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hryw\Desktop\Data Science Bootcamp\Excel Homework\"/>
    </mc:Choice>
  </mc:AlternateContent>
  <xr:revisionPtr revIDLastSave="0" documentId="13_ncr:1_{8E9E7D4C-774D-4665-9B92-E83471987176}" xr6:coauthVersionLast="34" xr6:coauthVersionMax="34" xr10:uidLastSave="{00000000-0000-0000-0000-000000000000}"/>
  <bookViews>
    <workbookView xWindow="0" yWindow="0" windowWidth="24000" windowHeight="9285" xr2:uid="{00000000-000D-0000-FFFF-FFFF00000000}"/>
  </bookViews>
  <sheets>
    <sheet name="KickStarter Main" sheetId="1" r:id="rId1"/>
    <sheet name="Pivot By Category" sheetId="4" r:id="rId2"/>
    <sheet name="Pivot By Sub-Category" sheetId="2" r:id="rId3"/>
    <sheet name="Pivot by Date Created" sheetId="5" r:id="rId4"/>
    <sheet name="Bonus" sheetId="6" r:id="rId5"/>
  </sheets>
  <definedNames>
    <definedName name="_xlnm._FilterDatabase" localSheetId="0" hidden="1">'KickStarter Main'!$A$1:$T$4115</definedName>
  </definedNames>
  <calcPr calcId="179021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B13" i="6"/>
  <c r="B12" i="6"/>
  <c r="B11" i="6"/>
  <c r="B10" i="6"/>
  <c r="E10" i="6" s="1"/>
  <c r="G10" i="6" l="1"/>
  <c r="H10" i="6"/>
  <c r="F10" i="6"/>
  <c r="E13" i="6"/>
  <c r="G13" i="6" s="1"/>
  <c r="E12" i="6"/>
  <c r="F12" i="6" s="1"/>
  <c r="E11" i="6"/>
  <c r="H11" i="6" s="1"/>
  <c r="B9" i="6"/>
  <c r="B8" i="6"/>
  <c r="B7" i="6"/>
  <c r="B6" i="6"/>
  <c r="B3" i="6"/>
  <c r="B5" i="6"/>
  <c r="B4" i="6"/>
  <c r="C2" i="6"/>
  <c r="B2" i="6"/>
  <c r="G12" i="6" l="1"/>
  <c r="H12" i="6"/>
  <c r="F11" i="6"/>
  <c r="E2" i="6"/>
  <c r="H2" i="6" s="1"/>
  <c r="E9" i="6"/>
  <c r="F9" i="6" s="1"/>
  <c r="F13" i="6"/>
  <c r="E8" i="6"/>
  <c r="F8" i="6" s="1"/>
  <c r="H13" i="6"/>
  <c r="E4" i="6"/>
  <c r="E5" i="6"/>
  <c r="F5" i="6" s="1"/>
  <c r="E3" i="6"/>
  <c r="F3" i="6" s="1"/>
  <c r="G11" i="6"/>
  <c r="E6" i="6"/>
  <c r="F6" i="6" s="1"/>
  <c r="E7" i="6"/>
  <c r="F7" i="6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G2" i="6" l="1"/>
  <c r="F2" i="6"/>
  <c r="H8" i="6"/>
  <c r="G8" i="6"/>
  <c r="H3" i="6"/>
  <c r="G3" i="6"/>
  <c r="G5" i="6"/>
  <c r="H5" i="6"/>
  <c r="H7" i="6"/>
  <c r="G7" i="6"/>
  <c r="H4" i="6"/>
  <c r="G4" i="6"/>
  <c r="G9" i="6"/>
  <c r="H9" i="6"/>
  <c r="H6" i="6"/>
  <c r="G6" i="6"/>
  <c r="F4" i="6"/>
</calcChain>
</file>

<file path=xl/sharedStrings.xml><?xml version="1.0" encoding="utf-8"?>
<sst xmlns="http://schemas.openxmlformats.org/spreadsheetml/2006/main" count="24818" uniqueCount="8400">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</sst>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2" borderId="0" xfId="0" applyFill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[StarterBook_KV.xlsx]Pivot by Date Created!PivotTable1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2F-496B-9628-558A47CE068D}"/>
            </c:ext>
          </c:extLst>
        </c:ser>
        <c:ser>
          <c:idx val="1"/>
          <c:order val="1"/>
          <c:tx>
            <c:strRef>
              <c:f>'Pivot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AF-4E7D-A2FE-FE80AB2B8F28}"/>
            </c:ext>
          </c:extLst>
        </c:ser>
        <c:ser>
          <c:idx val="2"/>
          <c:order val="2"/>
          <c:tx>
            <c:strRef>
              <c:f>'Pivot by Date Created'!$D$4:$D$5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AF-4E7D-A2FE-FE80AB2B8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7196280"/>
        <c:axId val="597192760"/>
      </c:lineChart>
      <c:catAx>
        <c:axId val="597196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192760"/>
        <c:crosses val="autoZero"/>
        <c:auto val="1"/>
        <c:lblAlgn val="ctr"/>
        <c:lblOffset val="100"/>
        <c:noMultiLvlLbl val="0"/>
      </c:catAx>
      <c:valAx>
        <c:axId val="59719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196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37-46B0-A89D-2D745B7A0839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37-46B0-A89D-2D745B7A0839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37-46B0-A89D-2D745B7A0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656440"/>
        <c:axId val="5756567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B37-46B0-A89D-2D745B7A083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B37-46B0-A89D-2D745B7A083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B37-46B0-A89D-2D745B7A083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B37-46B0-A89D-2D745B7A0839}"/>
                  </c:ext>
                </c:extLst>
              </c15:ser>
            </c15:filteredLineSeries>
          </c:ext>
        </c:extLst>
      </c:lineChart>
      <c:catAx>
        <c:axId val="575656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6760"/>
        <c:crosses val="autoZero"/>
        <c:auto val="1"/>
        <c:lblAlgn val="ctr"/>
        <c:lblOffset val="100"/>
        <c:noMultiLvlLbl val="0"/>
      </c:catAx>
      <c:valAx>
        <c:axId val="57565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6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645318</xdr:colOff>
      <xdr:row>2</xdr:row>
      <xdr:rowOff>173831</xdr:rowOff>
    </xdr:from>
    <xdr:to>
      <xdr:col>14</xdr:col>
      <xdr:colOff>35718</xdr:colOff>
      <xdr:row>18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E3224E-1238-4690-9B0C-A1F5716D0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1759743</xdr:colOff>
      <xdr:row>14</xdr:row>
      <xdr:rowOff>64293</xdr:rowOff>
    </xdr:from>
    <xdr:to>
      <xdr:col>5</xdr:col>
      <xdr:colOff>473868</xdr:colOff>
      <xdr:row>29</xdr:row>
      <xdr:rowOff>92868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1D5E4E-858D-4E48-B52C-B68C0A4BF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rystyne Vaughan" refreshedDate="43317.846462499998" createdVersion="6" refreshedVersion="6" minRefreshableVersion="3" recordCount="4114" xr:uid="{617C81D9-715E-44FC-923D-392A25D75422}">
  <cacheSource type="worksheet">
    <worksheetSource ref="A1:R4115" sheet="KickStarter 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500000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rystyne Vaughan" refreshedDate="43320.800544444442" createdVersion="6" refreshedVersion="6" minRefreshableVersion="3" recordCount="4114" xr:uid="{5152FC77-8AED-4B53-A5DE-79AAD84430DF}">
  <cacheSource type="worksheet">
    <worksheetSource ref="A1:T4115" sheet="KickStarter 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500000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73.067996217656656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70.122159284788097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95.238095238095227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96.246390760346486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81.3064016964950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1.09339407744873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93.90773564972414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98.7925356750823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99.956590280792341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79.36633914824045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99.50248756218906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2.9875518672199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60.49850770347664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62.51116270762636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99.07529722589167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93.808630393996253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99.7589159531133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99.33774834437085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4.05470786137463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68.82591093117407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99.80039920159680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1.629519564140665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85.365853658536579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84.38818565400843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91.90527244792843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7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4.4329896907216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89.505482210785416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99.65122072745391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81.081081081081081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98.71692674463659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99.75455820476858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97.94776119402985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6.6509433962264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0.06006006006006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70.348223707351394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54.51346730430903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90.876045074518359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6.3475339746526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98.66798223976319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70.493454179254783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2.39810795049569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83.3333333333333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96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92.927302970885876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92.63547938860583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78.113904274960944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86.051114361930985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1.213134691395553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99.009900990099013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77.547339945897207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93.22922736277823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98.135426889106967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97.1722864639004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99.874457806537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96.808961498000357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67.43088334457181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64.627315812149931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88.091368367270533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57.692307692307686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92.998538594393523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84.317032040472171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86.02150537634408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78.636959370904322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90.1369450606306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78.616352201257868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80.681308830121026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92.243186582809216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88.548861261644191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6.63366336633663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65.217391304347828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25.47770700636942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78.740157480314963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93.240093240093231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0.50505050505050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99.98750156230471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97.5609756097560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9.681274900398407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93.9261114589855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95.60229445506691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97.222222222222214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86.90614136732328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99.60159362549801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83.3333333333333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95.057034220532316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90.415913200723324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96.15384615384616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76.08695652173914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87.2093023255813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94.11764705882352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94.117647058823522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4.32241918140717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78.27788649706457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95.098756400877832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83.3333333333333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93.101988997037665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99.50248756218906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97.592713077423554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40.54054054054054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5.55808656036446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76.470588235294116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64.695009242144181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96.15384615384616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70.921985815602838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96.774193548387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71.202531645569621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87.9839115133232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99.508648407198237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88.470834704631272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5.64168211647685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23.841059602652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14.28571428571433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02.451333813986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10.526315789474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56.186395286556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45.06858262573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44.4168734491315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83.3616298811544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28.0742459396751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62.31884057971013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31.360946745562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91.304347826088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0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69.56521739130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31.7215727948989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71.4285714285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66.666666666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27.57660167130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5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66.6666666667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60.7843137254904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37.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0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43.6781609195402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5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66.66666666666669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0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61.5384615384619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46.4285714285714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76.9230769230771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42.020046260601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99.25187032418955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74.0997229916897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78.8933511825077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41.1764705882351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18.181818181818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25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27.53623188406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0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0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52.9411764704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33.33333333334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38.90784982935153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54.19847328244282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60.5734767025078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81.788679965639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71.0526315789473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35.12064343163541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97.15440475799298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15.38461538461547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57.27699530516429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96.0396039603960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24.21524663677127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0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79.5382420046234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37.31055848614255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67.2149744753261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88.888888888889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69.23076923076928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0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0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36.363636363636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49.3765586034912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0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0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92.90733051225385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88.780487804878049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88.13559322033897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97.473487211478485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87.906567876428483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96.41342074816815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2.73751063969096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74.5712155108128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98.684592432633252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88.5582713425433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94.71191791633781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79.635949943117183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54.182921543129602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99.27200529450695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5.50863744123952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93.69151599899750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71.890726096333566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93.697454133088414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52.31767290990896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75.793236858311715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93.984962406015043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3.109869646182503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666666666666671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84.687572302014843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84.602368866328263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0.00900090009000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68.72852233676975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5.97119727521780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89.76660682226211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67.9192008735495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65.52706552706553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95.52923194497515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56.359090063704556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92.785207811029935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64.102564102564102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92.25517782185525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67.75067750677507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90.59485978703239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66.51229245701335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63.565398138132103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64.043447074495347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2.927241146386194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98.8250796090919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87.5101183574350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95.578399855103143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43.701504986185647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91.614242960972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56.72149744753261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96.88925422597016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95.40164090822361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93.7343776037327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83.31944675887351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98.51543802590825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98.63429438543246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75.12633244063216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84.227407261413234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99.364069952305243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91.80004144116156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55.880750478478923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98.30653235110689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84.221164778708896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9.54210631096953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72.744907856450041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3.16912138141188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76.726342710997443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4.14134516899965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89.83258472846060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94.726870855699403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4.072863148061643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96.034726156978365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96.05995678262543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89.385474860335194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95.47879809042403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5.963910164870828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98.767383059418449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87.89405836165474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9.203068681591219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35.295778624876469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88.746893858714941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93.82623381497467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7.40621173327396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92.668099933278967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81.251880830574791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98.42519685039370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95.789110693896319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88.55063856817159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73.313782991202345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96.511681773961925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94.786729857819907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98.204264870931539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3.80423057079873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88.483829580144231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79.85466451059072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98.823994465856316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97.30967372638808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85.58777231461517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8.845159058335113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90.79881162515344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92.521202775636084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79.985374103021172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93.708165997322624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99.634937588675101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98.01170194380074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97.958944967541967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81.1188811188811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58.72376809279295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89.61336314471213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97.087378640776706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93.77722329472865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87.138375740676182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78.52919438285292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85.792724776938911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92.065607125602227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96.206706981858161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86.016220201523723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97.378189622601084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57.47126436781609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97.004501008846816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95.36945812807881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98.64364981504316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90.027638485014904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80.541666666666671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98.68421052631578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90.775874366189882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96.17850730956655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98.701298701298697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96.7584937024734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96.05040725372676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90.780601442433934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81.95377806916899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87.58970645769709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9.78723404255319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93.75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76.540375047837742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83.3333333333333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94.37596302003082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87.412587412587413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89.472114524306591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86.147484493452779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70.671378091872796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95.48362455838824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39.087947882736159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8.37772397094430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89.20208732884349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94.35564529825819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99.833610648918466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6.73127059865216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79.264426125554849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.08565333042999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99.393698439518928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9.1053731183371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90.541984318128328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89.370602776193195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92.554456728477604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93.75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96.246137663532977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79.897730904442312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93.628575441224655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89.04521270675185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96.3279774977844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70.596540769502298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95.00285008550257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97.00127487389835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92.88537549407114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92.84650814230717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8.4736582964057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98.58270925001561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73.099415204678365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77.9423226812158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98.960910440376054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78.839482812992742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95.16021113671845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7.22514189615303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97.897990294113541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83.1829109027841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99.752992589777691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99.37006476798863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99.564405724953332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58.6206896551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83.388704318937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02.3255813953474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71.8954248366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71.3094654242275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33.33333333337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18.796992481202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75.1479289940828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66.6666666666661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22.89156626506031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52.6315789473686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0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66.666666666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66.098081023454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0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54.07263488267824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0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0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0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70.75718015665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0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48.408730642604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44.444444444444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26.262626262625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56.2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03.8461538461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95.12195121951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44.4444444444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70.491803278688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18.026796589524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0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0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0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0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71.01449275362319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57.89473684210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63.49942062572421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03.921568627451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40.850022932273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67.3758865248227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84.320557491289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83.7657110131477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07.1253071253071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15.1983513652755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39.3442622950818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99.203187250996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91.275167785236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56.4756987664476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0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82.325581395351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16.12903225806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0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33.33333333333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74.61589846359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47.1204188481674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23.25581395348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95.652173913044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01.754385964912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13.4328358208959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76.92307692307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2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0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33.3333333333335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27.27272727272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18.184429761562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0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93.4931645775019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17.0731707317073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37.03568827385288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97.94319294809011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5.565749235474001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87.2093023255813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82.91873963515755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92.019297761301928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87.719298245614027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99.157164105106602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86.46616541353383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76.67731629392970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92.7792915531335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81.13590263691683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99.80039920159680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95.54140127388535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97.5609756097560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84.56117873158231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82.9875518672199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3.0665961245949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99.360120821906918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0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0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0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28.57142857142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33.333333333332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65.176745544843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84.6153846153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11.1111111111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76.4705882352941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85.714285714286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83.6022216344884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25.20325203251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73.30508474576271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80.96632503660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0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33.33333333337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72.72727272727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94.1176470588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0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0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0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59.1549295774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84.90566037736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90.17341040462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7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66.02316602316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0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0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57.14285714296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57.1428571428569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0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0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0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57.142857142859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00.9174311926606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90.033222591362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0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42.1524663677128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34.4262295081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0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34.7826086956521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53.84615384615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74.17840375586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33.33333333337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0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94.1176470588235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90.32258064518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42.857142857143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42.28670214569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16.793893129771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66.9404517453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0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68.0917459822125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33.3333333333335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0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78.544061302682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59.5307917888563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75.3739930955121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42.857142857145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90.0000000000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46.376811594203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03.21285140562259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0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0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11.111111111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69.30693069306930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83.919018147487677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5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94.51081203689702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3.32023625913441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.88087549336203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75.82866513113619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93.4142923867351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78.8501396773902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71.44898542440697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88.96797153024911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99.47477319751710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99.535500995355008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70.69835838411832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7.4123148869836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68.079312398944765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46.82524817381531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79.55449482895782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95.72853497696921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99.43652635067948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70.1111837802487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26.31578947368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0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71.428571428572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27.433628318584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36.4806866952789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0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98.0039920159681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92.9824561403511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64.954085784028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41.56893999772285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53.635441325667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62.36360273719254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80.48780487805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33.33333333337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73.4006734006734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98.0965329707687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90.8692933083176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17.328519855595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45.7460065707488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85.921580734794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0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39.622641509442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44.966442953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36.2284950726573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61.663652802893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16.901408450704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37.00506918755994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73.4642988789869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10.37277147487839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30.7692307692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31.3935681470139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82.98149301035716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23.72881355932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33.962264150943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0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15.610176800344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49.77257959714098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1.326671690213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22.084367245657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75.9398496240601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24.534131254584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92.114695340501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34.511434511434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35.414534288639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26.698788535995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52.64229942288108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90.1639344262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95.93678790210413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90.47619047619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62.81407035175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66.963094708759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79.8416126709863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79.02097902097898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86.885245901642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33.333333333334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31.958762886597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9.4698354661791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1.893538400079905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75.74380415681997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91.424392027793004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94.812278460952911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99.65122072745391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98.61932938856016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64.302774205401434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94.72746907148135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76.540375047837742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75.648687495271957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79.365079365079367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62.5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83.00132802124834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79.662605435801311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87.40771047590708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.732040546496254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81.69934640522875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93.691442848219864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3.15789473684210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93.109869646182503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97.78994719342851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90.32258064516128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67.567567567567565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97.73260359655981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5.8350100603621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90.024110910186863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99.95716121662144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99.75062344139651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4.732853353543007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97.4775169993419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84.38818565400843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89.525514771709936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78.125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96.3855421686747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98.12810820782748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84.951456310679603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42.01680672268907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98.039215686274503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8.11616954474097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27.659574468084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0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77.66759222530743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24.858757062147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41.5458937198067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0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0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46.87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42.45014245014244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82.352941176470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94.55252918287937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85.714285714286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0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5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96.15384615384616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75.101151863916712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7.50675067506750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97.5609756097560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55.36240228535997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70.028011204481786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7.591240875912419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49.13884179749883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91.39784946236558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69.264261165052588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96.277278562259312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99.55756617591423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97.29588208446698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94.955489614243334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9.456869009584665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98.66798223976319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92.994420334779917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87.043024123352396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99.98000399920016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65.73181419807187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89.66880825670386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98.68421052631578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81.12874779541445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95.238095238095227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95.751047277079593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95.124851367419737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96.3623223319682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95.238095238095227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96.15384615384616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65.86169045005489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62.50156253906347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78.55459544383346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3.45794392523365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86.86426218116162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72.933785846955743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64.22018348623854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91.954022988505741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4.599030212607232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83.91608391608392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55.71030640668524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74.415143481698536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99.56985821252189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98.56630824372759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96.774193548387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3.45794392523365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96.15384615384616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92.735703245749619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42.85714285714285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9.396596395481822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98.36065573770491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76.32528448515127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85.287846481876329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99.078176644499578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82.10180623973727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68.7757909215956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5.75108517998295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83.04502867544840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98.69719699960521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95.858895705521476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37.434489643124529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51.510989010989007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83.070139441536057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81.966602335303023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83.402835696413675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64.44337038827130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76.657723265619012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95.264017419706036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84.587695837250834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96.666666666666671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45.87155963302752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69.441631415394056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95.533795080009554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51.1811023622046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55.4455445544554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11.76470588235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22.222222222222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40.74074074074073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88.8888888888887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46.87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16.31973355537053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0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46.15384615384619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58.0645161290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46.15384615384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07.692307692309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77.777777777777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10.95890410958907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45.10108864696733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48.03849000740192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92.3076923076924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26.08695652173913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45.1327433628321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0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96.68874172185429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49.8750624687656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33.33333333333331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43.9024390243902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88.888888888888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59.178416485900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00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76.9230769230771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45.398773006134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55.2974214960428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02.564102564102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5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71.428571428571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67.8571428571428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09.52380952380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33.333333333328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25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12.582781456957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16.3265306122448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76.9230769230771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47.1544715447154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66.666666666668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13.622603430877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33.3333333333333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66.666666666664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89.795918367346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23.62459546925567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75.3521126760563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45.454545454545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17.43119266055044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5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20.634920634920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60.8695652173913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26.7175572519084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87.90731354091236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66.6666666666667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28.9473684210526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0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5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0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7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82.9015544041451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06.632213608957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22.75449101796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38.06228373702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50.4127269998499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25.7648953301127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44.755244755244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33.33333333333337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26.0073260073259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56.63338088445079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60.48450117218027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50.35765379113019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04.761904761905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30.37935800952235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66.3683466792274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07.20092915214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50.2145922746786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82.74687854710555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57.3340195573854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16.916780354706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37.0318620724069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51.12359550561797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83.81962864721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14.22070534698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89.261744966443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75.67567567567573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61.48231330713077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47.1698113207549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14.28571428571428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17.77003484320559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47.787610619467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88.80866425992781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66.1800486618004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57.142857142859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35.826620636747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92.107995846314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97.0297029702970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77.7358568153547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20.7472807712370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72.947510094212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72.72727272729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33.33333333326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38.9125556892458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33.962264150943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88.9830508474577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84.3137254901960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56.42965204236009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96.3029218843172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53.846153846156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58.490566037735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13.2762312633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98.61055748533681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83.5724994645534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77.410468319559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53.846153846154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92.3076923076924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70.7698875764906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83.91680219121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13.2163034705409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96.15384615384616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37.8040540540540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22.85892245406421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21.6426625145971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33.2427282781042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09.401709401709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25.6317689530686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61.6146230007616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86.36363636364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66.66666666666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0.4643598908029855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89.6200185356812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26.7973856209150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5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18.648838845883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37.08586114656367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20.611916264090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11.2676056338028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48.650345260514754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8.42494535304255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87.03220191470843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42.167404596247096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84.290202739010141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90.96837393511771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99.99171497218802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96.999870684081216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85.273300929478978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89.477451682176095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9.23121894182987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93.109869646182503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92.1684155907995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97.218155197657396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76.922011849066706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92.89176090468497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88.99929196118840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97.943192948090115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.807339449541288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78.003120124804994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0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0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71.3716762328686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66.66666666667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59.398496240601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0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75.4716981132078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0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0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04.7368421052631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14.27510214188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03.703703703703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69.70896852108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84.61538461538464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66.666666666657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58.8235294117647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85.714285714286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58.82352941175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0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84.97211623128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22.222222222222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59.3236181331520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40.41394335511984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33.333333333333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34.808259587021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98.2976386600767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66.6666666667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57.142857142859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95.12195121951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23.976608187134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0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05.07055406010966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77.683134582623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80.00000000003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0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23.8095238095248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10.0591715976331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46.446428517217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86.176213553666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57.62081784386612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65.95744680849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86.577925679423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0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02.43902439025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82.3529411764707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72.8395061728388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19.52204644900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93.08176100629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42.42424242424244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12.9692832764504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22.22222222222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07.84313725490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0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81.3936146672584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0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71.69811320754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80.66323101055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04.8192771084339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28.440366972477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0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68.96551724127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54.545454545456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76.470588235294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0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82.9059829059834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38.095238095237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54.545454545456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95.41029207232259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0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0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51.8518518518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16455696202533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0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93.54838709677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32.075471698113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47.94520547944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66.666666666657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92.06349206349205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56.311745334797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0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38.461538461538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97.87234042553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22.516556291389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28.57142857142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97.402597402597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28.5714285714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82.9751267809707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22.4660397074191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28.702757916241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64.705882352941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23.5294117647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0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66.66666666669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93.0022573363431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18.803418803418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0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7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51.063829787234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0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80.952380952381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95.295850298882428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94.840667678300449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93.691442848219864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96.037756558006805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62.285892245406416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92.783505154639172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74.074074074074076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91.6808149405772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4.482758620689658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96.193486326783017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1.03277060575968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4.074074074074076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37.04933949970616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39.47991788177080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38.372985418265543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98.70033419977718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79.615193232708563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97.6201826473617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50.18971713075425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97.60479041916167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97.13816035268624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99.145820622330689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86.956521739130437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95.999080248332945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64.39150032195750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94.33962264150943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9.32131411831783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98.911968348170134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7.495350278983267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97.81790820165538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75.87253414264037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12.72134827973023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8.63417982155112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97.46588693957114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58.045791680103186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62.82662158007992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96.370061034371986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89.75891571229819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35.666518056174766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89.20124341127179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15.094339622641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72.727272727272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81.311306143521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41.2969283276450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0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0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62.0689655172415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87.619047619047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61.7977528089887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19.502074688797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97.0831690973590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2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09.639266706091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96.339113680154142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83.16008316008316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85.470085470085465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1.87134502923976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5.945660775520977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95.748755266181547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49.961696033041335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98.23182711198428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72.644250726442507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5E-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50.28897395481498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49.41525284137704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84.77179292059455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33.929673041332507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46.91612491574645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95.93246354566385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87.976539589442808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98.76543209876543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9.7350343473994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84.033613445378151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60.073937153419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83.929432133462171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99.52854897852279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98.23182711198428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85.71428571428570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2.03955742680896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87.168758716875871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98.23182711198428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94.33962264150943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96.618357487922708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64.52638664623847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1.67484200961305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95.766177301500647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4.22909606028149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64.541753549796439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90.275869381290036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90.161677920847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90.32258064516128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80.897422068816738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47.382136934375737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99.009900990099013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98.3767830791933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92.307692307692307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41.32231404958678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99.552015928322547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79.95735607675905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92.10526315789474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68.63417982155112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90.9090909090909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97.815454841865019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81.96721311475410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98.07767752059631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70.83333333333334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1.303355398310899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5.556617295747728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0.645161290322577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74.074074074074076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97.323600973236012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76.769032688254114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52.35000946312533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84.96086231233159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53.26524640871662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68.507903421921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80.2816901408450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89.292646944638548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45.16129032258061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12.22680154864497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28.5714285714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1.388397878836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75.7396449704138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47.5002475002475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0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44.135344902764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52.528548123980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62.10045662100458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80.715705765408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75.693636816747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18.867924528306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26.126126126126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16.26016260162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15.2263374485601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49.557522123894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15.2492668621699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90.6178489702515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54.90196078431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44.5573478978788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16.359379572724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29.87485142976993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06.07287449392715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17.7204609933252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02.50293629257624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27.2452068617558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07.3861923424781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42.1262080727686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97.75362177168663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26.47370278856335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80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67.87643717966477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97.847358121330714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98.16207184628237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48.971596474045057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96.107640557424318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98.750802350269097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73.453797561333928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74.850299401197603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76.775431861804222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81.51287903488750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54.701426741918667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79.80845969672785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89.552238805970148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86.387434554973822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57.736720554272516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79.375578780261932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.659028414298803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84.2865743527995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99.7340425531915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79.0581330263769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87.519691930684402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90.334236675700083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94.923443773259692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96.463022508038591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93.38225483655770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80.645161290322577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95.22902580706599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52.77973258268824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58.368597694440396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39.606080068507815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86.092715231788077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49.176297024834028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89.605734767025098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3.584905660377359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93.370681605975719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95.819858665708466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47.078964262786215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0.589454294266645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90.574685054837317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5.71428571428571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3.193046660567248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74.179904070548048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68.7757909215956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91.653027823240592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90.744101633393825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87.997184090109116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97.703957010258918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81.877729257641917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89.376915219611845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93.196644920782859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87.834870443566089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91.17281392457520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79.274200651810091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59.726962457337883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20.14017562233142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91.608647856357635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97.489641725566656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16.597510373443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09.523809523809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0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88.888888888888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0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57.142857142855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87.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0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5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81.818181818181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0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15.730337078651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66.6666666666665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53.846153846156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91.15913555992148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93.31742243436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22.222222222222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40.69478908188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3.0178604308598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90.6832298136646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01.221001221001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0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87.01298701298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71.7472118959107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33.3333333333335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13.888888888888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0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10.8910891089108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66.6666666667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0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0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66.666666666668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52.3809523809524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48.275862068966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98.7706998694251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92.15103554726195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67.720090293453723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61.274509803921575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21.9099086466358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92.69789697439858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86.896072297532157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97.686375321336754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92.22977197882362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79.91475759190197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301423455415446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72.09597416080285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82.976534236118027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89.073634204275535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53.00269076993475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5.115908788590914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89.83918785374179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26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72.793448589626934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.440582909832855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61.9047619047624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0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66.6666666666661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66.66666666667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66.6666666666661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24.02234636871509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33.333333333334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23.5955056179776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63.1578947368416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0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99.42938659058484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60.121167275586188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98.575141141679353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92.685736035967011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35.979187423890181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96.542569239123878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89.76660682226211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46.511627906976742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0.28353911473330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80.879151757943021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98.97560251398030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89.451153280940503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7.89640537914813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66.6583343748698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93.91787820729553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63.6176831712142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92.03118233001299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61.736016792196565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48.6933939295568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96.74558598263954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96.64429530201343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93.6212707527150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71.960178725924365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80.100450294423268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48.309178743961354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57.46935888509444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83.107497741644082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90.543389685814432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35.5155676571563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99.325631240524856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74.169827714085912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831922611850061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20.66030329325234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68.8989940746865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.938716884774976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75.51444213705870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39.95071413566130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55.58643690939410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97.438752783964361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3.536927671284047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84.841628959276022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0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0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0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46.02076124567475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66.6666666666665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94.1176470588235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42.5742574257426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03.3096926713947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21.5657311669128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42.857142857142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0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59.574468085106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25.37313432836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58.8235294117649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70.58823529411768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28.571428571428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33.1378299120234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41.5458937198067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0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35.87443946188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76.28458498023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36.49061545176784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69.2307692307692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81.81818181818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25.3658536585365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03.571428571429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0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75.268817204301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33.3333333333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26.58227848101266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0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82.352941176470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42.13098729227761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33.333333333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87.8048780487804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14.28571428571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33.333333333333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0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62.397820163487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92.379435598600267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99.833610648918466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99.96701088640747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81.895291020766308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99.31144067796610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99.0058574340404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68.91323823306456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98.76543209876543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84.50704225352112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6.78499172337686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79.920079920079928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90.9090909090909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98.522167487684726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97.37098344693281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87.6232201533406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95.969289827255281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8.560235063663072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95.17766497461929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7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88.495575221238937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82.508250825082513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98.3046017951275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98.94459102902374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84.745762711864401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64.37768240343348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8.826436071649169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85.470085470085465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99.083477830071828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96.463022508038591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37.700282752120643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64.139567699313702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98.4009840098401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99.50248756218906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79.80845969672785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96.566523605150209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96.339113680154142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95.238095238095227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58.872012245378549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8.61932938856016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80.19246190858059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1.324200913242009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90.252707581227426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90.744101633393825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95.492742551566081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79.833391183616797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99.4158013567640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70.64641469445425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99.255583126550874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99.33774834437085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7.39526512020864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83.39651250947687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9.99533364442371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99.666184725293419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95.298178470616719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5.62389715149987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88.652482269503537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2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97.554951839960481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97.430276458409452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92.592592592592595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81.69347301827973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83.71203061468548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62.15813028344106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78.83143983306283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97.430276458409452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1.5563506261180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97.465886939571149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99.331005676766964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88.541666666666657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78.066914498141259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49.578582052553301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72.771729638470035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6.705202312138724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89.552238805970148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84.459459459459467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57.142857142857139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85.106382978723403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8.5978176814101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60.5263157894737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91.63802978235968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97.222222222222214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77.777777777777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0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25.7336343115124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93.70078740157481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98.74526986656042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09.2050209205020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71.428571428571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54.0925266903914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94.85352335708626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63.4259259259261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83.7298541826554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0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03.921568627451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53.60983102918587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26.694045174538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58.823529411764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05.88235294117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52.3809523809524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0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70.9710218607017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54.545454545456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33.333333333333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34.0501792114695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66.666666666672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28.571428571429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77.7777777777778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0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38.461538461538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42.85714285714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82.1428571428571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95.9927140255009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46.19883040935673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0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09.09090909090912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36.36363636363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70.58823529411768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0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0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90.22556390977443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91.954022988505741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99.585062240663902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84.420567920184183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7.708307229670467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67.5219446320054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95.278424730044463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76.953858466463515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80.97981547882841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49.5982541414542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97.181729834791071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8.436899423446505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92.592592592592595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90.47365620010644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83.3333333333333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97.24874460711507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6.206896551724128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87.18395815170009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93.808630393996253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60.444874274661508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64.516129032258064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1.29943502824858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98.12740207703001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10.20408163265307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68.15811705957373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18.7226596675415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73.7967914438505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00.277520814061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76.946410515672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69.2737430167597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41.02564102564111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98.2951518380394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17.77003484320559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53.60620096417429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92.5373134328358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37.3271889400921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25.1256281407041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75.9658805820371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51.61452654533255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88.14396612561751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45.51825894503872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22.074496148570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51.5090543259557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94.53946012775606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09.9447513812154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52.3157208088714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36.8421052631575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0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17.11491442542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03.7383177570091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63.60185851711276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0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02.7081243731194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58.15969020837173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53.4606205250597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48.03849000740192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33.27222731439042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28.1970499785193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89.00634249471454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21.8683651804670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06.24631703005304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24.67532467532465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84.2993396918561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74.69173483091197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84.094754653130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04.15913200723332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41.50422632396067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21.0526315789474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0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0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51.4450867052023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03.3209081667231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11.5913555992147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91.1030894999469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0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23.140011716461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74.13447994662317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86.31319358816276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99.93337774816788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95.192765349833408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99.009900990099013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99.341860176331792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99.8402555910543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59.994000599940001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98.48982271831910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97.087378640776706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7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38.09523809523809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84.70986869970352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96.15384615384616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49.91514425476689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2.590983161325369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99.85122167969726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8.70920603994154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91.83673469387756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98.280098280098287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79.840319361277452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80.641194263830556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98.61932938856016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72.502295906037034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82.726671078755786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93.13877677739832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99.667774086378742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98.50060194812300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99.923136049192934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85.49444286121402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98.15950920245398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97.9204950860231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64.910208780904682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98.76543209876543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91.955706730888593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5.85335018963337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74.9250749250749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37.113402061855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0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33.14203730272598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0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0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54.231717337715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69.52908587257627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39.3056150878696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33.962264150943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22.22222222222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84.61538461538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07.84313725490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33.33333333334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98.00796812749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57.90907695826782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99.112426035502949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95.415472779369622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74.019245003700959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85.9639233370913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97.95918367346938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89.95502248875561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60.211946050096344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93.808630393996253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69.163746899879129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94.74182851729038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73.20644216691069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96.15384615384616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87.336244541484717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98.309492847854358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80.679785330948121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97.602213341530899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9.2041522491349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7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91.43743302208029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07.8651685393261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33.333333333332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14.59227467811158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0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23.809523809519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33.8634237605238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94.1176470588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73.672055427251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08.6454747924681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53.8374245953532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0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68.63406408094434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35.3218210361065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50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07.84313725490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90.220704792098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15.384615384615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10.9704641350211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32.39600278875204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73.099415204678365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86.542622241453913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41.52823920265780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87.412587412587413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90.634441087613297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51.182486035711726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96.774193548387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96.958174904942965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99.68847352024921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78.740157480314963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82.91805208912032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93.466263129784593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57.993427411560027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893059375505587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92.25092250922509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85.822078244560885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3.405965446340353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86.2564692351926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90.334236675700083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58.505850585058504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79.29059906236013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72.23328461599581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9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2.68946159248936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8.73414593498037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66.77944973733416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99.37024109704745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2.496703994321498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94.337308707522254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9.870668732420583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47.071228182485733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50.38484665659833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44.25823203115779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14.307215987455432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25.088104045385101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34.009749461512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59.699817378258636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4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63.80220296246388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84.81558668152958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7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51.833614098743027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78.81201260992202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38.52414185314597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38.12719231355802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48.3692103083106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27.01753437981249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35.09190570103100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17.26877115424466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38.018806896273198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.826236508124776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8.936138067230949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6.631442145855083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47.91374567503580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8.85170225043277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.85521835309323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87.031327056721054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28.182984906151503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68.503937007874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25.5813953488368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72.8877679697351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37.254901960784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0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35.4452054794520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0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0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89.39096267190564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28.571428571428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0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82.051282051282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81.67938931297709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35.59322033898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00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26.169167011623866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46.1266910160243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2.051282051282051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42.65838889161902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80.85375092678613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.348612007746929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6.423551454854064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85.41544317563892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2.76990935843071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1.244825075846816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12.20160963634322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42.57130693912303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20.20554086444355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8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88.495466450999942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0.851375010281677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9.93451764314673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97.805794707442558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20.62239416716203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51.993067590987877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35.574528637495547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79.91241599207268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.93522813841284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7.083796019475528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49.714143673875213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4.91586199539298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83.160774725777344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9.260237780713339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7.68549280177187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4.201041357541747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83.09098462816784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2.874406616960563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55.967225592692913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5.85181823957801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47.385184808736213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75.94840571638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3.28048392486065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3.780505930263665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73.412383788196465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0.29474261061577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54.98639810152226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0.95199546668826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19.75467123092283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2.4100542138984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2.207271497939336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82.576383154417826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97.088340482865888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67.41620265151891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3.201112898086123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1.12958776174276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76.7091763352190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8.3247603725272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98.99029895070282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88.03481147973941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59.73120955699352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65.166957745744597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9.448109648216253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59.424326833797579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69.70746102191137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50.91649694501018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92.66123054114157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86.97391652243491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67.54474839581222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52.31034912498350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0.19699181977272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45.74565416285452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78.821656050955411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95.0354615321160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77.87758049309903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.51321412094519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5.62141559505575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90.3085647885011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65.528952984942094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97.5609756097560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8.404371998667195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86.5740901063129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76.216607598795775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34.70173855710171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9.69279243796770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87.281795511221944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90.307043949428049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88.235294117647058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92.307692307692307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0.94981111710740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99.304865938430993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96.58725048293625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86.57209146630037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83.056202471088127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86.926003153240771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3.009749033858753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98.732927431298336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97.592713077423554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82.95804693055227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98.36065573770491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99.667774086378742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75.547720977083856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73.170731707317074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88.30022075055187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73.529411764705884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68.43541006687785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77.22007722007721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9.370078740157481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93.41825902335456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92.82206937521465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93.185789167152009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93.874677305796766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99.65122072745391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93.896713615023472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95.36784741144414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95.51098376313275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44.31314623338257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99.103935252095638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67.681895093062607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4.288133956363154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9.255583126550874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99.1273079625249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05.6338028169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06.451612903227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0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56.5217391304347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42.2535211267605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0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6.706290242694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0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47.45762711864415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11.764705882357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00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32.630064505748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50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69.2307692307695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46.0251046025105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50.05242189139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52.0383017672322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81.2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45.0184501845019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85.7142857142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47.088186356073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88.8888888888889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48.4349258649099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28.58707557502737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0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59.351988217966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0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45.679012345678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35.5932203389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0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55.8823529412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0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47.82608695652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50.8372404554584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54.7105561861520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17.44223982567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46.153846153846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64.70588235294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86.393088552915771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9.073634204275535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642965204236006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97.43135518157662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72.129255626081928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68.212824010914048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83.3333333333333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82.24928020456310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55.2922590837282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4.27292010370021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78.784468204839612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97.110949259529008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4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79.35248373274083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99.8801438274071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72.129255626081928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.957868649318456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93.297333002438791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65.316786414108435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9.07790143084260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20.438287725672762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35.119758376062371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91.178481878276727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67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24.26142636343563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19.87083954297069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54.168092142775691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83.51893095768375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22.105635463334121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8.609151980944226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83.107497741644082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87.845893204492683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0.51490324554055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75.248791316289484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68.0374962201391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8.445079774970026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26.12888667189244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4.200889330694336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91.282519397535367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75.26342197691921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65.789473684210535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97.345132743362825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98.42519685039370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66.312997347480106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89.74646623289207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51.12474437627811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7.4253242022439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34.1878393855305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63.95348837209302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94.637223974763401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98.8235294117647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81.411347113560694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98.522167487684726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98.87005649717514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92.48982611912688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61.5006150061500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94.51795841209829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41.12687641373637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0.58387669360296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92.197480857498022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3.54171758150447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2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8.46327401631455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79.39473192602278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0.16942315449778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0.11685339115769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29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5.225026340876028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8.61825919276547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28.334408991452452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72.780203784570602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8.108719213838867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36.943992906753365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12.400793650793652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6E-2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6.523791841281628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3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99.8801438274071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95.73587249016766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93.27115256495669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59.251735229388856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0.25523221947837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74.377482348473379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36.72719853091205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88.740987243483076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21.748586341887776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34.8847478583414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44.901777362020582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5.71981010469393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68.259385665529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0.588523186100574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12.828736369467608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64.87124041674857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86.545118855296565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55.54526939455656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3.500837520938028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1.223980016652792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26.279482294198804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97.465886939571149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3.884106585509437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5.324455120279765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79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45.380286803412595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83.6120401337792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4.523674778343711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94.501647446457994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70.880587058038685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6.941263391207983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65.019505851755525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4.778447807233789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4.054054054054056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53.95683453237409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99.151920572701499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94.14319493760659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82.394946443284809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99.93337774816788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3.34892266886954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99.90009990009990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93.10986964618250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96.092248558616262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57.870370370370374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93.239658556370358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92.391304347826093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8.45526585287046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79.840319361277452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67.08193579300430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99.4035785288270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95.171626165852416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8.55782960495002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98.76543209876543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74.84783435276082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58.598726114649679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91.44253793447610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99.30453722430576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98.787113769826036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93.669293867337515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93.757815259204108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98.710622111850583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93.74311573993784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23.31873202566925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6.051227321238002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92.707045735475901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869752343602485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3.706440721156909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97.465886939571149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96.11441459913882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96.153846153846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82.603667602841568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92.85051067780872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92.030185900975525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55.6174334140435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76.4705882352941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08.33333333333334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82.3151125401929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5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88.888888888889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9.007998620127918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39.300451955197488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94.41087613293051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97.63445659451015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69.29346649227811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94.066297926778802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47.13275726630008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98.087297694948504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97.778473091364205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19.203715995860062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90.368250621281717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98.869591009458517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33.98955840765716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94.53806338777150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33.3333333333335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0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46.1538461538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66.666666666667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25.92592592592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00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45.454545454546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81.19891008174386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5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50.57034220532319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62.6865671641799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87.80487804878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55.555555555555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0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0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19.31480403272769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72.72727272727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96.499045194143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0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98.850574712643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0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48.730964467004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19.88304093567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91.360691144708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33.333333333336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0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0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66.66666666669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0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30.348258706468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76.92307692307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94.05940594059405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44.0497335701598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41.6356877323420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95.8970667626417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0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34.78260869565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56.29139072847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0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60.8695652173915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10.44776119403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0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74.5301879248299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0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64.5161290322576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0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0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82.5436408977548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85.714285714286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0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0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23.07692307692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24.8366013071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0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0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0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92.69558769002596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79.401839475947853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49.379070532817451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92.08103130755064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57.870370370370374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59.53089653530182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23.40823970037453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93.023255813953483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2.592592592592595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98.489628713797671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86.6175833694239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74.906367041198507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4.64124111182934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99.161378059836807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54.945054945054949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55.28934758569848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97.74755631109222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90.7605736068251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97.799511002444987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99.217929263452788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6.339113680154142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90.3274369589762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86.02150537634408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90.00900090009000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5.51149881046788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84.38818565400843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93.268791329733148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87.976539589442808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96.9330386568958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78.125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73.659254254067463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99.99640012959533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95.492742551566081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95.217691447070877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8.365758754863819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78.431372549019613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74.93817600479604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88.565330215833711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99.90009990009990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87.929656274980019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83.81005289611624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96.852300242130752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37.64115432873274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99.949358991444342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93.720712277413313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74.810302447365601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82.37232289950576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96.899224806201545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8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77.7000777000776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99.004673020566585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78.408823606283164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8.67488682867569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94.696969696969703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9.35225169648364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8.235294117647058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14.5907473309608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06.97674418605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66.666666666664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66.666666666657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14.2857142857147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37.6344086021505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18.6757215619695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69.2307692307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91.334276877302997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63.92045454545454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98.42519685039370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99.676052828308002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88.53474988933156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97.919216646266833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93.24031058347456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95.89260028767779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99.601593625498012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79.286422200198217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90.36144578313253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95.238095238095227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96.3623223319682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86.206896551724128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90.9090909090909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88.481785287150444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99.75062344139651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6.71179883945842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93.43299519487453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96.551724137931032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63.9386189258312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99.18666931164452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51.20327700972862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89.514066496163679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83.434466019417471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98.183603338242506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97.27385377942998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99.16094584286804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97.338100913786249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93.896713615023472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64.29489927132448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81.4332247557003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93.153237074988354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94.783715012722652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84.427767354596625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91.84423218221896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89.88764044943819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99.90009990009990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33.333333333334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0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0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82.758620689655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64.406779661018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0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02.16606498195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66.666666666664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43.3962264150943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0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0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08.463434675431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75.107296137339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0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69.2307692307695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0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0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21.91780821917814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23.9341085271317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64.705882352941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56.4102564102564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45.55555555555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42.585112521638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5.119443604475356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0.666223710101963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98.53603603603603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95.952714502293276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93.091173402138878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90.86403436312572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.527839097375519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44.657809534442336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2.916271632221047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70.758836850916268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5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220332519607155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98.996832101372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98.039215686274503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58.90491610244333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87.31031833342063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11.394712853236099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94.888663967611336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53.0785562632696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69.61252597082699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.54949273375376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76.22880839126723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87.719298245614027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0.460251046025103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89.28571428571429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15.46391752577319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90.604751619870399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78.284014404258656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63.331222292590247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7.2103797794013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72.987721691678033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8.19919914274434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94.32048681541581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53.39028296849973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60.16847172081829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98.30028328611898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60.97560975609756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94.637223974763401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97.9761667338752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70.9206039941546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52.3809523809524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88.031673874850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44.444444444444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20.75471698113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06.45161290323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59.77653631284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50.6592776609978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99.435028248588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67.93737236215111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78.4313725490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75.43581616481777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74.3806470416788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33.67678399254271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92.3076923076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75.918979744935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63.1578947368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97.181729834791071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93.63295880149812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5.60572200246184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96.685082872928177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.20649651972158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62.77657002632221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0.361445783132538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58.58230814294083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79.920079920079928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58.637274549098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81.52327221438645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01.29557095510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62.5815808556924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59.13430935709738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17.8703215603584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98.48771266540643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71.0102489019033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72.72727272729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03.030303030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94.2028985507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45.454545454546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53.35689045936391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66.666666666672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5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0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67.56756756755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0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31.74935942231537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14.2857142857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0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0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0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26.76056338028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69.9115044247787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79.475334103283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57.40099961553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84.285714285716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16.56050955414011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90.6131938390003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6.3855421686747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59.388646288209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48.82116158711904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89.0494606146957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8.50264557993442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2.87882422833659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98.419384682006978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64.97711018850833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99.28897917724734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76.114032659839467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97.807801150219746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85.94314001856371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37.789693427962931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83.34715506988241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83.2611736495037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96.54062751407883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1.883614088820835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84.65680132741863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7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39.597687495050288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71.40307033202427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33.684187539580286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69.18380407146686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94.567119012719274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20.27533910504653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49.547466472881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95.748755266181547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58.722447482014076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95.874213032501359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84.566596194503177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92.990384794212275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6E-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0.22354113475854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81.366965012205057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0.64036205685749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67.59497093416250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6.035502958579883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96.774193548387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57.142857142859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41.99726402188782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16.16766467065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56.88178183894917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74.53183520599248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7.14285714285717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33.962264150943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90.90909090909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72.7272727272726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26.3157894736842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92.3076923076923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54.1984732824428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0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54.7008547008547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52.3809523809524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88.88888888888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0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77.777777777774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88.8888888888887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64.70588235294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98.6027944111776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0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60.4994597190537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0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01.75438596491222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33.3333333333335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68.882175226586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0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91.45907473309609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16.9811320754716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94.98480243161094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83.3333333333333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87.336244541484717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84.033613445378151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95.52923194497515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84.86082824168363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83.5421888053466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97.5609756097560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98.846787479406913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94.93670886075949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97.5609756097560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92.93680297397769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90.44248988174644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66.666666666666657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95.890410958904098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86.580086580086572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97.42303884378337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98.61932938856016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5.73770435581833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75.18796992481202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75.07507507507507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98.199672667757781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78.155529503712387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86.956521739130437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90.9090909090909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89.206066012488847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79.365079365079367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99.75615162935047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97.65625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92.42144177449168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9.73072703700009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88.261253309796999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8.384824697938484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92.821782178217831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1.32231404958678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70.63809748057453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76.923076923076934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94.312930302744505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95.419847328244273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3.52941176470588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0.645161290322577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85.526315789473685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96.774193548387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92.807424593967511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83.16008316008316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9.62248322147651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93.879083740142704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90.361445783132538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87.16906265363547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92.370851864522749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8.82352941176471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53.447640019454944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92.783505154639172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83.16008316008316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89.743589743589752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96.15384615384616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33.3333333333333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6.99070160608625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0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0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72.3472668810286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63.1578947368416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39.8081534772182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54.79452054794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6.66666666666663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14.2857142857147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03.759398496240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12.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90.909090909092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0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5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11.11111111111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96.0317460317460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38.02874117706799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99.43502824858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66.6666666666667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41.327623126338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62.32948583420773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45.018450184501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14.2857142857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23.0769230769229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61.9047619047624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20.68965517241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28.57142857142856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97.61904761904765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24.10901467505244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24.324324324327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07.6923076923077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0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0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62.6970227670752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23.8095238095248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63.00366300366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73.913043478261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8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81.818181818181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73.4177215189875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61.52716593245228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0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0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20.5128205128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0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62.7009646302251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61.946902654867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0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36.363636363636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73.9726027397260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11.3300492610836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0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63.66612111292963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75.862068965517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57.665903890160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67.1071953010279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76.4705882352941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72.57824143070042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77.5193798449612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96.899224806201545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97.6124218531219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8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76.43312101910828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97.97257992419371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9.08838684106223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94.33962264150943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95.15039901780232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97.314130011677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92.592592592592595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9.12206173888417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78.125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7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98.643649815043162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97.205346294046166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93.24878776575904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89.59608323133415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0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32.0895522388059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33.333333333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0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62.0437956204378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46.1059190031153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15.70247933884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67.8321678321678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97.5794251134643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57.14285714285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91.22422915526364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82.10180623973727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93.589143659335519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99.29125899330578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91.743119266055047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004928275983445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7.780898876404493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94.33962264150943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1.53846153846154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94.33962264150943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99.8439937597503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94.921689606074992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57.20823798627002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98.039215686274503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99.875156054931338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8.333333333333336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88.054006457293809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77.2399588053553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98.61932938856016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91.603053435114504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77.564475470234626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97.98157946306093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68.240950088157305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99.64923469387756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82.20304151253597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94.786729857819907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90.579053774972635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56.645990879995466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6.81093394077449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95.693779904306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99.700897308075781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1.8461448836328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95.27439024390244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58.158856763044199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6.404126096596926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97.060051053586847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4.112149532710276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.37748189400987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92.16068083044672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98.846787479406913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88.64069494304834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82.99015079153812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92.807424593967511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5.555555555555557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98.846787479406913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83.503123016800828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63.291139240506332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80.8625336927223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37886872998933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63.710499490316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88.414202857547039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96.92132269099201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97.454712221967441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94.48142581060768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99.290780141843967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2.48556502612044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99.431818181818173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86.19038498371959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99.12767644726407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97.087378640776706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40.581121662202747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3.090668431502316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69.767441860465112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76.08034083992696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59.51672419950006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1.17709631340606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93.73326191751473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78.61635220125786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68.243858052775252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8.86045354375488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91.92288331934267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78.906669191680081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46.904315196998127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99.50248756218906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1.984557632464671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93.023255813953483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0.5125408942202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78.125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90.903581601115079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91.45644386860757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75.354259211116258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52.397691848510974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67.11409395973154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60.096153846153847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93.7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94.3396226415094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23.2164449818621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66.666666666657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0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0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25.942350332594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71.64179104477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49.6110113704368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11.07325383304942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85.373627670877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0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34.3265792610250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57.1428571428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09.2198581560282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94.011976047904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67.29401923881221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08.5271317829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36.36363636363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57.407407407407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64.01062416998673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52.380952380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07.042253521126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80.15321574915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14.89361702127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51.117451260106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14.28571428571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63.61702127659578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98.360655737705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0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0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87.3015873015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27.05842159207378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68.159552134359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28.140703517588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51.7279557805596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39.56043956043959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0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39.999999999996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15.7232704402518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83.0903790087463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71.615472127417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19.42446043165467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56.8144499178981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33.33333333333337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55.672738894215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72.727272727272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37.552742616033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36.06623586429725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39.024390243902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06.00885515496526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07.6923076923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99.51756369666816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0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75.3753753753753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11.3243761996164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56.5264293419636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33.3333333333335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74.4186046511627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58.0645161290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0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2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0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71.55172413793102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46.7273922434031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23.076923077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03.8461538461538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92.075379043643736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0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66.666666666667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35.6589147286821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0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92.592592592592595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44.4444444444444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79.62962962962968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78.247261345852891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0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51.85185185185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16.666666666668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93.7984496124030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11.111111111111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32.62599469496021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52.3809523809524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85.088279089555414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76.2388818297331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96.1538461538461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99.009900990099013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99.601593625498012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94.380094380094377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29.79885771045443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88.55154965211890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53.04910331100673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98.214285714285708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9.009900990099013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7.719298245614027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74.916842305041399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98.48982271831910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95.147478591817318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78.647267007471484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89.965397923875429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93.66804046459348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61.47540983606557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2.41103084656283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86.083213773314199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80.515297906602257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97.07559762164785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89.086859688196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91.89969804384928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86.956521739130437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97.087378640776706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98.8793671720501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27418765972983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87.076076993583868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85.178875638841561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58.229813664596278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87.59452909598275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83.507306889352819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91.743119266055047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99.12206173888417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91.743119266055047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93.275488069414308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97.85932721712538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85.98945196055950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53.84615384615387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11.20943952802361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83.443708609271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03.921568627451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51.78875638841566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69.08212560386474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66.66666666669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73.36244541484723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72.72727272727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91.717791411042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0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83.4189288334556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0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30.4029304029305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15.6862745098039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96.618357487922708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83.80602874105700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9.51232441028359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3.511855052467226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79.207920792079207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99.88346928583318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97.911227154046998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99.649802123964349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99.950024987506254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86.19038498371959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97.943192948090115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99.890120867046249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99.166997223324088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96.68842156151801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80.12820512820513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91.31075110456554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98.007187193727546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97.703957010258918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96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8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97.71077610273589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92.708478190330496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91.004550227511373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2.111801242236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76.21951219512195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84.1750841750841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99.608786491056378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96.892965570699559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99.4035785288270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99.21861091676862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89.03020667726549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94.411642492003523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99.43652635067948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86.72584430160186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78.55200378306450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97.24079251245896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97.146326654523378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5.872899926953977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89.91188635137564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94.464386926128853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9.214551467548574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95.30410674059955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98.47171892232550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90.307043949428049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78.233657858136297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98.207709305180458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98.75792912219394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57.142857142857139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8.088396064344835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94.07381972633926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5.0441276306856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94.190494131522698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91.54155986818015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99.54751131221719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7.04876302601225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89.15325801666097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97.087378640776706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60.97560975609756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76.17113114129743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97.9431929480901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78.125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98.522167487684726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98.36065573770491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76.923076923076934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64.754257592436701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93.109869646182503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98.69468322190385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99.722991689750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85.58387219475085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92.08103130755064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96.71179883945842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7.5075437537718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97.087378640776706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82.23684210526315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97.4214735783535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95.465393794749403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98.42519685039370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89.2041399000713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98.264002620373404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99.735799866154565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75.164233850964351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82.508250825082513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87.719298245614027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34.948096885813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58.670143415906125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84.507042253521121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97.220871932334276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9.412309116149927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99.927325581395351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98.299420033421796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86.058519793459553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73.439412484700114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74.9250749250749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96.71848013816925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86.28954937679770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95.67852017222134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98.015192354814999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57.034220532319388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93.7382827146606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81.775700934579447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62.72401433691756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99.923136049192934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91.04151493080846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99.960015993602553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6.169754416199922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47.449584816132862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90.9090909090909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9.91334090394460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94.170403587443957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9.617834394904463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92.592592592592595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99.009900990099013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93.10986964618250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98.507462686567166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79.428117553613973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98.36065573770491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88.888888888888886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98.643649815043162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98.76543209876543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68.31119544592030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85.6164383561643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.10288582183187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95.675468809797167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95.628415300546436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72.13939619828549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99.681020733652318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90.74410163339382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97.866510080250535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95.83133684714901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72.37635705669481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98.36065573770491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8.333333333333336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98.5761226725082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76.923076923076934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0.9090909090909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83.717036416910844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99.70993473531544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65.189048239895698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95.759233926128601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8.911968348170134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93.0059523809523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.746031746031743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98.10333551340745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79.185520361990953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98.61932938856016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9.009900990099013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97.096805515098552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94.117647058823522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98.640946953090747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8.1367882954345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45.87155963302752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98.60050890585240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94.3989930774071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96.15384615384616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45.248868778280546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84.269662921348313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95.60229445506691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46390760346486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84.937712344280854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2.202166064981952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96.618357487922708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99.75062344139651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93.83378016085789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99.98750156230471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98.96091044037605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92.905405405405403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96.478533526290406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95.754867539099905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7.799511002444987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99.26262053318207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89.514066496163679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9.989001209866913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95.238095238095227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85.567598402738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96.339113680154142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87.336244541484717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97.6562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44.84304932735426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94.51795841209829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70.24265644955299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54.347826086956516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95.846645367412137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89.28571428571429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90.029259509340534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96.3855421686747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99.591674136042229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98.17197020988490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1.10233829334953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81.96721311475410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72.68951194184839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99.69095803010667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93.370681605975719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47.39336492890995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80.90614886731391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92.165898617511516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96.556163501770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76.923076923076934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96.618357487922708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83.6120401337792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9.99941176816607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99.132589838909553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93.856655290102381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72.463768115942031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98.863074641621353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91.65902841429880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71.42857142857143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96.54062751407883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97.11535037599826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92.478421701602969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97.323600973236012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76.923076923076934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92.12386975527294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91.199270405836756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99.73753280839895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94.74182851729038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89.28571428571429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94.42870632672331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99.009900990099013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95.969289827255281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74.250993107032798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95.04041118283494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97.465886939571149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53.90835579514824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34.60207612456747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92.42144177449168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92.764378478664185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91.10629067245119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8.60805860805861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65.789473684210535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98.784194528875375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65.2741514360313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77.922077922077932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99.290780141843967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99.354197714853456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52.273915316257188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71.32667617689016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80.42763157894737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79.239302694136299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2.631578947368418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71.942446043165461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49.504950495049506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6.730508802476294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97.72916511928821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97.087378640776706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8.651685393258433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99.009900990099013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82.11528986697322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88.188976377952756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66.666666666666657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46.59832246039142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97.9911807937285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99.009900990099013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88.235294117647058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96.1538461538461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86.705202312138724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88.613203367301736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78.20646506777893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70.0934579439252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84.1750841750841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72.28915662650602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62.523329600597236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87.535014005602235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99.39759036144579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64.4329896907216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78.27788649706457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82.508250825082513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88.73114463176574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78.431372549019613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63.21112515802781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94.994775287359204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93.580385551188471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80.38585209003214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91.992882562277572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97.633136094674555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94.786729857819907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94.0733772342426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99.33774834437085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94.87666034155597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92.971364819635554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6.376252891287578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98.522167487684726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95.785440613026822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55.555555555555557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4.043887147335425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99.44751381215469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98.814229249011859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84.46455505279034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90.9090909090909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97.402597402597408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90.87109027134107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98.66798223976319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9.255583126550874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59.02192242833051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87.98944126704795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98.46396218983851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94.33962264150943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8.039215686274503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5.53100498930862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98.861593768723793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75.757575757575751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78.125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84.06304728546409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9.239302694136299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64.020486555697815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96.94619486185168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65.217391304347828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5.418719211822662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77.85130400934215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83.56545961002785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81.300813008130078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95.238095238095227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97.812555575315656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95.54140127388535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99.601593625498012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97.777777777777771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87.40549281089821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98.13084112149532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98.039215686274503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95.419847328244273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98.19967266775778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94.09751924721983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88.1661614745614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99.54751131221719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99.964012955336074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69.444444444444443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96.618357487922708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92.21902017291066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97.65625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67.164179104477611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94.79571523367143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99.50248756218906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76.5957446808510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.465393794749403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91.91176470588234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90.090090090090087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99.522292993630572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450808919982521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81.9224467504096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97.2762645914396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94.23233143785539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8.68745682423764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76.923076923076934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99.986668444207439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87.80487804878049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34.843205574912893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92.165898617511516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86.580086580086572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83.950617283950606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91.38540270500792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78.988941548183249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99.50248756218906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78.431372549019613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99.94003597841295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7.142857142857139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8.585461689587419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90.388671286532087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79.40446650124070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84.38818565400843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92.82700421940927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97.465886939571149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90.826521344232518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49.504950495049506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76.923076923076934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95.831336847149018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99.950024987506254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58.59375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88.6262924667651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54.347826086956516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76.76560900716479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94.82758620689655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65.22462562396006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1.61429451632778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73.529411764705884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69.25207756232687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99.206349206349216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93.63295880149812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80.12820512820513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84.0909090909090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99.009900990099013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88.495575221238937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95.06564056133997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91.130012150668279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99.901097913066067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3.3333333333333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95.29860228716646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97.402597402597408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98.207709305180458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95.9885386819484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83.7684449489216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54.788069073783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74.29467084639498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23.9740820734341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27.7777777777778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18.181818181818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66.6666666666661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09.0133982947624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0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79.00207900207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66.666666666666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99.6189574876098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6.1538461538461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96.15384615384616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39.893617021276597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99.50248756218906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57.33944954128440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6.01410631343540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94.500094500094505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90.293453724604973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99.33774834437085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98.007187193727546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0.090090090090087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98.59502095144195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6.1538461538461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91.428571428571431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86.834733893557427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6.92708821334298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96.618357487922708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72.358900144717794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91.28630705394191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99.150141643059484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98.48982271831910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88.008800880088017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71.428571428571431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77.669902912621353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97.177794873871321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97.5609756097560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90.826521344232518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88.6786875554241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89.365504915102761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71.83908045977011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90.20618556701030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71.907957813998081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94.607379375591293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98.59154929577465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99.75559878298169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91.603053435114504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84.507042253521121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83.3333333333333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78.14942169427946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9.365079365079367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77.441860465116278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93.08510638297872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99.875156054931338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64.516129032258064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92.592592592592595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90.481360839667019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99.206349206349216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82.508250825082513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99.667774086378742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91.603053435114504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81.018518518518519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73.347839906114771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6.64957264957264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82.417582417582409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53.763440860215049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3.333333333333329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92.3787528868360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70.84468664850136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87.719298245614027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65.04770164787511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98.522167487684726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97.703957010258918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7.49303621169916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64.205457463884429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99.255583126550874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41.77109440267334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47.619047619047613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95.679907219483908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99.206349206349216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89.928057553956833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7.99651567944251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97.515619507659508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78.740157480314963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9.52414032650225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99.255583126550874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74.113856068743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81.215469613259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87.0967741935484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48.8549618320610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51.2880562060889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5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0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66.66666666666669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55.5555555555555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96.8944099378881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58.659217877094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0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07.920792079207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6.59969088098918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95.238095238095227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99.55201592832254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75.41478129713424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88.495575221238937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96.767950454809366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83.3333333333333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77.138849929873771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98.901098901098905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92.153765139547133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97.71986970684038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90.70767863176536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98.994806732438818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94.12650602409638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88.13900780659783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97.418317176505425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85.65310492505354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92.89126380886693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68.493150684931507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90.744101633393825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2.42144177449168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99.75062344139651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3.70973409862949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69.83240223463687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95.20031733439111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96.172340834775909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83.3333333333333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1.185410334346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98.280098280098287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77.569489334195225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86.956521739130437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66.33499170812604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0.117152297987374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99.715099715099726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60.34482758620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14.28571428571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67.6245210727969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0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0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0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11.52416356877323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29.26829268292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87.5621890547263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97.1623155505108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73.708920187793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08.9058524173028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0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0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29.6703296703296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98.76543209876543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82.14676889375684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0.30303030303030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91.282519397535367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99.05707102391993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71.36060894386298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9.999000009999904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83.86588168201412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93.240093240093231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43.859649122807014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93.984962406015043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69.767441860465112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95.654550423613003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90.892564988183963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94.33962264150943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92.592592592592595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94.858660595712379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83.91608391608392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65.502183406113531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99.800399201596804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44.4444444444444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94.32004678274320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95.54140127388535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85.71428571428570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91.71507184347294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62.5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88.888888888888886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97.943192948090115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99.18273426961835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98.76543209876543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46.788990825688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55.7885141294439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69.48356807511738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41.0231185440236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50.593824228029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03.7037037037039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18.73895109015905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10.61531235321752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19.7823000473261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31.578947368420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93.427230046948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0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15.3846153846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15.2125279642058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0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0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23.0769230769231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0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66.03773584905662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33.333333333332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71.230769230769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81.81818181818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96.8127490039840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0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00.6637168141597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66.6666666666667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5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89.4123360854783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14.5044319097501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65.30612244897952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0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14.2857142857147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69.0036900369003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79.661016949153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94.29477020602212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07.6923076923077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64.03712296983758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84.615384615384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0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41.1764705882353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68.18181818181813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07.1253071253071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0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51.85185185185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0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04.778156996587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33.3333333333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67.05202312138726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48.51485148514851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53.59477124183002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53.846153846153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44.44444444444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43.243243243243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67.29034413631808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75.027502750275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0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0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55.5555555555557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51.85185185185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29.5081967213114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30.92485549132937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55.0218340611353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0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33.333333333328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0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68.0491551459293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15.011037527593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0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35.2087114337567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09.09090909090912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28.1368821292775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16.0965794768611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19.89924433249359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54.54545454545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0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80.5836139169472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0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76.9230769230771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70.297029702970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34.1154090044387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0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0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11.76470588235293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0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12.01248049921998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10.95890410958907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66.666666666667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09.52380952380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11.1111111111109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87.301587301587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01.7543859649122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66.666666666664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4.63414634146341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48.7666034155598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38.8625592417063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63.63636363638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94.11764705882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73.93364928909955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28.0409731113956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12.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09.677419354838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96.551724137932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34.57943925233644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54.545454545455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55.55555555555554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48.979591836734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0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87.33556873871549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78.947368421052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12.01248049921998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24.5901639344263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64.90066225165566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87.5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91.30434782608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48.428835489833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66.666666666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0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85.71428571428572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03.621730382293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74.8251748251748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05.53633217993081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0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64.90066225165566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34.78260869565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95.0248756218904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0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0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66.6666666666667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73.333333333333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13.3180252583237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15.78947368421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92.307692307692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0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14.28571428571433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23.8095238095248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53.846153846153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68.96551724137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0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43.7584857439501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0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0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95.348837209302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56.50623885918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25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64.40677966101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89.12469737007058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5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71.37042062415196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12.5398512221041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7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30.564784053156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66.66666666666669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09.52380952380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19.047619047618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66.66666666666663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17.391304347826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45.454545454545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66.47784071976014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0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0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66.42984014209594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54.5454545454545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67.53688989784337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88.6792452830188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51.6129032258065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47.3684210526317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0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08.77192982456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81.632653061224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37.03703703703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19.48051948051943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14.814814814816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0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64.20361247947454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99.999999999998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90.697674418604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06.060606060606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0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59.4594594594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74.1496598639456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47.2222222222222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23.595505617977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0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35.4285714285714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0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61.1330698287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0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27.659574468084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25.9259259259259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83.333333333333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25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84.3137254901960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0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66.6666666666661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73.97260273972603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5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7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0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64.963503649635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68.0187207488299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34.782608695652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41.64305949008497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78.048780487804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84.745762711864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48.83720930232556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91.48936170212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73.067996217656656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70.122159284788097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95.238095238095227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96.246390760346486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81.30640169649503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1.093394077448735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93.90773564972414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98.79253567508232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99.956590280792341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79.366339148240456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99.50248756218906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2.98755186721992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60.498507703476648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62.511162707626369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99.07529722589167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93.808630393996253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99.758915953113316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99.337748344370851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4.054707861374638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68.825910931174079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99.800399201596804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91.629519564140665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85.365853658536579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84.388185654008439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91.905272447928439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75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4.432989690721655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89.505482210785416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99.651220727453918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81.081081081081081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98.71692674463659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99.75455820476858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97.947761194029852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6.65094339622641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0.06006006006006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70.348223707351394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54.51346730430903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90.876045074518359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6.3475339746526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98.66798223976319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70.493454179254783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2.398107950495692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83.333333333333343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96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92.927302970885876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92.63547938860583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78.113904274960944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86.051114361930985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91.213134691395553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99.009900990099013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77.547339945897207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93.229227362778232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98.135426889106967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97.1722864639004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99.87445780653718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96.808961498000357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67.43088334457181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64.627315812149931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88.091368367270533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57.692307692307686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92.998538594393523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84.317032040472171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86.02150537634408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78.636959370904322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90.1369450606306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78.616352201257868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80.681308830121026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92.243186582809216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88.548861261644191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6.63366336633663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65.217391304347828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25.47770700636942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.7009622501850483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78.740157480314963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93.240093240093231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0.505050505050505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99.987501562304715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97.5609756097560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9.681274900398407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93.926111458985588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95.60229445506691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97.222222222222214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86.906141367323286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99.601593625498012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83.333333333333343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95.057034220532316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90.415913200723324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96.15384615384616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76.08695652173914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87.20930232558139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94.117647058823522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94.117647058823522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4.32241918140717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78.27788649706457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95.098756400877832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83.333333333333343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93.101988997037665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99.50248756218906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97.592713077423554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40.54054054054054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5.558086560364465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76.470588235294116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64.695009242144181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96.15384615384616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70.921985815602838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96.77419354838710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71.202531645569621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87.983911513323278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99.508648407198237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88.470834704631272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5.64168211647685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70000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0000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6423.841059602652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714.28571428571433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802.451333813986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210.526315789474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5356.186395286556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45.068582625735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744.41687344913157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183.3616298811544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928.07424593967517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00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362.31884057971013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331.360946745562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7391.304347826088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2500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869.565217391304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31.72157279489898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78571.42857142858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266666.666666666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3927.576601671308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750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666666.6666666667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960.7843137254904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7437.5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500000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00000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643.67816091954023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8750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66.66666666666669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0000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2461.5384615384619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446.4285714285714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076.9230769230771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500000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42.020046260601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50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299.25187032418955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474.0997229916897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278.8933511825077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941.1764705882351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818.181818181818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625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44927.53623188406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400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2000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882352.9411764704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83333.33333333334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38.90784982935153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954.19847328244282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8960.5734767025078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381.78867996563901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71.0526315789473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35.12064343163541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97.15440475799298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615.38461538461547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657.27699530516429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396.0396039603960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24.21524663677127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3000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5000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5000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400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79.53824200462347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837.31055848614255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5000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567.2149744753261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3888.888888888889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769.23076923076928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1600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2500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636.363636363636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249.37655860349128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000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400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92.90733051225385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88.780487804878049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88.13559322033897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97.473487211478485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87.906567876428483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96.41342074816815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2.73751063969096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74.571215510812834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98.684592432633252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88.5582713425433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94.711917916337811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79.635949943117183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54.182921543129602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99.27200529450695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5.50863744123952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93.691515998997502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71.890726096333566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93.697454133088414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52.31767290990896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75.793236858311715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93.984962406015043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3.109869646182503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666666666666671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84.687572302014843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84.602368866328263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0.00900090009000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68.728522336769757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5.971197275217804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89.766606822262119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67.9192008735495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65.52706552706553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95.529231944975152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56.359090063704556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92.785207811029935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64.102564102564102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92.255177821855256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67.750677506775077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90.594859787032391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66.512292457013359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63.565398138132103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64.043447074495347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2.927241146386194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98.825079609091901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87.5101183574350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95.578399855103143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43.701504986185647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91.614242960972334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56.721497447532613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96.889254225970163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95.40164090822361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93.73437760373271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83.319446758873511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98.515438025908253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98.63429438543246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75.12633244063216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84.227407261413234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99.364069952305243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91.800041441161568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55.880750478478923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98.306532351106895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84.221164778708896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9.54210631096953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72.744907856450041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3.169121381411884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76.726342710997443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4.141345168999656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89.83258472846060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94.726870855699403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4.072863148061643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96.034726156978365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96.059956782625434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89.385474860335194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95.47879809042403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5.963910164870828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98.767383059418449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87.89405836165474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9.203068681591219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35.295778624876469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88.746893858714941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93.82623381497467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7.406211733273963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92.668099933278967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81.251880830574791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98.425196850393704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95.789110693896319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88.55063856817159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73.313782991202345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96.511681773961925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94.786729857819907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98.204264870931539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3.804230570798737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88.483829580144231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79.854664510590723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98.823994465856316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97.30967372638808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85.58777231461517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8.845159058335113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90.798811625153448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92.521202775636084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79.985374103021172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93.708165997322624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99.634937588675101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98.01170194380074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97.958944967541967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81.1188811188811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58.72376809279295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89.61336314471213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97.087378640776706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93.777223294728657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87.138375740676182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78.529194382852921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85.792724776938911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92.065607125602227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96.206706981858161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86.016220201523723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97.378189622601084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57.47126436781609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97.004501008846816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95.369458128078819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98.643649815043162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90.027638485014904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80.541666666666671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98.68421052631578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90.775874366189882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96.178507309566555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98.701298701298697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96.75849370247343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96.05040725372676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90.780601442433934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81.95377806916899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87.589706457697091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79.787234042553195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93.75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76.540375047837742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83.333333333333343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94.37596302003082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87.412587412587413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89.472114524306591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86.147484493452779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70.671378091872796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95.483624558388243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39.087947882736159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8.377723970944309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89.20208732884349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94.355645298258196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99.833610648918466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6.731270598652166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79.264426125554849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.08565333042999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99.393698439518928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9.1053731183371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90.541984318128328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89.370602776193195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92.554456728477604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93.75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96.246137663532977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79.897730904442312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93.628575441224655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89.045212706751855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96.32797749778446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70.596540769502298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95.002850085502573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97.001274873898353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92.88537549407114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92.846508142307172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8.473658296405702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98.582709250015611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73.099415204678365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77.9423226812158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98.960910440376054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78.839482812992742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95.16021113671845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7.225141896153033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97.897990294113541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83.18291090278413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99.752992589777691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99.37006476798863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99.564405724953332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22758.62068965517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4983.388704318937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9302.3255813953474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3071.8954248366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471.3094654242275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833333.33333333337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7518.7969924812023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775.1479289940828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166.6666666666661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722.89156626506031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52.6315789473686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000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3666666.666666666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66.0980810234541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000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254.07263488267824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000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2000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00000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370.757180156658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60000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048.4087306426045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4444.4444444444443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626.262626262625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56.25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364903.84615384613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2195.12195121951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44444.4444444444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4570.491803278688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218.0267965895248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5600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400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4400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100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71.01449275362319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3157.89473684210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463.49942062572421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9803.921568627451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840.850022932273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567.3758865248227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484.3205574912895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3000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4483.7657110131477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07.1253071253071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15.19835136527558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639.3442622950818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000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99.203187250996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53691.275167785236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456.4756987664476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10000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4882.325581395351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64516.129032258061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600000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4933.333333333334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2174.61589846359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47.1204188481674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023.2558139534885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8695.652173913044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5701.754385964912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7313.4328358208959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23076.923076923078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8000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125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2500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5000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333.3333333333335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72727.272727272721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718.1844297615628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000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393.49316457750194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7317.0731707317073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437.03568827385288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97.943192948090115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5.565749235474001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87.20930232558139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82.91873963515755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92.019297761301928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87.719298245614027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99.157164105106602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86.46616541353383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76.67731629392970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92.77929155313351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81.13590263691683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99.800399201596804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95.54140127388535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97.5609756097560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84.56117873158231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82.98755186721992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3.06659612459493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99.360120821906918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50000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8000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500000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1428.57142857142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8333.333333333332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65.176745544843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15384.61538461538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11111.11111111111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676.4705882352941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4285.714285714286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983.6022216344884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325.20325203251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73.30508474576271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4000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980.96632503660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48000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833333.33333333337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272.727272727276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10294.11764705883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80000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50000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0000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2500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59859.1549295774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3584.905660377361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25690.17341040462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3975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3166.023166023166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800000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5000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892857.14285714296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6857.1428571428569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0000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90000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000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7857.142857142859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100.9174311926606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2990.033222591362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5000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242.1524663677128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63934.42622950819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000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434.7826086956521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96153.846153846156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23474.178403755868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33333.33333333337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750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294.1176470588235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61290.32258064518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5000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142.857142857143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2542.28670214569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816.7938931297713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5000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0266.94045174538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5600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68.0917459822125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333.3333333333335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5000000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00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9578.544061302682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759.5307917888563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575.3739930955121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50000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57142.857142857145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990.00000000001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246.376811594203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03.21285140562259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50000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25000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5000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111111.1111111112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0000000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69.306930693069305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83.919018147487677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6.8470405379035055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94.510812036897022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3.320236259134411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.880875493362034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75.82866513113619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93.41429238673517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78.850139677390288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71.44898542440697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88.967971530249116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99.47477319751710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99.535500995355008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70.698358384118322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7.41231488698363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68.079312398944765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46.825248173815318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79.55449482895782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95.728534976969215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99.436526350679486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270.1111837802487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526.31578947368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2500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28571.428571428572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327.433628318584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536.4806866952789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50000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998.00399201596815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192.9824561403511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464.9540857840288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41.56893999772285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253.635441325667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462.36360273719254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8780.48780487805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33333.33333333337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673.40067340067344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798.0965329707687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90.86929330831765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617.3285198555955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645.74600657074882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385.9215807347947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5000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94339.622641509442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1744.9664429530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336.2284950726573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361.6636528028933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2816.9014084507044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37.00506918755994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73.4642988789869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810.37277147487839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9230.7692307692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531.3935681470139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282.98149301035716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5423.72881355932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433.962264150943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50000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15.610176800344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649.77257959714098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1.326671690213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722.0843672456576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375.93984962406017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24.534131254584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792.114695340501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1434.511434511434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0235.414534288639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26.698788535995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452.64229942288108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24590.163934426229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295.93678790210413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6190.476190476191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2562.814070351758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666.96309470875951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979.8416126709863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979.02097902097898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2786.885245901642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3333.333333333334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7731.9587628865975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9.4698354661791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1.893538400079905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75.743804156819976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91.424392027793004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94.812278460952911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99.651220727453918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98.619329388560161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64.302774205401434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94.727469071481352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76.540375047837742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75.648687495271957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79.365079365079367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62.5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83.00132802124834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79.662605435801311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87.40771047590708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.732040546496254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81.699346405228752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93.691442848219864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3.15789473684210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93.109869646182503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97.789947193428517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90.32258064516128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67.567567567567565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97.73260359655981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5.8350100603621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90.024110910186863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99.95716121662144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99.750623441396513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4.732853353543007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97.4775169993419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84.388185654008439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89.525514771709936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78.125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96.385542168674704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98.12810820782748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84.951456310679603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42.016806722689076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98.039215686274503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8.11616954474097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2127.6595744680849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580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277.66759222530743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2824.8587570621471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41.54589371980677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8000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000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1746.875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42.45014245014244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5882.3529411764703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94.55252918287937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4285.714285714286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500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750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96.15384615384616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75.101151863916712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7.506750675067508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97.5609756097560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55.36240228535997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70.028011204481786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7.591240875912419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49.138841797498834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91.397849462365585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69.264261165052588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96.277278562259312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99.55756617591423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97.29588208446698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94.955489614243334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9.456869009584665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98.66798223976319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92.994420334779917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87.043024123352396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99.980003999200164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65.73181419807187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89.66880825670386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98.68421052631578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81.128747795414455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95.238095238095227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95.751047277079593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95.124851367419737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96.362322331968201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95.238095238095227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96.15384615384616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65.86169045005489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62.50156253906347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78.55459544383346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3.45794392523365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86.864262181161621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72.933785846955743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64.22018348623854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91.954022988505741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4.599030212607232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83.91608391608392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55.710306406685241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74.415143481698536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99.569858212521893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98.56630824372759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96.77419354838710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3.45794392523365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96.15384615384616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92.735703245749619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42.85714285714285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9.396596395481822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98.360655737704917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76.325284485151272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85.287846481876329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99.078176644499578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82.101806239737272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68.7757909215956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5.75108517998295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83.045028675448407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98.69719699960521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95.858895705521476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37.434489643124529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51.510989010989007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83.070139441536057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81.966602335303023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83.402835696413675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64.44337038827130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76.657723265619012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95.264017419706036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84.587695837250834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96.666666666666671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45.87155963302752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69.441631415394056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95.533795080009554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51.18110236220468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455.4455445544554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29411.76470588235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2222.222222222222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240.74074074074073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4888.8888888888887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46.87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416.31973355537053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9000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846.15384615384619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2258.0645161290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846.153846153846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2307.692307692309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777.7777777777774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410.95890410958907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45.10108864696733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48.03849000740192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7692.3076923076924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26.08695652173913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345.1327433628321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2500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496.68874172185429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49.87506246876561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000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33.33333333333331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43.90243902439025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388.8888888888889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59.178416485900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400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076.9230769230771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245.398773006134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0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255.2974214960428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4102.564102564102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25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71.4285714285716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267.85714285714283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23809.523809523809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3333.333333333328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125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3112.582781456957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316.3265306122448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076.9230769230771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47.15447154471548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1666.666666666668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513.6226034308779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733.3333333333333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6666.666666666664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89.7959183673468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20000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23.62459546925567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475.35211267605632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4545.454545454545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917.43119266055044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750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920.6349206349206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60.86956521739131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26.7175572519084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687.90731354091236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666.6666666666667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28.9473684210526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7000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8750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800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6875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582.9015544041451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306.6322136089575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122.754491017964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38.062283737024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750.41272699984995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025.7648953301127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244.7552447552443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833.33333333333337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7326.0073260073259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56.63338088445079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260.48450117218027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50.35765379113019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904.761904761905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230.37935800952235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766.3683466792274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807.200929152149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5150.2145922746786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882.74687854710555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257.33401955738549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16.9167803547067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237.03186207240699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351.12359550561797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9283.81962864721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2514.220705346985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8389.2617449664431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675.67567567567573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561.48231330713077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547.1698113207549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214.28571428571428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17.77003484320559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4247.787610619467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88.80866425992781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4866.1800486618004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7857.142857142859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835.8266206367475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5192.107995846314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297.02970297029702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77.7358568153547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20.74728077123704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672.9475100942127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08072.72727272729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583333.33333333326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38.9125556892458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433.962264150943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588.9830508474577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784.31372549019602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56.42965204236009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96.30292188431724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96153.846153846156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2358.4905660377358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21413.276231263386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98.61055748533681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83.5724994645534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377.410468319559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6153.8461538461543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7692.3076923076924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70.7698875764906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283.91680219121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4513.2163034705409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96.15384615384616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37.8040540540540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622.85892245406421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21.64266251459712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33.2427282781042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709.401709401709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225.6317689530686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740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761.61462300076164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2386.36363636364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26666.666666666668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0.4643598908029855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289.6200185356812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26.7973856209150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750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518.6488388458833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437.08586114656367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220.6119162640903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11.26760563380282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48.650345260514754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8.424945353042556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87.032201914708438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42.167404596247096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84.290202739010141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90.96837393511771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99.99171497218802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96.999870684081216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85.273300929478978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89.477451682176095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29.231218941829873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93.109869646182503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92.1684155907995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97.218155197657396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76.922011849066706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92.891760904684972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88.999291961188405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97.943192948090115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8.807339449541288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78.003120124804994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400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500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171.3716762328686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16666.66666666667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759.398496240601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20000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7075.4716981132078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0000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000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04.7368421052631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114.27510214188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703.7037037037039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2969.7089685210849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84.61538461538464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66666.666666666657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58.8235294117647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4285.714285714286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47058.82352941175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500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584.97211623128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222.222222222222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59.32361813315205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40.41394335511984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333.333333333333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834.808259587021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98.2976386600767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566666.6666666667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7857.142857142859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2195.12195121951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923.9766081871344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2000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705.07055406010966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277.6831345826236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259980.00000000003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800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9523.8095238095248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710.05917159763317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546.446428517217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986.1762135536665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557.62081784386612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12765.95744680849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386.5779256794233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0000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4000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243902.43902439025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882.3529411764707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6172.8395061728388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019.52204644900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2893.081761006295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42.42424242424244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12.9692832764504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22222.22222222222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9607.843137254902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5000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281.39361466725848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20000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60000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75471.698113207545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80080.66323101055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204.8192771084339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128.440366972477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4200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862068.96551724127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5454.545454545456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21176.470588235294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0000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5982.9059829059834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0000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95238.095238095237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5454.545454545456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695.41029207232259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5000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50000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000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551.85185185185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16455696202533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2800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6000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4193.54838709677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8000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132.075471698113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0547.94520547944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66666.666666666657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992.06349206349205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756.311745334797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6000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538.4615384615386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3297.87234042553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6622.5165562913899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21428.571428571428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597.402597402597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1428.5714285714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482.97512678097075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522.4660397074191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28.7027579162414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764.705882352941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8823.529411764706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500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0000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416666.66666666669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693.0022573363431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418.8034188034189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5000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50000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87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851.063829787234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250000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2380.952380952381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500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95.295850298882428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94.840667678300449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93.691442848219864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96.037756558006805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62.285892245406416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92.783505154639172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74.074074074074076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91.68081494057725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34.482758620689658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96.193486326783017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1.03277060575968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4.074074074074076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37.04933949970616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39.47991788177080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38.372985418265543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98.700334199777188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79.615193232708563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97.62018264736173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50.18971713075425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97.604790419161674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97.138160352686242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99.145820622330689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86.956521739130437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95.999080248332945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64.39150032195750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94.33962264150943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9.32131411831783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98.911968348170134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7.495350278983267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97.817908201655385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75.872534142640376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12.721348279730234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8.634179821551129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97.465886939571149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58.045791680103186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62.82662158007992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96.370061034371986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89.75891571229819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35.666518056174766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89.20124341127179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415.0943396226414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272.727272727272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581.3113061435211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41.29692832764505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1000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2500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62.0689655172415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87.619047619047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61.7977528089887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319.502074688797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97.08316909735908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220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709.63926670609101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96.339113680154142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83.160083160083161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85.470085470085465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1.87134502923976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5.945660775520977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95.748755266181547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49.961696033041335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98.23182711198428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72.644250726442507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.2912795573360645E-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50.288973954814985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49.41525284137704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84.77179292059455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33.929673041332507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46.916124915746451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95.93246354566385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87.976539589442808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98.76543209876543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79.7350343473994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84.033613445378151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60.073937153419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83.929432133462171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99.52854897852279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98.23182711198428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85.714285714285708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2.039557426808969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87.168758716875871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98.23182711198428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94.33962264150943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96.618357487922708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64.52638664623847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1.674842009613052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95.766177301500647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4.229096060281492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64.541753549796439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90.275869381290036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90.161677920847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90.32258064516128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80.897422068816738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47.382136934375737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99.009900990099013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98.376783079193302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92.307692307692307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41.32231404958678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99.552015928322547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79.957356076759055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92.10526315789474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68.634179821551129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90.909090909090907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97.815454841865019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81.96721311475410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98.07767752059631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70.83333333333334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1.303355398310899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5.556617295747728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0.645161290322577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74.074074074074076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97.323600973236012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76.769032688254114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52.35000946312533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384.96086231233159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53.26524640871662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868.507903421921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80.28169014084506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89.292646944638548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645.16129032258061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12.22680154864497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6428.57142857142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1.3883978788366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8875.7396449704138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247.5002475002475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50000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44.1353449027645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652.528548123980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662.10045662100458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9880.715705765408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7675.6936368167471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3018.867924528306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26.1261261261261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16.260162601626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115.2263374485601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8849.557522123894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815.2492668621699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4290.6178489702515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2254.90196078431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444.55734789787886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7316.3593795727247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929.87485142976993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506.07287449392715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17.7204609933252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02.50293629257624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027.2452068617558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507.3861923424781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42.12620807276861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000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97.753621771686639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26.473702788563358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80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67.876437179664777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97.847358121330714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98.162071846282373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48.971596474045057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96.107640557424318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98.750802350269097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73.453797561333928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74.850299401197603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76.775431861804222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81.512879034887504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54.701426741918667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79.808459696727851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89.552238805970148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86.387434554973822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57.736720554272516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79.375578780261932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1.659028414298803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84.286574352799519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99.7340425531915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79.05813302637695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87.519691930684402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90.334236675700083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94.923443773259692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96.463022508038591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93.382254836557706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80.645161290322577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95.229025807065995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52.77973258268824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58.368597694440396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39.606080068507815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86.092715231788077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49.176297024834028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89.605734767025098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3.584905660377359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93.370681605975719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95.819858665708466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47.078964262786215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0.589454294266645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90.574685054837317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5.71428571428571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3.193046660567248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74.179904070548048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68.7757909215956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91.653027823240592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90.744101633393825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87.997184090109116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97.703957010258918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81.877729257641917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89.376915219611845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93.196644920782859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87.834870443566089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91.17281392457520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79.274200651810091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59.726962457337883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20.140175622331427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91.608647856357635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97.489641725566656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6016.5975103734436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3809.523809523809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8000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0000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388.8888888888889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60000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42857.142857142855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187.5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2000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5000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550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8181.8181818181811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5000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415.7303370786517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666.6666666666665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00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6153.846153846156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000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491.15913555992148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193.3174224343675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2222.222222222222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240.69478908188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3.01786043085986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490.6832298136646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01.221001221001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0000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2987.012987012986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71.74721189591077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333.3333333333335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513.8888888888889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30000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8910.8910891089108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666666.6666666667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00000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94750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1666.666666666668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952.3809523809524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448.275862068966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98.77069986942513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92.15103554726195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67.720090293453723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61.274509803921575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21.9099086466358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92.69789697439858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86.896072297532157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97.686375321336754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92.229771978823621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79.91475759190197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301423455415446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72.095974160802854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82.976534236118027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89.073634204275535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53.002690769934759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15.115908788590914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89.83918785374179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8.4629990319513926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72.793448589626934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.440582909832855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761.9047619047624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0000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4000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4466.6666666666661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41666.666666666672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4166.6666666666661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24.02234636871509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200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3333.333333333334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23.5955056179776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50000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5263.1578947368416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4000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399.42938659058484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60.121167275586188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98.575141141679353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92.685736035967011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35.979187423890181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96.542569239123878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89.766606822262119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46.511627906976742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0.283539114733301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80.879151757943021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98.975602513980306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89.451153280940503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7.89640537914813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66.6583343748698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93.91787820729553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63.617683171214267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92.03118233001299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61.736016792196565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48.69339392955689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96.74558598263954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96.64429530201343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93.62127075271502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71.960178725924365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80.100450294423268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48.309178743961354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57.469358885094444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83.107497741644082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90.543389685814432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35.515567657156389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99.325631240524856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74.169827714085912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831922611850061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20.66030329325234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68.898994074686513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.938716884774976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75.51444213705870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39.950714135661308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55.58643690939410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97.438752783964361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3.536927671284047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84.841628959276022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0000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500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50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0000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346.02076124567475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1166.6666666666665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94.1176470588235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742.57425742574264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03.3096926713947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221.56573116691285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500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2142.857142857142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000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659.574468085106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4925.37313432836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7058.8235294117649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000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00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470.58823529411768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428.5714285714284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733.13782991202345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241.54589371980677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512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000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4035.874439461883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976.284584980237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436.49061545176784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69.23076923076928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8181.81818181818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925.3658536585365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903.571428571429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20000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75.2688172043011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33333.33333333331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26.58227848101266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5000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82.3529411764703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42.13098729227761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733333.33333333326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487.8048780487804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5714.28571428571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4333.333333333333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8000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362.397820163487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92.379435598600267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99.833610648918466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99.96701088640747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81.895291020766308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99.31144067796610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99.0058574340404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68.91323823306456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98.76543209876543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84.507042253521121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6.78499172337686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79.920079920079928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90.909090909090907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98.522167487684726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97.370983446932811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87.623220153340625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95.969289827255281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8.560235063663072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95.17766497461929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75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88.495575221238937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82.508250825082513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98.30460179512751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98.944591029023741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84.745762711864401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64.37768240343348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8.826436071649169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85.470085470085465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99.083477830071828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96.463022508038591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37.700282752120643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64.139567699313702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98.4009840098401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99.50248756218906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79.808459696727851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96.566523605150209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96.339113680154142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95.238095238095227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58.872012245378549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8.619329388560161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80.192461908580597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1.324200913242009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90.252707581227426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90.744101633393825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95.492742551566081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79.833391183616797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99.415801356764064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70.64641469445425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99.255583126550874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99.337748344370851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7.39526512020864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83.396512509476878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9.99533364442371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99.666184725293419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95.298178470616719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5.62389715149987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88.652482269503537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7.976071784646062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97.554951839960481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97.430276458409452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92.592592592592595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81.693473018279732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83.712030614685489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62.15813028344106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78.831439833062831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97.430276458409452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1.5563506261180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97.465886939571149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99.331005676766964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88.541666666666657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78.066914498141259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49.578582052553301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72.771729638470035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6.705202312138724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89.552238805970148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84.459459459459467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57.142857142857139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85.106382978723403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8.59781768141012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460.5263157894737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91.63802978235968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97.222222222222214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7777.777777777777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0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25.73363431151245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393.70078740157481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98.74526986656042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09.2050209205020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71.4285714285713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20000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854.09252669039142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494.85352335708626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2363.4259259259261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383.7298541826554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50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5000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9803.921568627451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53.60983102918587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26.6940451745381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058.8235294117649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4705.882352941177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952.3809523809524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6000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270.9710218607017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5454.545454545456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333.333333333333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234.05017921146953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46666.666666666672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428.571428571429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777.7777777777778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800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538.4615384615386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7142.85714285714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982.14285714285711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95.9927140255009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0000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46.19883040935673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5000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909.09090909090912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3636.36363636363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470.58823529411768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500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0000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90.225563909774436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91.954022988505741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99.585062240663902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84.420567920184183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7.708307229670467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67.5219446320054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95.278424730044463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76.953858466463515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80.979815478828414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49.5982541414542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97.181729834791071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8.436899423446505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92.592592592592595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90.47365620010644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83.333333333333343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97.24874460711507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6.206896551724128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87.18395815170009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93.808630393996253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60.444874274661508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64.516129032258064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11.299435028248588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98.12740207703001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10.20408163265307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68.15811705957373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18.72265966754156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673.7967914438505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700.277520814061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76.9464105156724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469.2737430167597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641.02564102564111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598.2951518380394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217.77003484320559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53.60620096417429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492.5373134328358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737.32718894009213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5025.1256281407041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275.96588058203713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251.61452654533255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88.14396612561751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645.51825894503872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422.07449614857023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251.50905432595573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94.53946012775606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209.94475138121547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52.31572080887145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7236.8421052631575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0000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2017.11491442542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03.7383177570091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63.60185851711276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7500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902.7081243731194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258.15969020837173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53.46062052505971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48.03849000740192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733.27222731439042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5728.1970499785193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489.00634249471454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721.86836518046709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206.24631703005304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24.67532467532465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284.29933969185618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274.69173483091197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384.094754653130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904.15913200723332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241.50422632396067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921.0526315789474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000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35000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751.4450867052023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203.3209081667231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911.5913555992147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91.1030894999469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4800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523.1400117164617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74.134479946623173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86.313193588162761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99.933377748167885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95.192765349833408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99.009900990099013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99.341860176331792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99.8402555910543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59.994000599940001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98.48982271831910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97.087378640776706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70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38.09523809523809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84.70986869970352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96.15384615384616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49.91514425476689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2.590983161325369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99.851221679697261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8.70920603994154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91.83673469387756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98.280098280098287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79.840319361277452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80.641194263830556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98.61932938856016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72.502295906037034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82.726671078755786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93.13877677739832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99.667774086378742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98.500601948123006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99.923136049192934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85.49444286121402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98.159509202453989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97.9204950860231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64.910208780904682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98.76543209876543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91.955706730888593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5.853350189633375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74.925074925074924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237.1134020618558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500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233.14203730272598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75000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0000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20000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054.2317173377155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969.52908587257627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39.3056150878696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9433.962264150943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22222.22222222222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15384.61538461538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9607.843137254902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83333.33333333334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98.00796812749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57.90907695826782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99.112426035502949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95.415472779369622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74.019245003700959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85.963923337091316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97.95918367346938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89.955022488755617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60.211946050096344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93.808630393996253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69.163746899879129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94.741828517290386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73.20644216691069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96.15384615384616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87.336244541484717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98.309492847854358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80.679785330948121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97.602213341530899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9.2041522491349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75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91.437433022080299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707.8651685393261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8333.333333333332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214.59227467811158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0000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59523.809523809519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33.8634237605238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5294.117647058825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5773.6720554272515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708.6454747924681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53.83742459535327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500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68.63406408094434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7535.3218210361065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110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6250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607.843137254902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90.2207047920985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9615.384615384615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10.9704641350211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232.39600278875204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73.099415204678365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86.542622241453913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41.52823920265780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87.412587412587413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90.634441087613297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51.182486035711726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96.77419354838710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96.958174904942965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99.688473520249218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78.740157480314963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82.918052089120323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93.466263129784593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57.993427411560027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893059375505587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92.250922509225092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85.822078244560885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3.405965446340353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86.2564692351926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90.334236675700083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58.505850585058504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79.29059906236013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72.23328461599581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5.8642427796510779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2.68946159248936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8.734145934980376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66.779449737334161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99.370241097047455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2.496703994321498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94.337308707522254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9.870668732420583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47.071228182485733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50.38484665659833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44.25823203115779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14.307215987455432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25.088104045385101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34.009749461512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59.699817378258636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6.9658658640927724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63.80220296246388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84.815586681529581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9.0466528650930567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51.833614098743027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78.812012609922022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38.52414185314597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38.12719231355802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48.36921030831067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27.017534379812496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35.091905701031003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17.26877115424466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.835483300936561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38.018806896273198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.826236508124776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8.936138067230949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26.631442145855083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47.91374567503580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8.85170225043277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.855218353093232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.73856681057087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87.031327056721054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28.182984906151503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968.5039370078741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325.5813953488368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72.88776796973514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137.2549019607841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20000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235.4452054794520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400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000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89.39096267190564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428.571428571428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7500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82.051282051282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381.67938931297709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3135.593220338984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800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26.169167011623866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46.126691016024317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2.051282051282051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42.658388891619026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80.853750926786134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.348612007746929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6.423551454854064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85.415443175638927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2.769909358430716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1.244825075846816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12.20160963634322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42.57130693912303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20.205540864443552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.2797899533647528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88.495466450999942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0.851375010281677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9.934517643146734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97.805794707442558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20.622394167162035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51.993067590987877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35.574528637495547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79.91241599207268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.935228138412846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7.083796019475528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49.714143673875213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4.91586199539298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83.160774725777344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9.260237780713339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27.68549280177187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4.201041357541747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83.09098462816784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2.874406616960563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55.967225592692913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5.85181823957801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47.385184808736213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75.94840571638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3.280483924860654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3.780505930263665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73.412383788196465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0.294742610615778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54.986398101522262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0.95199546668826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19.75467123092283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2.410054213898476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2.207271497939336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82.576383154417826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97.088340482865888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67.41620265151891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3.201112898086123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1.129587761742769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76.709176335219098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28.3247603725272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98.99029895070282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88.03481147973941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59.731209556993527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65.166957745744597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9.448109648216253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59.424326833797579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69.707461021911371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50.916496945010181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92.661230541141578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86.97391652243491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67.544748395812221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52.31034912498350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0.19699181977272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45.745654162854528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78.821656050955411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95.0354615321160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77.87758049309903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.513214120945193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5.62141559505575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90.30856478850113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65.528952984942094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97.5609756097560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5.9581481653622976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8.404371998667195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86.57409010631298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76.216607598795775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34.701738557101713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9.692792437967704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87.281795511221944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90.307043949428049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88.235294117647058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92.307692307692307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0.949811117107402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99.304865938430993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96.58725048293625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86.57209146630037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83.056202471088127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86.926003153240771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3.009749033858753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98.732927431298336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97.592713077423554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82.958046930552271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98.360655737704917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99.667774086378742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75.547720977083856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73.170731707317074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88.300220750551873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73.529411764705884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68.43541006687785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77.22007722007721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9.370078740157481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93.41825902335456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92.822069375214653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93.185789167152009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93.874677305796766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99.651220727453918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93.896713615023472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95.367847411444146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95.510983763132757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44.313146233382575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99.103935252095638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67.681895093062607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4.288133956363154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9.255583126550874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99.12730796252491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7605.633802816901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25806.451612903227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0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56.52173913043475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7042.2535211267605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00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6.706290242694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6000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847.45762711864415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9411.764705882357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2000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4732.6300645057481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6250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769.2307692307695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46.0251046025105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67750.05242189139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52.03830176723227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781.25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845.0184501845019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89285.7142857142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747.088186356073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888.8888888888889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5848.4349258649099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28.58707557502737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50000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359.351988217966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5000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2345.679012345678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8135.593220338982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6000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095955.8823529412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2500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347.82608695652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750.8372404554584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54.71055618615208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517.4422398256763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846.153846153846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1764.705882352941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86.393088552915771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9.073634204275535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642965204236006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97.43135518157662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72.129255626081928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68.212824010914048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83.333333333333343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82.249280204563107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55.292259083728283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4.272920103700216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78.784468204839612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97.110949259529008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4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79.352483732740836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99.8801438274071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72.129255626081928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1.957868649318456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93.297333002438791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65.316786414108435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9.077901430842608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20.438287725672762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35.119758376062371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5.3851166147002916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91.178481878276727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.8556880871834167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24.26142636343563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19.870839542970693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54.168092142775691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83.51893095768375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.2486390242315881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22.105635463334121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18.609151980944226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83.107497741644082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87.845893204492683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10.51490324554055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75.248791316289484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68.037496220139104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18.445079774970026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26.12888667189244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14.200889330694336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91.282519397535367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75.263421976919219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65.789473684210535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97.345132743362825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98.425196850393704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66.312997347480106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89.74646623289207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51.12474437627811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7.42532420224391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34.1878393855305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63.95348837209302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94.637223974763401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98.82352941176471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81.411347113560694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98.522167487684726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98.870056497175142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92.48982611912688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61.5006150061500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94.517958412098295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41.126876413736376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0.583876693602969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92.197480857498022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3.541717581504479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.5143338810888132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8.46327401631455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79.394731926022786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8.2499429103950597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0.16942315449778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0.116853391157694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8.5836909871244629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5.225026340876028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8.618259192765478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28.334408991452452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72.780203784570602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8.108719213838867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36.943992906753365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12.400793650793652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7.3524135326758904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.0749798441279226E-2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26.523791841281628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3.7778260499995273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99.8801438274071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95.73587249016766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93.271152564956694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59.251735229388856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10.25523221947837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74.377482348473379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36.727198530912055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88.740987243483076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21.748586341887776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34.8847478583414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44.901777362020582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5.71981010469393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68.259385665529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5.3558995233249425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0.588523186100574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12.828736369467608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64.871240416748577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86.545118855296565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55.54526939455656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3.500837520938028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1.223980016652792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26.279482294198804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97.465886939571149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5.55049843475944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3.884106585509437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5.324455120279765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7.3713696004717679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45.380286803412595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83.6120401337792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4.523674778343711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94.501647446457994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70.880587058038685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6.941263391207983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65.019505851755525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4.778447807233789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4.054054054054056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53.956834532374096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99.151920572701499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94.143194937606594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82.394946443284809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99.933377748167885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3.348922668869548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99.900099900099903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93.109869646182503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96.092248558616262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57.870370370370374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93.239658556370358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92.391304347826093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8.45526585287046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79.840319361277452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67.081935793004305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99.40357852882704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95.171626165852416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28.557829604950026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98.76543209876543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74.847834352760827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58.598726114649679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91.442537934476107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99.304537224305761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98.787113769826036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93.669293867337515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93.757815259204108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98.710622111850583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93.743115739937849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23.31873202566925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6.051227321238002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92.707045735475901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.869752343602485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3.706440721156909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97.465886939571149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96.11441459913882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96.15384615384616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82.603667602841568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92.850510677808728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92.030185900975525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255.61743341404357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176.4705882352941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08.33333333333334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482.3151125401929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250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3888.888888888889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9.007998620127918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39.300451955197488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94.410876132930511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97.63445659451015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69.293466492278114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94.066297926778802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47.132757266300082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98.087297694948504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97.778473091364205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19.203715995860062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90.368250621281717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98.869591009458517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33.989558407657164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94.538063387771501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333.3333333333335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0000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53846.1538461538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6666.666666666667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5925.92592592592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7500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4000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4545.454545454546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81.19891008174386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5000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50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50.57034220532319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7462.6865671641799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000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0487.80487804878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55.5555555555557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70000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2000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919.31480403272769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27272.727272727276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5496.499045194143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4000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298.8505747126437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500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8248.730964467004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619.883040935672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7991.3606911447087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53333.333333333336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8000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20000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66666.66666666669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5000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3930.348258706468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23076.923076923078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594.05940594059405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444.04973357015984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241.63568773234201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395.89706676264171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5000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5434.78260869565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6556.29139072847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2000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260.8695652173915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7910.447761194031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40000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50000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74.53018792482999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60000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5000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75000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064.5161290322576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5000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500000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50000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6982.5436408977548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285.714285714286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500000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70000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76923.076923076922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0424.83660130719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6000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000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000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92.69558769002596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79.401839475947853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49.379070532817451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92.081031307550646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57.870370370370374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59.53089653530182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23.40823970037453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93.023255813953483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2.592592592592595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98.489628713797671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86.617583369423983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74.906367041198507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4.641241111829345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99.161378059836807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54.945054945054949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55.28934758569848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97.74755631109222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90.7605736068251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97.799511002444987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99.217929263452788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6.339113680154142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90.327436958976293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86.02150537634408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90.00900090009000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5.51149881046788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84.388185654008439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93.268791329733148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87.976539589442808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96.933038656895803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78.125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73.659254254067463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99.99640012959533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95.492742551566081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95.217691447070877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8.365758754863819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78.431372549019613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74.938176004796048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88.565330215833711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99.900099900099903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87.929656274980019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83.810052896116247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96.852300242130752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37.641154328732746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99.949358991444342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93.720712277413313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74.810302447365601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82.372322899505761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96.899224806201545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80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77.7000777000776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99.004673020566585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78.408823606283164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8.674886828675696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94.696969696969703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9.352251696483648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88.235294117647058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914.5907473309608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27906.97674418605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6666.666666666664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500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66666.666666666657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714.2857142857147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537.63440860215053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18.6757215619695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230769.23076923075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91.334276877302997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63.92045454545454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98.425196850393704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99.676052828308002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88.534749889331565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97.919216646266833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93.240310583474567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95.892600287677794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99.601593625498012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79.286422200198217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90.361445783132538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95.238095238095227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96.362322331968201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86.206896551724128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90.909090909090907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88.481785287150444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99.750623441396513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6.71179883945842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93.432995194874536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96.551724137931032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63.9386189258312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99.18666931164452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51.20327700972862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89.514066496163679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83.434466019417471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98.183603338242506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97.27385377942998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99.16094584286804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97.338100913786249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93.896713615023472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64.29489927132448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81.433224755700323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93.153237074988354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94.783715012722652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84.427767354596625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91.84423218221896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89.887640449438194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99.900099900099903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3333.333333333334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00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750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20000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4482.758620689655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1864.406779661018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4000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72202.16606498195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6666.666666666664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943.3962264150943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900000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20000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6000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6000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108.463434675431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575.1072961373393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00000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5769.2307692307695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6000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800000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821.91780821917814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423.93410852713174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764.705882352941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56.41025641025641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0045.555555555555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442.5851125216388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15.119443604475356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0.666223710101963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98.536036036036037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95.952714502293276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93.091173402138878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90.86403436312572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.527839097375519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44.657809534442336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2.916271632221047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70.758836850916268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.5834120598104051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220332519607155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98.99683210137276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98.039215686274503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58.90491610244333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87.310318333420639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11.394712853236099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94.888663967611336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53.07855626326964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69.612525970826994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.549492733753766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76.228808391267236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87.719298245614027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7.249420386185685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0.460251046025103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89.28571428571429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15.463917525773196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90.604751619870399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78.284014404258656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63.331222292590247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7.2103797794013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72.987721691678033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28.19919914274434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94.32048681541581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53.39028296849973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60.168471720818296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98.300283286118983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60.975609756097562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94.637223974763401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000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97.97616673387523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4870.9206039941546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52.38095238095241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188.0316738748509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6944.4444444444443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320.75471698113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0806.45161290323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6759.776536312849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5350.6592776609978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299.435028248588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67.93737236215111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96078.43137254901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475.43581616481777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874.3806470416788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533.67678399254271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07692.30769230769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675.9189797449358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05263.15789473683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97.181729834791071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93.63295880149812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5.605722002461846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96.685082872928177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1.206496519721583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62.77657002632221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0.361445783132538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58.58230814294083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79.920079920079928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1558.6372745490983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881.52327221438645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01.29557095510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362.5815808556924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59.13430935709738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317.8703215603584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98.48771266540643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571.0102489019033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27272.72727272729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0303.030303030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594.20289855072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4545.454545454546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353.35689045936391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41666.666666666672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8750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50000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67567.56756756755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50000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931.74935942231537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85714.28571428571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4000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2500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00000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1126.760563380281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769.9115044247787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79.47533410328327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0757.40099961553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4284.285714285716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216.56050955414011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290.6131938390003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6.385542168674704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59.3886462882097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948.82116158711904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89.04946061469570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8.50264557993442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2.878824228336597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98.419384682006978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64.977110188508334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99.288979177247342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76.114032659839467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97.807801150219746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85.94314001856371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37.789693427962931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83.347155069882419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83.26117364950376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96.540627514078835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1.883614088820835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84.656801327418634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6.8399452804377567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39.597687495050288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71.40307033202427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33.684187539580286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69.183804071466867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94.567119012719274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20.27533910504653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49.54746647288102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95.748755266181547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58.722447482014076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95.874213032501359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84.566596194503177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92.990384794212275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4.4241914790072116E-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10.223541134758541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81.366965012205057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0.64036205685749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67.59497093416250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6.035502958579883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96.77419354838710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2857.142857142859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41.99726402188782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916.167664670658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456.88178183894917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374.53183520599248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7.14285714285717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9433.962264150943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090.909090909090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72.7272727272726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526.31578947368428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92.3076923076923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954.19847328244282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5000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854.70085470085473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952.3809523809524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3888.888888888889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3000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43777.777777777774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8888.8888888888887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5000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764.705882352941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698.60279441117768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4000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960.4994597190537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300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701.75438596491222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333.3333333333335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68.882175226586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000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391.45907473309609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4716.9811320754716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94.984802431610944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83.333333333333343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87.336244541484717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84.033613445378151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95.529231944975152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84.860828241683635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83.54218880534669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97.5609756097560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98.846787479406913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94.936708860759495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97.5609756097560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92.936802973977692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90.44248988174644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66.666666666666657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95.890410958904098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86.580086580086572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97.423038843783374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98.619329388560161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5.737704355818337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75.18796992481202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75.075075075075077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98.199672667757781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78.155529503712387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86.956521739130437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90.909090909090907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89.206066012488847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79.365079365079367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99.75615162935047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97.65625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92.421441774491683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99.730727037000094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88.261253309796999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8.384824697938484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92.821782178217831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1.32231404958678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70.63809748057453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76.923076923076934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94.312930302744505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95.419847328244273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73.529411764705884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0.645161290322577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85.526315789473685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96.77419354838710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92.807424593967511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83.160083160083161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9.622483221476514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93.879083740142704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90.361445783132538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87.169062653635478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92.370851864522749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8.82352941176471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53.447640019454944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92.783505154639172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83.160083160083161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89.743589743589752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96.15384615384616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000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1833.3333333333333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6.99070160608625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50000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0000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572.3472668810286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5263.1578947368416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39.80815347721824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0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054.794520547945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6.66666666666663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5714.2857142857147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503.7593984962407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12.5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23090.909090909092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5000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6250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1111.11111111111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496.03174603174602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238.02874117706799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1299.435028248588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666.66666666666674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2141.327623126338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262.32948583420773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845.0184501845019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85714.2857142857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923.07692307692298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4761.9047619047624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8620.68965517241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428.57142857142856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97.61904761904765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524.10901467505244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24324.324324324327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07.69230769230774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2000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6000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262.69702276707528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9523.8095238095248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663.00366300366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00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20000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173.913043478261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480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2181.8181818181815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373.4177215189875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61.52716593245228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2500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60000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2820.5128205128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2000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562.70096463022514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61.946902654867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2500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636.363636363636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90000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00000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73.97260273972603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11.33004926108367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50000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50000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63.66612111292963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275.862068965517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57.66590389016022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67.1071953010279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76.4705882352941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372.57824143070042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77.51937984496125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96.899224806201545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97.61242185312193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80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76.433121019108285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97.97257992419371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9.08838684106223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94.33962264150943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95.15039901780232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97.31413001167769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92.592592592592595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9.12206173888417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78.125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75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98.643649815043162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97.205346294046166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93.248787765759047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50000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489.59608323133415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00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0000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32.0895522388059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083333.333333333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000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562.0437956204378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246.1059190031153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66115.702479338841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67.83216783216784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597.57942511346437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5357.14285714285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91.224229155263643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82.10180623973727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93.589143659335519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99.29125899330578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91.743119266055047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.004928275983445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7.780898876404493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94.33962264150943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1.53846153846154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94.33962264150943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99.8439937597503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94.921689606074992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57.20823798627002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98.039215686274503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99.875156054931338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58.333333333333336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88.054006457293809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77.2399588053553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98.619329388560161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91.603053435114504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77.564475470234626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97.981579463060939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68.240950088157305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99.64923469387756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82.203041512535975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94.786729857819907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90.579053774972635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56.645990879995466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6.81093394077449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95.693779904306226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99.700897308075781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1.8461448836328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95.274390243902445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58.158856763044199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6.404126096596926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97.060051053586847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4.112149532710276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.37748189400987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92.160680830446722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98.846787479406913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88.64069494304834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82.990150791538127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92.807424593967511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5.555555555555557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98.846787479406913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83.503123016800828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63.291139240506332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80.8625336927223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378868729989335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63.710499490316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88.414202857547039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96.921322690992014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97.454712221967441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94.48142581060768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99.290780141843967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2.48556502612044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99.431818181818173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86.190384983719596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99.12767644726407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97.087378640776706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40.581121662202747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3.090668431502316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69.767441860465112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76.080340839926961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59.516724199500061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1.177096313406068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93.73326191751473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78.616352201257868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68.243858052775252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8.860453543754886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91.922883319342674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78.906669191680081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46.904315196998127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99.50248756218906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1.984557632464671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93.023255813953483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0.5125408942202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78.125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90.903581601115079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91.456443868607579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75.354259211116258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52.397691848510974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67.114093959731548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60.096153846153847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93.75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94.33962264150943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423.21644498186214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66666.666666666657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25000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200000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60000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325.942350332594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65671.64179104477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49.61101137043687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511.07325383304942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885.37362767087711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25000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834.32657926102502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4000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42857.14285714287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709.2198581560282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994.011976047904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67.29401923881221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60000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434108.5271317829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13636.36363636363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157.407407407407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664.01062416998673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20952.38095238095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84507.042253521126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1880.15321574915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1914.89361702127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7551.117451260106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5714.28571428571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863.61702127659578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4098.360655737705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40000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6000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51587.30158730159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427.05842159207378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968.1595521343595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628.140703517588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8451.7279557805596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439.56043956043959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40000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29839.999999999996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2515.7232704402518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583.09037900874637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2771.6154721274174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719.42446043165467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656.81444991789817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833.33333333333337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255.6727388942154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37272.727272727272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37.5527426160337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236.06623586429725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2439.0243902439024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506.00885515496526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92307.69230769231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399.51756369666816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5000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375.37537537537537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2111.3243761996164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2356.5264293419636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333.3333333333335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74.41860465116278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0000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2258.0645161290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20000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01562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5000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71.55172413793102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46.7273922434031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076923.076923077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2403.8461538461538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92.075379043643736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2500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2666.666666666667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635.65891472868213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0000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92.592592592592595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444.44444444444446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479.62962962962968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78.247261345852891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000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851.85185185185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0416.666666666668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93.79844961240309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6111.1111111111113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32.62599469496021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952.3809523809524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85.088279089555414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76.23888182973316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96.15384615384616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99.009900990099013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99.601593625498012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94.380094380094377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29.798857710454435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88.551549652118908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53.049103311006739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98.214285714285708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9.009900990099013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7.719298245614027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74.916842305041399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98.48982271831910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95.147478591817318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78.647267007471484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89.965397923875429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93.668040464593489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61.475409836065573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2.411030846562831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86.083213773314199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80.515297906602257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97.07559762164785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89.086859688196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91.899698043849284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86.956521739130437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97.087378640776706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98.87936717205011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.274187659729833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87.076076993583868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85.178875638841561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58.229813664596278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87.59452909598275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83.507306889352819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91.743119266055047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99.12206173888417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91.743119266055047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93.275488069414308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97.859327217125383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85.989451960559506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53.84615384615387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811.20943952802361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2483.4437086092717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9803.921568627451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851.78875638841566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69.08212560386474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66666.66666666669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873.36244541484723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7272.727272727276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91.717791411042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500000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8000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83.4189288334556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00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930.4029304029305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215.6862745098039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96.618357487922708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83.806028741057006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9.51232441028359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3.511855052467226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79.207920792079207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99.883469285833186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97.911227154046998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99.649802123964349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99.950024987506254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86.190384983719596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97.943192948090115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99.890120867046249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99.166997223324088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96.688421561518012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80.12820512820513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91.31075110456554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98.007187193727546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97.703957010258918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96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80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97.710776102735892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92.708478190330496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91.004550227511373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2.11180124223602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76.21951219512195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84.1750841750841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99.608786491056378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96.892965570699559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99.40357852882704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99.218610916768625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89.03020667726549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94.411642492003523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99.436526350679486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86.72584430160186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78.552003783064507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97.240792512458967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97.146326654523378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5.872899926953977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89.911886351375642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94.464386926128853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99.214551467548574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95.304106740599551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98.471718922325508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90.307043949428049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78.233657858136297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98.207709305180458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98.75792912219394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57.142857142857139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8.088396064344835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94.073819726339266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5.04412763068566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94.190494131522698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91.541559868180158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99.54751131221719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7.048763026012253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89.15325801666097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97.087378640776706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60.975609756097562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76.171131141297437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97.943192948090115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78.125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98.522167487684726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98.360655737704917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76.923076923076934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64.754257592436701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93.109869646182503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98.69468322190385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99.722991689750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85.58387219475085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92.081031307550646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96.71179883945842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7.50754375377187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97.087378640776706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82.23684210526315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97.4214735783535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95.465393794749403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98.425196850393704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89.2041399000713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98.264002620373404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99.735799866154565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75.164233850964351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82.508250825082513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87.719298245614027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34.948096885813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58.670143415906125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84.507042253521121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97.220871932334276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9.412309116149927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99.927325581395351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98.299420033421796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86.058519793459553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73.439412484700114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74.925074925074924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96.71848013816925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86.28954937679770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95.67852017222134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98.015192354814999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57.034220532319388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93.73828271466067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81.775700934579447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62.72401433691756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99.923136049192934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91.041514930808461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99.960015993602553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6.169754416199922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47.449584816132862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90.909090909090907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99.913340903944601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94.170403587443957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79.617834394904463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92.592592592592595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99.009900990099013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93.109869646182503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98.507462686567166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79.428117553613973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98.360655737704917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88.888888888888886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98.643649815043162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98.76543209876543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68.311195445920305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85.6164383561643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94.10288582183187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95.675468809797167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95.628415300546436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72.139396198285496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99.681020733652318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90.744101633393825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97.866510080250535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95.831336847149018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72.376357056694815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98.360655737704917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8.333333333333336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98.57612267250822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76.923076923076934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0.909090909090907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83.717036416910844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99.709934735315443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65.189048239895698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95.759233926128601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8.911968348170134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93.0059523809523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.746031746031743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98.103335513407458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79.185520361990953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98.619329388560161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9.009900990099013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97.096805515098552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94.117647058823522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98.640946953090747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8.136788295434513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45.87155963302752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98.60050890585240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94.398993077407184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96.15384615384616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45.248868778280546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84.269662921348313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95.60229445506691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.246390760346486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84.937712344280854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72.202166064981952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96.618357487922708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99.750623441396513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93.833780160857899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99.987501562304715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98.960910440376054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92.905405405405403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96.478533526290406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95.754867539099905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97.799511002444987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99.26262053318207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89.514066496163679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99.989001209866913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95.238095238095227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85.5675984027381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96.339113680154142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87.336244541484717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97.65625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44.843049327354265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94.517958412098295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70.24265644955299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54.347826086956516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95.846645367412137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89.28571428571429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90.029259509340534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96.385542168674704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99.591674136042229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98.17197020988490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1.102338293349533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81.96721311475410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72.689511941848394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99.69095803010667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93.370681605975719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47.393364928909953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80.906148867313917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92.165898617511516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96.5561635017702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76.923076923076934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96.618357487922708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83.6120401337792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9.99941176816607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99.132589838909553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93.856655290102381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72.463768115942031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98.863074641621353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91.659028414298803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71.428571428571431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96.540627514078835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97.11535037599826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92.478421701602969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97.323600973236012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76.923076923076934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92.12386975527294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91.199270405836756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99.73753280839895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94.741828517290386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89.28571428571429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94.428706326723315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99.009900990099013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95.969289827255281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74.250993107032798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95.04041118283494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97.465886939571149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53.908355795148246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34.602076124567475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92.421441774491683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92.764378478664185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91.106290672451195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8.608058608058613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65.789473684210535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98.784194528875375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65.2741514360313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77.922077922077932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99.290780141843967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99.354197714853456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52.273915316257188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71.32667617689016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80.42763157894737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79.239302694136299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2.631578947368418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71.942446043165461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49.504950495049506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6.730508802476294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97.729165119288211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97.087378640776706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8.651685393258433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99.009900990099013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82.11528986697322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88.188976377952756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66.666666666666657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46.59832246039142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97.99118079372856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99.009900990099013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88.235294117647058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96.15384615384616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86.705202312138724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88.613203367301736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78.20646506777893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70.09345794392523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84.1750841750841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72.289156626506028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62.523329600597236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87.535014005602235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99.397590361445793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64.432989690721655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78.27788649706457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82.508250825082513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88.731144631765744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78.431372549019613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63.21112515802781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94.994775287359204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93.580385551188471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80.385852090032145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91.992882562277572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97.633136094674555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94.786729857819907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94.0733772342426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99.337748344370851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94.876660341555976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92.971364819635554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96.376252891287578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98.522167487684726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95.785440613026822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55.555555555555557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4.043887147335425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99.44751381215469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98.814229249011859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84.464555052790345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90.909090909090907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97.402597402597408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90.871090271341075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98.66798223976319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9.255583126550874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59.021922428330519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87.98944126704795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98.463962189838512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94.33962264150943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8.039215686274503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5.53100498930862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98.861593768723793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75.757575757575751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78.125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84.06304728546409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9.239302694136299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64.020486555697815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96.94619486185168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65.217391304347828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5.418719211822662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77.851304009342158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83.56545961002785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81.300813008130078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95.238095238095227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97.812555575315656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95.54140127388535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99.601593625498012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97.777777777777771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87.40549281089821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98.130841121495322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98.039215686274503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95.419847328244273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98.199672667757781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94.097519247219836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88.16616147456142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99.54751131221719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99.964012955336074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69.444444444444443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96.618357487922708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92.21902017291066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97.65625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67.164179104477611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94.79571523367143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99.50248756218906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76.5957446808510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95.465393794749403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91.911764705882348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90.090090090090087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99.522292993630572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.450808919982521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81.92244675040962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97.276264591439684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94.232331437855393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8.687456824237643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76.923076923076934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99.986668444207439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87.804878048780495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34.843205574912893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92.165898617511516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86.580086580086572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83.950617283950606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91.38540270500792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78.988941548183249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99.50248756218906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78.431372549019613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99.940035978412951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7.142857142857139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8.585461689587419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90.388671286532087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79.404466501240705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84.388185654008439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92.827004219409275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97.465886939571149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90.826521344232518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49.504950495049506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76.923076923076934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95.831336847149018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99.950024987506254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58.59375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88.62629246676515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54.347826086956516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76.765609007164798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94.82758620689655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65.22462562396006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1.614294516327782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73.529411764705884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69.252077562326875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99.206349206349216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93.63295880149812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80.12820512820513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84.0909090909090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99.009900990099013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88.495575221238937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95.065640561339976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91.130012150668279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99.901097913066067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3.333333333333343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95.29860228716646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97.402597402597408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98.207709305180458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5000000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0000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95.9885386819484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50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283.76844494892168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2354.7880690737834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274.29467084639498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23.97408207343415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527.7777777777778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250000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18.181818181818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4666.6666666666661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09.0133982947624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0000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2079.002079002079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666.6666666666667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99.6189574876098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6.15384615384616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96.15384615384616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39.893617021276597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99.50248756218906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57.339449541284402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6.01410631343540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94.500094500094505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90.293453724604973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99.337748344370851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98.007187193727546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0.090090090090087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98.595020951441953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96.15384615384616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91.428571428571431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86.834733893557427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96.92708821334298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96.618357487922708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72.358900144717794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91.286307053941911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99.150141643059484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98.48982271831910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88.008800880088017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71.428571428571431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77.669902912621353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97.177794873871321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97.5609756097560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90.826521344232518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88.67868755542419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89.365504915102761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71.839080459770116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90.206185567010309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71.907957813998081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94.607379375591293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98.591549295774655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99.755598782981693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91.603053435114504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84.507042253521121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83.333333333333343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78.149421694279468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9.365079365079367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77.441860465116278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93.085106382978722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99.875156054931338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64.516129032258064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92.592592592592595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90.481360839667019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99.206349206349216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82.508250825082513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99.667774086378742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91.603053435114504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81.018518518518519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73.347839906114771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96.64957264957264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82.417582417582409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53.763440860215049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3.333333333333329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92.3787528868360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70.84468664850136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87.719298245614027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65.04770164787511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98.522167487684726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97.703957010258918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97.493036211699163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64.205457463884429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99.255583126550874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41.771094402673349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47.619047619047613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95.679907219483908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99.206349206349216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89.928057553956833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7.99651567944251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97.515619507659508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78.740157480314963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9.524140326502256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99.255583126550874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74.1138560687434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1381.2154696132598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887.09677419354841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648.85496183206101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351.2880562060889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750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5000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466.66666666666669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555.55555555555554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496.89440993788816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558.659217877094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5000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0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4207.9207920792078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0000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6.599690880989186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95.238095238095227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99.552015928322547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75.41478129713424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88.495575221238937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96.767950454809366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83.333333333333343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77.138849929873771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98.901098901098905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92.153765139547133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97.719869706840385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90.707678631765361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98.994806732438818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94.126506024096386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88.139007806597832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97.418317176505425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85.65310492505354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92.89126380886693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68.493150684931507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90.744101633393825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2.421441774491683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99.750623441396513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3.709734098629497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69.832402234636874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95.200317334391116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96.172340834775909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83.333333333333343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1.1854103343465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98.280098280098287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77.569489334195225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86.956521739130437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66.33499170812604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0.117152297987374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99.715099715099726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5000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060.34482758620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5714.28571428571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67.62452107279694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0000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6000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25000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11.52416356877323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6829.2682926829275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2487.5621890547263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497.1623155505108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173.7089201877934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08.9058524173028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500000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5000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29.6703296703296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98.76543209876543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82.14676889375684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0.303030303030305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91.282519397535367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99.057071023919931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71.360608943862985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9.999000009999904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83.86588168201412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93.240093240093231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43.859649122807014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93.984962406015043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69.767441860465112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95.654550423613003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90.892564988183963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94.33962264150943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92.592592592592595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94.858660595712379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83.91608391608392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65.502183406113531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99.800399201596804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44.444444444444443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94.320046782743205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95.54140127388535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85.714285714285708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91.715071843472941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62.5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88.888888888888886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97.943192948090115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99.18273426961835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98.76543209876543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1.538461538461538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146.788990825688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55.7885141294439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469.48356807511738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241.0231185440236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4750.593824228029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703.7037037037039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618.73895109015905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610.61531235321752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1419.7823000473261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2631.578947368420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293.42723004694835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5000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384615.3846153846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615.21252796420583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4000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50000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1923.0769230769231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5000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25000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566.03773584905662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2000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5000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8333.333333333332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371.230769230769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8181.81818181818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796.81274900398409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5000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2900.6637168141597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666.66666666666674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750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89.4123360854783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2014.5044319097501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8000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765.30612244897952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000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5714.2857142857147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69.00369003690037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6779.661016949153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594.29477020602212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07.69230769230774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464.03712296983758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2884.6153846153848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2000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941.17647058823536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568.18181818181813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07.12530712530713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8000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851.85185185185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2000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204.778156996587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333333.33333333337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867.05202312138726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48.51485148514851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653.59477124183002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153.8461538461538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44444.444444444445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243.2432432432433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267.29034413631808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50000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0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275.027502750275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000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500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5000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5555.5555555555557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851.85185185185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229.5081967213114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30.92485549132937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655.02183406113534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0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3333.333333333328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0000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768.04915514592938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4415.0110375275935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20000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635.20871143375678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909.09090909090912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228.1368821292775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16.09657947686117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819.89924433249359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0000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45454.545454545456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1000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280.5836139169472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4000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076.9230769230771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970.2970297029706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634.11540900443879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6000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2000000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0400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411.76470588235293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40000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12.01248049921998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410.95890410958907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6666.666666666667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23809.523809523809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111.1111111111109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587.3015873015875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01.75438596491222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6666.666666666664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4.63414634146341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948.76660341555987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338.8625592417063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36363.63636363638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0294.11764705882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473.93364928909955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28.0409731113956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12.5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209.67741935483869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6896.5517241379321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934.57943925233644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5454.545454545455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555.55555555555554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2448.9795918367345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50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287.33556873871549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578.9473684210525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12.01248049921998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24.5901639344263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64.90066225165566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4687.5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91.30434782608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50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848.4288354898335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666666.6666666667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4000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285.71428571428572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603.621730382293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74.82517482517483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605.53633217993081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8000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264.90066225165566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434.78260869565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995.02487562189049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5000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7500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50000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4000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666.6666666666667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73.3333333333335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13.3180252583237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1315.7894736842104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7692.3076923076924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70000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714.28571428571433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9523.8095238095248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153.8461538461538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2068.965517241379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600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2000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43.75848574395016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8000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2000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395.348837209302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356.50623885918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25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464.40677966101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389.12469737007058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6750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271.37042062415196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212.53985122210412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875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830.56478405315613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66.66666666666669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0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23809.523809523809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47619.047619047618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266.66666666666663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50000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1217.391304347826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4545.454545454545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566.47784071976014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2500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5000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266.42984014209594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454.54545454545456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567.53688989784337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88.67924528301887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451.6129032258065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947.3684210526317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4000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508.771929824561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4081.6326530612246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7037.0370370370365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519.48051948051943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4814.814814814816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6000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64.20361247947454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9999.9999999999982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290.69767441860461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606.060606060606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500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9459.45945945946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74.1496598639456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347.22222222222223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123.5955056179776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6000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635.42857142857144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5000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461.1330698287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000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500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2127.6595744680849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925.9259259259259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2083.333333333333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125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784.31372549019602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55000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4166.6666666666661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273.97260273972603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750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75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9000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364.963503649635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0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68.01872074882994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1434.782608695652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41.64305949008497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4878.0487804878048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084.7457627118647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348.83720930232556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191.489361702128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25000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5000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773DDF-4F84-42D5-A9F7-21A1A77070A4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EE5C17-3FC7-4D79-94CA-25062E1FC9C9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name="Parent Category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 sd="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95340F-474E-4402-BE34-FB676AECFD69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80" zoomScaleNormal="80" workbookViewId="0">
      <pane ySplit="1" topLeftCell="A3" activePane="bottomLeft" state="frozen"/>
      <selection pane="bottomLeft" activeCell="A3" sqref="A3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18.73046875" customWidth="1"/>
    <col min="13" max="13" width="17.265625" customWidth="1"/>
    <col min="14" max="14" width="41.1328125" customWidth="1"/>
    <col min="15" max="15" width="18.46484375" style="6" bestFit="1" customWidth="1"/>
    <col min="16" max="16" width="15.06640625" bestFit="1" customWidth="1"/>
    <col min="17" max="17" width="13.1328125" bestFit="1" customWidth="1"/>
    <col min="18" max="18" width="16.46484375" bestFit="1" customWidth="1"/>
    <col min="19" max="19" width="21.13281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IF(E2&lt;=0,0,(E2/D2)*100)</f>
        <v>136.85882352941178</v>
      </c>
      <c r="P2" s="7">
        <f>IF(E2&lt;=0,0,E2/L2)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(J2/86400)+25569+(-5/24)</f>
        <v>42176.798738425925</v>
      </c>
      <c r="T2" s="11">
        <f>(I2/86400)+25569+(-5/24)</f>
        <v>42207.916666666664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IF(E3&lt;=0,0,(E3/D3)*100)</f>
        <v>142.60827250608273</v>
      </c>
      <c r="P3" s="7">
        <f>IF(E3&lt;=0,0,E3/L3)</f>
        <v>185.48101265822785</v>
      </c>
      <c r="Q3" t="str">
        <f>LEFT(N3,FIND("/",N3)-1)</f>
        <v>film &amp; video</v>
      </c>
      <c r="R3" t="str">
        <f>RIGHT(N3,LEN(N3)-FIND("/",N3))</f>
        <v>television</v>
      </c>
      <c r="S3" s="11">
        <f>(J3/86400)+25569+(-5/24)</f>
        <v>42766.392164351848</v>
      </c>
      <c r="T3" s="11">
        <f>(I3/86400)+25569+(-5/24)</f>
        <v>42796.392164351848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IF(E4&lt;=0,0,(E4/D4)*100)</f>
        <v>105</v>
      </c>
      <c r="P4" s="7">
        <f>IF(E4&lt;=0,0,E4/L4)</f>
        <v>15</v>
      </c>
      <c r="Q4" t="str">
        <f>LEFT(N4,FIND("/",N4)-1)</f>
        <v>film &amp; video</v>
      </c>
      <c r="R4" t="str">
        <f>RIGHT(N4,LEN(N4)-FIND("/",N4))</f>
        <v>television</v>
      </c>
      <c r="S4" s="11">
        <f>(J4/86400)+25569+(-5/24)</f>
        <v>42405.494016203702</v>
      </c>
      <c r="T4" s="11">
        <f>(I4/86400)+25569+(-5/24)</f>
        <v>42415.494016203702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IF(E5&lt;=0,0,(E5/D5)*100)</f>
        <v>103.89999999999999</v>
      </c>
      <c r="P5" s="7">
        <f>IF(E5&lt;=0,0,E5/L5)</f>
        <v>69.266666666666666</v>
      </c>
      <c r="Q5" t="str">
        <f>LEFT(N5,FIND("/",N5)-1)</f>
        <v>film &amp; video</v>
      </c>
      <c r="R5" t="str">
        <f>RIGHT(N5,LEN(N5)-FIND("/",N5))</f>
        <v>television</v>
      </c>
      <c r="S5" s="11">
        <f>(J5/86400)+25569+(-5/24)</f>
        <v>41828.306793981479</v>
      </c>
      <c r="T5" s="11">
        <f>(I5/86400)+25569+(-5/24)</f>
        <v>41858.306793981479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IF(E6&lt;=0,0,(E6/D6)*100)</f>
        <v>122.99154545454545</v>
      </c>
      <c r="P6" s="7">
        <f>IF(E6&lt;=0,0,E6/L6)</f>
        <v>190.55028169014085</v>
      </c>
      <c r="Q6" t="str">
        <f>LEFT(N6,FIND("/",N6)-1)</f>
        <v>film &amp; video</v>
      </c>
      <c r="R6" t="str">
        <f>RIGHT(N6,LEN(N6)-FIND("/",N6))</f>
        <v>television</v>
      </c>
      <c r="S6" s="11">
        <f>(J6/86400)+25569+(-5/24)</f>
        <v>42327.625914351847</v>
      </c>
      <c r="T6" s="11">
        <f>(I6/86400)+25569+(-5/24)</f>
        <v>42357.625914351847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IF(E7&lt;=0,0,(E7/D7)*100)</f>
        <v>109.77744436109028</v>
      </c>
      <c r="P7" s="7">
        <f>IF(E7&lt;=0,0,E7/L7)</f>
        <v>93.40425531914893</v>
      </c>
      <c r="Q7" t="str">
        <f>LEFT(N7,FIND("/",N7)-1)</f>
        <v>film &amp; video</v>
      </c>
      <c r="R7" t="str">
        <f>RIGHT(N7,LEN(N7)-FIND("/",N7))</f>
        <v>television</v>
      </c>
      <c r="S7" s="11">
        <f>(J7/86400)+25569+(-5/24)</f>
        <v>42563.724618055552</v>
      </c>
      <c r="T7" s="11">
        <f>(I7/86400)+25569+(-5/24)</f>
        <v>42580.024305555555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IF(E8&lt;=0,0,(E8/D8)*100)</f>
        <v>106.4875</v>
      </c>
      <c r="P8" s="7">
        <f>IF(E8&lt;=0,0,E8/L8)</f>
        <v>146.87931034482759</v>
      </c>
      <c r="Q8" t="str">
        <f>LEFT(N8,FIND("/",N8)-1)</f>
        <v>film &amp; video</v>
      </c>
      <c r="R8" t="str">
        <f>RIGHT(N8,LEN(N8)-FIND("/",N8))</f>
        <v>television</v>
      </c>
      <c r="S8" s="11">
        <f>(J8/86400)+25569+(-5/24)</f>
        <v>41793.864004629628</v>
      </c>
      <c r="T8" s="11">
        <f>(I8/86400)+25569+(-5/24)</f>
        <v>41803.864004629628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IF(E9&lt;=0,0,(E9/D9)*100)</f>
        <v>101.22222222222221</v>
      </c>
      <c r="P9" s="7">
        <f>IF(E9&lt;=0,0,E9/L9)</f>
        <v>159.82456140350877</v>
      </c>
      <c r="Q9" t="str">
        <f>LEFT(N9,FIND("/",N9)-1)</f>
        <v>film &amp; video</v>
      </c>
      <c r="R9" t="str">
        <f>RIGHT(N9,LEN(N9)-FIND("/",N9))</f>
        <v>television</v>
      </c>
      <c r="S9" s="11">
        <f>(J9/86400)+25569+(-5/24)</f>
        <v>42515.838738425919</v>
      </c>
      <c r="T9" s="11">
        <f>(I9/86400)+25569+(-5/24)</f>
        <v>42555.838738425919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IF(E10&lt;=0,0,(E10/D10)*100)</f>
        <v>100.04342857142856</v>
      </c>
      <c r="P10" s="7">
        <f>IF(E10&lt;=0,0,E10/L10)</f>
        <v>291.79333333333335</v>
      </c>
      <c r="Q10" t="str">
        <f>LEFT(N10,FIND("/",N10)-1)</f>
        <v>film &amp; video</v>
      </c>
      <c r="R10" t="str">
        <f>RIGHT(N10,LEN(N10)-FIND("/",N10))</f>
        <v>television</v>
      </c>
      <c r="S10" s="11">
        <f>(J10/86400)+25569+(-5/24)</f>
        <v>42468.736249999994</v>
      </c>
      <c r="T10" s="11">
        <f>(I10/86400)+25569+(-5/24)</f>
        <v>42475.666666666664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IF(E11&lt;=0,0,(E11/D11)*100)</f>
        <v>125.998</v>
      </c>
      <c r="P11" s="7">
        <f>IF(E11&lt;=0,0,E11/L11)</f>
        <v>31.499500000000001</v>
      </c>
      <c r="Q11" t="str">
        <f>LEFT(N11,FIND("/",N11)-1)</f>
        <v>film &amp; video</v>
      </c>
      <c r="R11" t="str">
        <f>RIGHT(N11,LEN(N11)-FIND("/",N11))</f>
        <v>television</v>
      </c>
      <c r="S11" s="11">
        <f>(J11/86400)+25569+(-5/24)</f>
        <v>42446.895185185182</v>
      </c>
      <c r="T11" s="11">
        <f>(I11/86400)+25569+(-5/24)</f>
        <v>42476.895185185182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IF(E12&lt;=0,0,(E12/D12)*100)</f>
        <v>100.49999999999999</v>
      </c>
      <c r="P12" s="7">
        <f>IF(E12&lt;=0,0,E12/L12)</f>
        <v>158.68421052631578</v>
      </c>
      <c r="Q12" t="str">
        <f>LEFT(N12,FIND("/",N12)-1)</f>
        <v>film &amp; video</v>
      </c>
      <c r="R12" t="str">
        <f>RIGHT(N12,LEN(N12)-FIND("/",N12))</f>
        <v>television</v>
      </c>
      <c r="S12" s="11">
        <f>(J12/86400)+25569+(-5/24)</f>
        <v>41779.859710648147</v>
      </c>
      <c r="T12" s="11">
        <f>(I12/86400)+25569+(-5/24)</f>
        <v>41814.859710648147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IF(E13&lt;=0,0,(E13/D13)*100)</f>
        <v>120.5</v>
      </c>
      <c r="P13" s="7">
        <f>IF(E13&lt;=0,0,E13/L13)</f>
        <v>80.333333333333329</v>
      </c>
      <c r="Q13" t="str">
        <f>LEFT(N13,FIND("/",N13)-1)</f>
        <v>film &amp; video</v>
      </c>
      <c r="R13" t="str">
        <f>RIGHT(N13,LEN(N13)-FIND("/",N13))</f>
        <v>television</v>
      </c>
      <c r="S13" s="11">
        <f>(J13/86400)+25569+(-5/24)</f>
        <v>42572.570162037031</v>
      </c>
      <c r="T13" s="11">
        <f>(I13/86400)+25569+(-5/24)</f>
        <v>42603.916666666664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IF(E14&lt;=0,0,(E14/D14)*100)</f>
        <v>165.29333333333335</v>
      </c>
      <c r="P14" s="7">
        <f>IF(E14&lt;=0,0,E14/L14)</f>
        <v>59.961305925030231</v>
      </c>
      <c r="Q14" t="str">
        <f>LEFT(N14,FIND("/",N14)-1)</f>
        <v>film &amp; video</v>
      </c>
      <c r="R14" t="str">
        <f>RIGHT(N14,LEN(N14)-FIND("/",N14))</f>
        <v>television</v>
      </c>
      <c r="S14" s="11">
        <f>(J14/86400)+25569+(-5/24)</f>
        <v>41791.504918981482</v>
      </c>
      <c r="T14" s="11">
        <f>(I14/86400)+25569+(-5/24)</f>
        <v>41835.916666666664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IF(E15&lt;=0,0,(E15/D15)*100)</f>
        <v>159.97142857142856</v>
      </c>
      <c r="P15" s="7">
        <f>IF(E15&lt;=0,0,E15/L15)</f>
        <v>109.78431372549019</v>
      </c>
      <c r="Q15" t="str">
        <f>LEFT(N15,FIND("/",N15)-1)</f>
        <v>film &amp; video</v>
      </c>
      <c r="R15" t="str">
        <f>RIGHT(N15,LEN(N15)-FIND("/",N15))</f>
        <v>television</v>
      </c>
      <c r="S15" s="11">
        <f>(J15/86400)+25569+(-5/24)</f>
        <v>42508.468854166662</v>
      </c>
      <c r="T15" s="11">
        <f>(I15/86400)+25569+(-5/24)</f>
        <v>42544.643749999996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IF(E16&lt;=0,0,(E16/D16)*100)</f>
        <v>100.93333333333334</v>
      </c>
      <c r="P16" s="7">
        <f>IF(E16&lt;=0,0,E16/L16)</f>
        <v>147.70731707317074</v>
      </c>
      <c r="Q16" t="str">
        <f>LEFT(N16,FIND("/",N16)-1)</f>
        <v>film &amp; video</v>
      </c>
      <c r="R16" t="str">
        <f>RIGHT(N16,LEN(N16)-FIND("/",N16))</f>
        <v>television</v>
      </c>
      <c r="S16" s="11">
        <f>(J16/86400)+25569+(-5/24)</f>
        <v>41807.818148148144</v>
      </c>
      <c r="T16" s="11">
        <f>(I16/86400)+25569+(-5/24)</f>
        <v>41833.374305555553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IF(E17&lt;=0,0,(E17/D17)*100)</f>
        <v>106.60000000000001</v>
      </c>
      <c r="P17" s="7">
        <f>IF(E17&lt;=0,0,E17/L17)</f>
        <v>21.755102040816325</v>
      </c>
      <c r="Q17" t="str">
        <f>LEFT(N17,FIND("/",N17)-1)</f>
        <v>film &amp; video</v>
      </c>
      <c r="R17" t="str">
        <f>RIGHT(N17,LEN(N17)-FIND("/",N17))</f>
        <v>television</v>
      </c>
      <c r="S17" s="11">
        <f>(J17/86400)+25569+(-5/24)</f>
        <v>42256.183541666665</v>
      </c>
      <c r="T17" s="11">
        <f>(I17/86400)+25569+(-5/24)</f>
        <v>42274.634722222218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IF(E18&lt;=0,0,(E18/D18)*100)</f>
        <v>100.24166666666667</v>
      </c>
      <c r="P18" s="7">
        <f>IF(E18&lt;=0,0,E18/L18)</f>
        <v>171.84285714285716</v>
      </c>
      <c r="Q18" t="str">
        <f>LEFT(N18,FIND("/",N18)-1)</f>
        <v>film &amp; video</v>
      </c>
      <c r="R18" t="str">
        <f>RIGHT(N18,LEN(N18)-FIND("/",N18))</f>
        <v>television</v>
      </c>
      <c r="S18" s="11">
        <f>(J18/86400)+25569+(-5/24)</f>
        <v>41760.588090277779</v>
      </c>
      <c r="T18" s="11">
        <f>(I18/86400)+25569+(-5/24)</f>
        <v>41806.020833333328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IF(E19&lt;=0,0,(E19/D19)*100)</f>
        <v>100.66666666666666</v>
      </c>
      <c r="P19" s="7">
        <f>IF(E19&lt;=0,0,E19/L19)</f>
        <v>41.944444444444443</v>
      </c>
      <c r="Q19" t="str">
        <f>LEFT(N19,FIND("/",N19)-1)</f>
        <v>film &amp; video</v>
      </c>
      <c r="R19" t="str">
        <f>RIGHT(N19,LEN(N19)-FIND("/",N19))</f>
        <v>television</v>
      </c>
      <c r="S19" s="11">
        <f>(J19/86400)+25569+(-5/24)</f>
        <v>41917.523402777777</v>
      </c>
      <c r="T19" s="11">
        <f>(I19/86400)+25569+(-5/24)</f>
        <v>41947.565069444441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IF(E20&lt;=0,0,(E20/D20)*100)</f>
        <v>106.32110000000002</v>
      </c>
      <c r="P20" s="7">
        <f>IF(E20&lt;=0,0,E20/L20)</f>
        <v>93.264122807017543</v>
      </c>
      <c r="Q20" t="str">
        <f>LEFT(N20,FIND("/",N20)-1)</f>
        <v>film &amp; video</v>
      </c>
      <c r="R20" t="str">
        <f>RIGHT(N20,LEN(N20)-FIND("/",N20))</f>
        <v>television</v>
      </c>
      <c r="S20" s="11">
        <f>(J20/86400)+25569+(-5/24)</f>
        <v>41869.333981481475</v>
      </c>
      <c r="T20" s="11">
        <f>(I20/86400)+25569+(-5/24)</f>
        <v>41899.333981481475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IF(E21&lt;=0,0,(E21/D21)*100)</f>
        <v>145.29411764705881</v>
      </c>
      <c r="P21" s="7">
        <f>IF(E21&lt;=0,0,E21/L21)</f>
        <v>56.136363636363633</v>
      </c>
      <c r="Q21" t="str">
        <f>LEFT(N21,FIND("/",N21)-1)</f>
        <v>film &amp; video</v>
      </c>
      <c r="R21" t="str">
        <f>RIGHT(N21,LEN(N21)-FIND("/",N21))</f>
        <v>television</v>
      </c>
      <c r="S21" s="11">
        <f>(J21/86400)+25569+(-5/24)</f>
        <v>42175.608032407406</v>
      </c>
      <c r="T21" s="11">
        <f>(I21/86400)+25569+(-5/24)</f>
        <v>42205.608032407406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IF(E22&lt;=0,0,(E22/D22)*100)</f>
        <v>100.2</v>
      </c>
      <c r="P22" s="7">
        <f>IF(E22&lt;=0,0,E22/L22)</f>
        <v>80.16</v>
      </c>
      <c r="Q22" t="str">
        <f>LEFT(N22,FIND("/",N22)-1)</f>
        <v>film &amp; video</v>
      </c>
      <c r="R22" t="str">
        <f>RIGHT(N22,LEN(N22)-FIND("/",N22))</f>
        <v>television</v>
      </c>
      <c r="S22" s="11">
        <f>(J22/86400)+25569+(-5/24)</f>
        <v>42200.549907407403</v>
      </c>
      <c r="T22" s="11">
        <f>(I22/86400)+25569+(-5/24)</f>
        <v>42260.549907407403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IF(E23&lt;=0,0,(E23/D23)*100)</f>
        <v>109.13513513513513</v>
      </c>
      <c r="P23" s="7">
        <f>IF(E23&lt;=0,0,E23/L23)</f>
        <v>199.9009900990099</v>
      </c>
      <c r="Q23" t="str">
        <f>LEFT(N23,FIND("/",N23)-1)</f>
        <v>film &amp; video</v>
      </c>
      <c r="R23" t="str">
        <f>RIGHT(N23,LEN(N23)-FIND("/",N23))</f>
        <v>television</v>
      </c>
      <c r="S23" s="11">
        <f>(J23/86400)+25569+(-5/24)</f>
        <v>41878.418854166666</v>
      </c>
      <c r="T23" s="11">
        <f>(I23/86400)+25569+(-5/24)</f>
        <v>41908.418854166666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IF(E24&lt;=0,0,(E24/D24)*100)</f>
        <v>117.14285714285715</v>
      </c>
      <c r="P24" s="7">
        <f>IF(E24&lt;=0,0,E24/L24)</f>
        <v>51.25</v>
      </c>
      <c r="Q24" t="str">
        <f>LEFT(N24,FIND("/",N24)-1)</f>
        <v>film &amp; video</v>
      </c>
      <c r="R24" t="str">
        <f>RIGHT(N24,LEN(N24)-FIND("/",N24))</f>
        <v>television</v>
      </c>
      <c r="S24" s="11">
        <f>(J24/86400)+25569+(-5/24)</f>
        <v>41989.703009259254</v>
      </c>
      <c r="T24" s="11">
        <f>(I24/86400)+25569+(-5/24)</f>
        <v>42005.124305555553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IF(E25&lt;=0,0,(E25/D25)*100)</f>
        <v>118.5</v>
      </c>
      <c r="P25" s="7">
        <f>IF(E25&lt;=0,0,E25/L25)</f>
        <v>103.04347826086956</v>
      </c>
      <c r="Q25" t="str">
        <f>LEFT(N25,FIND("/",N25)-1)</f>
        <v>film &amp; video</v>
      </c>
      <c r="R25" t="str">
        <f>RIGHT(N25,LEN(N25)-FIND("/",N25))</f>
        <v>television</v>
      </c>
      <c r="S25" s="11">
        <f>(J25/86400)+25569+(-5/24)</f>
        <v>42097.570613425924</v>
      </c>
      <c r="T25" s="11">
        <f>(I25/86400)+25569+(-5/24)</f>
        <v>42124.430555555555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IF(E26&lt;=0,0,(E26/D26)*100)</f>
        <v>108.80768571428572</v>
      </c>
      <c r="P26" s="7">
        <f>IF(E26&lt;=0,0,E26/L26)</f>
        <v>66.346149825783982</v>
      </c>
      <c r="Q26" t="str">
        <f>LEFT(N26,FIND("/",N26)-1)</f>
        <v>film &amp; video</v>
      </c>
      <c r="R26" t="str">
        <f>RIGHT(N26,LEN(N26)-FIND("/",N26))</f>
        <v>television</v>
      </c>
      <c r="S26" s="11">
        <f>(J26/86400)+25569+(-5/24)</f>
        <v>42229.611840277772</v>
      </c>
      <c r="T26" s="11">
        <f>(I26/86400)+25569+(-5/24)</f>
        <v>42262.610416666663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IF(E27&lt;=0,0,(E27/D27)*100)</f>
        <v>133.33333333333331</v>
      </c>
      <c r="P27" s="7">
        <f>IF(E27&lt;=0,0,E27/L27)</f>
        <v>57.142857142857146</v>
      </c>
      <c r="Q27" t="str">
        <f>LEFT(N27,FIND("/",N27)-1)</f>
        <v>film &amp; video</v>
      </c>
      <c r="R27" t="str">
        <f>RIGHT(N27,LEN(N27)-FIND("/",N27))</f>
        <v>television</v>
      </c>
      <c r="S27" s="11">
        <f>(J27/86400)+25569+(-5/24)</f>
        <v>42317.816678240742</v>
      </c>
      <c r="T27" s="11">
        <f>(I27/86400)+25569+(-5/24)</f>
        <v>42377.816678240742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IF(E28&lt;=0,0,(E28/D28)*100)</f>
        <v>155.20000000000002</v>
      </c>
      <c r="P28" s="7">
        <f>IF(E28&lt;=0,0,E28/L28)</f>
        <v>102.10526315789474</v>
      </c>
      <c r="Q28" t="str">
        <f>LEFT(N28,FIND("/",N28)-1)</f>
        <v>film &amp; video</v>
      </c>
      <c r="R28" t="str">
        <f>RIGHT(N28,LEN(N28)-FIND("/",N28))</f>
        <v>television</v>
      </c>
      <c r="S28" s="11">
        <f>(J28/86400)+25569+(-5/24)</f>
        <v>41828.307222222218</v>
      </c>
      <c r="T28" s="11">
        <f>(I28/86400)+25569+(-5/24)</f>
        <v>41868.307222222218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IF(E29&lt;=0,0,(E29/D29)*100)</f>
        <v>111.72500000000001</v>
      </c>
      <c r="P29" s="7">
        <f>IF(E29&lt;=0,0,E29/L29)</f>
        <v>148.96666666666667</v>
      </c>
      <c r="Q29" t="str">
        <f>LEFT(N29,FIND("/",N29)-1)</f>
        <v>film &amp; video</v>
      </c>
      <c r="R29" t="str">
        <f>RIGHT(N29,LEN(N29)-FIND("/",N29))</f>
        <v>television</v>
      </c>
      <c r="S29" s="11">
        <f>(J29/86400)+25569+(-5/24)</f>
        <v>41928.956400462957</v>
      </c>
      <c r="T29" s="11">
        <f>(I29/86400)+25569+(-5/24)</f>
        <v>41958.998067129629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IF(E30&lt;=0,0,(E30/D30)*100)</f>
        <v>100.35000000000001</v>
      </c>
      <c r="P30" s="7">
        <f>IF(E30&lt;=0,0,E30/L30)</f>
        <v>169.6056338028169</v>
      </c>
      <c r="Q30" t="str">
        <f>LEFT(N30,FIND("/",N30)-1)</f>
        <v>film &amp; video</v>
      </c>
      <c r="R30" t="str">
        <f>RIGHT(N30,LEN(N30)-FIND("/",N30))</f>
        <v>television</v>
      </c>
      <c r="S30" s="11">
        <f>(J30/86400)+25569+(-5/24)</f>
        <v>42324.755601851844</v>
      </c>
      <c r="T30" s="11">
        <f>(I30/86400)+25569+(-5/24)</f>
        <v>42354.755601851844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IF(E31&lt;=0,0,(E31/D31)*100)</f>
        <v>123.33333333333334</v>
      </c>
      <c r="P31" s="7">
        <f>IF(E31&lt;=0,0,E31/L31)</f>
        <v>31.623931623931625</v>
      </c>
      <c r="Q31" t="str">
        <f>LEFT(N31,FIND("/",N31)-1)</f>
        <v>film &amp; video</v>
      </c>
      <c r="R31" t="str">
        <f>RIGHT(N31,LEN(N31)-FIND("/",N31))</f>
        <v>television</v>
      </c>
      <c r="S31" s="11">
        <f>(J31/86400)+25569+(-5/24)</f>
        <v>41812.464907407404</v>
      </c>
      <c r="T31" s="11">
        <f>(I31/86400)+25569+(-5/24)</f>
        <v>41842.464907407404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IF(E32&lt;=0,0,(E32/D32)*100)</f>
        <v>101.29975</v>
      </c>
      <c r="P32" s="7">
        <f>IF(E32&lt;=0,0,E32/L32)</f>
        <v>76.45264150943396</v>
      </c>
      <c r="Q32" t="str">
        <f>LEFT(N32,FIND("/",N32)-1)</f>
        <v>film &amp; video</v>
      </c>
      <c r="R32" t="str">
        <f>RIGHT(N32,LEN(N32)-FIND("/",N32))</f>
        <v>television</v>
      </c>
      <c r="S32" s="11">
        <f>(J32/86400)+25569+(-5/24)</f>
        <v>41842.084664351853</v>
      </c>
      <c r="T32" s="11">
        <f>(I32/86400)+25569+(-5/24)</f>
        <v>41872.084664351853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IF(E33&lt;=0,0,(E33/D33)*100)</f>
        <v>100</v>
      </c>
      <c r="P33" s="7">
        <f>IF(E33&lt;=0,0,E33/L33)</f>
        <v>13</v>
      </c>
      <c r="Q33" t="str">
        <f>LEFT(N33,FIND("/",N33)-1)</f>
        <v>film &amp; video</v>
      </c>
      <c r="R33" t="str">
        <f>RIGHT(N33,LEN(N33)-FIND("/",N33))</f>
        <v>television</v>
      </c>
      <c r="S33" s="11">
        <f>(J33/86400)+25569+(-5/24)</f>
        <v>42376.583726851844</v>
      </c>
      <c r="T33" s="11">
        <f>(I33/86400)+25569+(-5/24)</f>
        <v>42394.583726851844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IF(E34&lt;=0,0,(E34/D34)*100)</f>
        <v>100.24604569420035</v>
      </c>
      <c r="P34" s="7">
        <f>IF(E34&lt;=0,0,E34/L34)</f>
        <v>320.44943820224717</v>
      </c>
      <c r="Q34" t="str">
        <f>LEFT(N34,FIND("/",N34)-1)</f>
        <v>film &amp; video</v>
      </c>
      <c r="R34" t="str">
        <f>RIGHT(N34,LEN(N34)-FIND("/",N34))</f>
        <v>television</v>
      </c>
      <c r="S34" s="11">
        <f>(J34/86400)+25569+(-5/24)</f>
        <v>42461.419178240736</v>
      </c>
      <c r="T34" s="11">
        <f>(I34/86400)+25569+(-5/24)</f>
        <v>42502.957638888889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IF(E35&lt;=0,0,(E35/D35)*100)</f>
        <v>102.0952380952381</v>
      </c>
      <c r="P35" s="7">
        <f>IF(E35&lt;=0,0,E35/L35)</f>
        <v>83.75</v>
      </c>
      <c r="Q35" t="str">
        <f>LEFT(N35,FIND("/",N35)-1)</f>
        <v>film &amp; video</v>
      </c>
      <c r="R35" t="str">
        <f>RIGHT(N35,LEN(N35)-FIND("/",N35))</f>
        <v>television</v>
      </c>
      <c r="S35" s="11">
        <f>(J35/86400)+25569+(-5/24)</f>
        <v>42286.452557870369</v>
      </c>
      <c r="T35" s="11">
        <f>(I35/86400)+25569+(-5/24)</f>
        <v>42316.494224537033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IF(E36&lt;=0,0,(E36/D36)*100)</f>
        <v>130.46153846153845</v>
      </c>
      <c r="P36" s="7">
        <f>IF(E36&lt;=0,0,E36/L36)</f>
        <v>49.882352941176471</v>
      </c>
      <c r="Q36" t="str">
        <f>LEFT(N36,FIND("/",N36)-1)</f>
        <v>film &amp; video</v>
      </c>
      <c r="R36" t="str">
        <f>RIGHT(N36,LEN(N36)-FIND("/",N36))</f>
        <v>television</v>
      </c>
      <c r="S36" s="11">
        <f>(J36/86400)+25569+(-5/24)</f>
        <v>41841.113437499997</v>
      </c>
      <c r="T36" s="11">
        <f>(I36/86400)+25569+(-5/24)</f>
        <v>41856.113437499997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IF(E37&lt;=0,0,(E37/D37)*100)</f>
        <v>166.5</v>
      </c>
      <c r="P37" s="7">
        <f>IF(E37&lt;=0,0,E37/L37)</f>
        <v>59.464285714285715</v>
      </c>
      <c r="Q37" t="str">
        <f>LEFT(N37,FIND("/",N37)-1)</f>
        <v>film &amp; video</v>
      </c>
      <c r="R37" t="str">
        <f>RIGHT(N37,LEN(N37)-FIND("/",N37))</f>
        <v>television</v>
      </c>
      <c r="S37" s="11">
        <f>(J37/86400)+25569+(-5/24)</f>
        <v>42098.083495370367</v>
      </c>
      <c r="T37" s="11">
        <f>(I37/86400)+25569+(-5/24)</f>
        <v>42121.791666666664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IF(E38&lt;=0,0,(E38/D38)*100)</f>
        <v>142.15</v>
      </c>
      <c r="P38" s="7">
        <f>IF(E38&lt;=0,0,E38/L38)</f>
        <v>193.84090909090909</v>
      </c>
      <c r="Q38" t="str">
        <f>LEFT(N38,FIND("/",N38)-1)</f>
        <v>film &amp; video</v>
      </c>
      <c r="R38" t="str">
        <f>RIGHT(N38,LEN(N38)-FIND("/",N38))</f>
        <v>television</v>
      </c>
      <c r="S38" s="11">
        <f>(J38/86400)+25569+(-5/24)</f>
        <v>42068.098668981482</v>
      </c>
      <c r="T38" s="11">
        <f>(I38/86400)+25569+(-5/24)</f>
        <v>42098.05700231481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IF(E39&lt;=0,0,(E39/D39)*100)</f>
        <v>183.44090909090909</v>
      </c>
      <c r="P39" s="7">
        <f>IF(E39&lt;=0,0,E39/L39)</f>
        <v>159.51383399209487</v>
      </c>
      <c r="Q39" t="str">
        <f>LEFT(N39,FIND("/",N39)-1)</f>
        <v>film &amp; video</v>
      </c>
      <c r="R39" t="str">
        <f>RIGHT(N39,LEN(N39)-FIND("/",N39))</f>
        <v>television</v>
      </c>
      <c r="S39" s="11">
        <f>(J39/86400)+25569+(-5/24)</f>
        <v>42032.484710648147</v>
      </c>
      <c r="T39" s="11">
        <f>(I39/86400)+25569+(-5/24)</f>
        <v>42062.484710648147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IF(E40&lt;=0,0,(E40/D40)*100)</f>
        <v>110.04</v>
      </c>
      <c r="P40" s="7">
        <f>IF(E40&lt;=0,0,E40/L40)</f>
        <v>41.68181818181818</v>
      </c>
      <c r="Q40" t="str">
        <f>LEFT(N40,FIND("/",N40)-1)</f>
        <v>film &amp; video</v>
      </c>
      <c r="R40" t="str">
        <f>RIGHT(N40,LEN(N40)-FIND("/",N40))</f>
        <v>television</v>
      </c>
      <c r="S40" s="11">
        <f>(J40/86400)+25569+(-5/24)</f>
        <v>41374.84888888889</v>
      </c>
      <c r="T40" s="11">
        <f>(I40/86400)+25569+(-5/24)</f>
        <v>41404.84888888889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IF(E41&lt;=0,0,(E41/D41)*100)</f>
        <v>130.98000000000002</v>
      </c>
      <c r="P41" s="7">
        <f>IF(E41&lt;=0,0,E41/L41)</f>
        <v>150.89861751152074</v>
      </c>
      <c r="Q41" t="str">
        <f>LEFT(N41,FIND("/",N41)-1)</f>
        <v>film &amp; video</v>
      </c>
      <c r="R41" t="str">
        <f>RIGHT(N41,LEN(N41)-FIND("/",N41))</f>
        <v>television</v>
      </c>
      <c r="S41" s="11">
        <f>(J41/86400)+25569+(-5/24)</f>
        <v>41753.838749999995</v>
      </c>
      <c r="T41" s="11">
        <f>(I41/86400)+25569+(-5/24)</f>
        <v>41784.749305555553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IF(E42&lt;=0,0,(E42/D42)*100)</f>
        <v>101.35000000000001</v>
      </c>
      <c r="P42" s="7">
        <f>IF(E42&lt;=0,0,E42/L42)</f>
        <v>126.6875</v>
      </c>
      <c r="Q42" t="str">
        <f>LEFT(N42,FIND("/",N42)-1)</f>
        <v>film &amp; video</v>
      </c>
      <c r="R42" t="str">
        <f>RIGHT(N42,LEN(N42)-FIND("/",N42))</f>
        <v>television</v>
      </c>
      <c r="S42" s="11">
        <f>(J42/86400)+25569+(-5/24)</f>
        <v>41789.005648148144</v>
      </c>
      <c r="T42" s="11">
        <f>(I42/86400)+25569+(-5/24)</f>
        <v>41808.958333333328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IF(E43&lt;=0,0,(E43/D43)*100)</f>
        <v>100</v>
      </c>
      <c r="P43" s="7">
        <f>IF(E43&lt;=0,0,E43/L43)</f>
        <v>105.26315789473684</v>
      </c>
      <c r="Q43" t="str">
        <f>LEFT(N43,FIND("/",N43)-1)</f>
        <v>film &amp; video</v>
      </c>
      <c r="R43" t="str">
        <f>RIGHT(N43,LEN(N43)-FIND("/",N43))</f>
        <v>television</v>
      </c>
      <c r="S43" s="11">
        <f>(J43/86400)+25569+(-5/24)</f>
        <v>41887.360578703701</v>
      </c>
      <c r="T43" s="11">
        <f>(I43/86400)+25569+(-5/24)</f>
        <v>41917.360578703701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IF(E44&lt;=0,0,(E44/D44)*100)</f>
        <v>141.85714285714286</v>
      </c>
      <c r="P44" s="7">
        <f>IF(E44&lt;=0,0,E44/L44)</f>
        <v>117.51479289940828</v>
      </c>
      <c r="Q44" t="str">
        <f>LEFT(N44,FIND("/",N44)-1)</f>
        <v>film &amp; video</v>
      </c>
      <c r="R44" t="str">
        <f>RIGHT(N44,LEN(N44)-FIND("/",N44))</f>
        <v>television</v>
      </c>
      <c r="S44" s="11">
        <f>(J44/86400)+25569+(-5/24)</f>
        <v>41971.430856481478</v>
      </c>
      <c r="T44" s="11">
        <f>(I44/86400)+25569+(-5/24)</f>
        <v>42001.430856481478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IF(E45&lt;=0,0,(E45/D45)*100)</f>
        <v>308.65999999999997</v>
      </c>
      <c r="P45" s="7">
        <f>IF(E45&lt;=0,0,E45/L45)</f>
        <v>117.36121673003802</v>
      </c>
      <c r="Q45" t="str">
        <f>LEFT(N45,FIND("/",N45)-1)</f>
        <v>film &amp; video</v>
      </c>
      <c r="R45" t="str">
        <f>RIGHT(N45,LEN(N45)-FIND("/",N45))</f>
        <v>television</v>
      </c>
      <c r="S45" s="11">
        <f>(J45/86400)+25569+(-5/24)</f>
        <v>41802.582013888888</v>
      </c>
      <c r="T45" s="11">
        <f>(I45/86400)+25569+(-5/24)</f>
        <v>41832.791666666664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IF(E46&lt;=0,0,(E46/D46)*100)</f>
        <v>100</v>
      </c>
      <c r="P46" s="7">
        <f>IF(E46&lt;=0,0,E46/L46)</f>
        <v>133.33333333333334</v>
      </c>
      <c r="Q46" t="str">
        <f>LEFT(N46,FIND("/",N46)-1)</f>
        <v>film &amp; video</v>
      </c>
      <c r="R46" t="str">
        <f>RIGHT(N46,LEN(N46)-FIND("/",N46))</f>
        <v>television</v>
      </c>
      <c r="S46" s="11">
        <f>(J46/86400)+25569+(-5/24)</f>
        <v>41873.890474537031</v>
      </c>
      <c r="T46" s="11">
        <f>(I46/86400)+25569+(-5/24)</f>
        <v>41918.890474537031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IF(E47&lt;=0,0,(E47/D47)*100)</f>
        <v>120</v>
      </c>
      <c r="P47" s="7">
        <f>IF(E47&lt;=0,0,E47/L47)</f>
        <v>98.360655737704917</v>
      </c>
      <c r="Q47" t="str">
        <f>LEFT(N47,FIND("/",N47)-1)</f>
        <v>film &amp; video</v>
      </c>
      <c r="R47" t="str">
        <f>RIGHT(N47,LEN(N47)-FIND("/",N47))</f>
        <v>television</v>
      </c>
      <c r="S47" s="11">
        <f>(J47/86400)+25569+(-5/24)</f>
        <v>42457.415590277778</v>
      </c>
      <c r="T47" s="11">
        <f>(I47/86400)+25569+(-5/24)</f>
        <v>42487.415590277778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IF(E48&lt;=0,0,(E48/D48)*100)</f>
        <v>104.16666666666667</v>
      </c>
      <c r="P48" s="7">
        <f>IF(E48&lt;=0,0,E48/L48)</f>
        <v>194.44444444444446</v>
      </c>
      <c r="Q48" t="str">
        <f>LEFT(N48,FIND("/",N48)-1)</f>
        <v>film &amp; video</v>
      </c>
      <c r="R48" t="str">
        <f>RIGHT(N48,LEN(N48)-FIND("/",N48))</f>
        <v>television</v>
      </c>
      <c r="S48" s="11">
        <f>(J48/86400)+25569+(-5/24)</f>
        <v>42323.756643518514</v>
      </c>
      <c r="T48" s="11">
        <f>(I48/86400)+25569+(-5/24)</f>
        <v>42353.756643518514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IF(E49&lt;=0,0,(E49/D49)*100)</f>
        <v>107.61100000000002</v>
      </c>
      <c r="P49" s="7">
        <f>IF(E49&lt;=0,0,E49/L49)</f>
        <v>76.865000000000009</v>
      </c>
      <c r="Q49" t="str">
        <f>LEFT(N49,FIND("/",N49)-1)</f>
        <v>film &amp; video</v>
      </c>
      <c r="R49" t="str">
        <f>RIGHT(N49,LEN(N49)-FIND("/",N49))</f>
        <v>television</v>
      </c>
      <c r="S49" s="11">
        <f>(J49/86400)+25569+(-5/24)</f>
        <v>41932.611192129625</v>
      </c>
      <c r="T49" s="11">
        <f>(I49/86400)+25569+(-5/24)</f>
        <v>41992.652858796289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IF(E50&lt;=0,0,(E50/D50)*100)</f>
        <v>107.94999999999999</v>
      </c>
      <c r="P50" s="7">
        <f>IF(E50&lt;=0,0,E50/L50)</f>
        <v>56.815789473684212</v>
      </c>
      <c r="Q50" t="str">
        <f>LEFT(N50,FIND("/",N50)-1)</f>
        <v>film &amp; video</v>
      </c>
      <c r="R50" t="str">
        <f>RIGHT(N50,LEN(N50)-FIND("/",N50))</f>
        <v>television</v>
      </c>
      <c r="S50" s="11">
        <f>(J50/86400)+25569+(-5/24)</f>
        <v>42033.308564814812</v>
      </c>
      <c r="T50" s="11">
        <f>(I50/86400)+25569+(-5/24)</f>
        <v>42064.291666666664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IF(E51&lt;=0,0,(E51/D51)*100)</f>
        <v>100</v>
      </c>
      <c r="P51" s="7">
        <f>IF(E51&lt;=0,0,E51/L51)</f>
        <v>137.93103448275863</v>
      </c>
      <c r="Q51" t="str">
        <f>LEFT(N51,FIND("/",N51)-1)</f>
        <v>film &amp; video</v>
      </c>
      <c r="R51" t="str">
        <f>RIGHT(N51,LEN(N51)-FIND("/",N51))</f>
        <v>television</v>
      </c>
      <c r="S51" s="11">
        <f>(J51/86400)+25569+(-5/24)</f>
        <v>42270.968113425923</v>
      </c>
      <c r="T51" s="11">
        <f>(I51/86400)+25569+(-5/24)</f>
        <v>42300.968113425923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IF(E52&lt;=0,0,(E52/D52)*100)</f>
        <v>100</v>
      </c>
      <c r="P52" s="7">
        <f>IF(E52&lt;=0,0,E52/L52)</f>
        <v>27.272727272727273</v>
      </c>
      <c r="Q52" t="str">
        <f>LEFT(N52,FIND("/",N52)-1)</f>
        <v>film &amp; video</v>
      </c>
      <c r="R52" t="str">
        <f>RIGHT(N52,LEN(N52)-FIND("/",N52))</f>
        <v>television</v>
      </c>
      <c r="S52" s="11">
        <f>(J52/86400)+25569+(-5/24)</f>
        <v>41995.544652777775</v>
      </c>
      <c r="T52" s="11">
        <f>(I52/86400)+25569+(-5/24)</f>
        <v>42034.499999999993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IF(E53&lt;=0,0,(E53/D53)*100)</f>
        <v>128.0181818181818</v>
      </c>
      <c r="P53" s="7">
        <f>IF(E53&lt;=0,0,E53/L53)</f>
        <v>118.33613445378151</v>
      </c>
      <c r="Q53" t="str">
        <f>LEFT(N53,FIND("/",N53)-1)</f>
        <v>film &amp; video</v>
      </c>
      <c r="R53" t="str">
        <f>RIGHT(N53,LEN(N53)-FIND("/",N53))</f>
        <v>television</v>
      </c>
      <c r="S53" s="11">
        <f>(J53/86400)+25569+(-5/24)</f>
        <v>42196.72033564814</v>
      </c>
      <c r="T53" s="11">
        <f>(I53/86400)+25569+(-5/24)</f>
        <v>42226.72033564814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IF(E54&lt;=0,0,(E54/D54)*100)</f>
        <v>116.21</v>
      </c>
      <c r="P54" s="7">
        <f>IF(E54&lt;=0,0,E54/L54)</f>
        <v>223.48076923076923</v>
      </c>
      <c r="Q54" t="str">
        <f>LEFT(N54,FIND("/",N54)-1)</f>
        <v>film &amp; video</v>
      </c>
      <c r="R54" t="str">
        <f>RIGHT(N54,LEN(N54)-FIND("/",N54))</f>
        <v>television</v>
      </c>
      <c r="S54" s="11">
        <f>(J54/86400)+25569+(-5/24)</f>
        <v>41807.493587962963</v>
      </c>
      <c r="T54" s="11">
        <f>(I54/86400)+25569+(-5/24)</f>
        <v>41837.493587962963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IF(E55&lt;=0,0,(E55/D55)*100)</f>
        <v>109.63333333333334</v>
      </c>
      <c r="P55" s="7">
        <f>IF(E55&lt;=0,0,E55/L55)</f>
        <v>28.111111111111111</v>
      </c>
      <c r="Q55" t="str">
        <f>LEFT(N55,FIND("/",N55)-1)</f>
        <v>film &amp; video</v>
      </c>
      <c r="R55" t="str">
        <f>RIGHT(N55,LEN(N55)-FIND("/",N55))</f>
        <v>television</v>
      </c>
      <c r="S55" s="11">
        <f>(J55/86400)+25569+(-5/24)</f>
        <v>41719.340798611105</v>
      </c>
      <c r="T55" s="11">
        <f>(I55/86400)+25569+(-5/24)</f>
        <v>41733.708333333328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IF(E56&lt;=0,0,(E56/D56)*100)</f>
        <v>101</v>
      </c>
      <c r="P56" s="7">
        <f>IF(E56&lt;=0,0,E56/L56)</f>
        <v>194.23076923076923</v>
      </c>
      <c r="Q56" t="str">
        <f>LEFT(N56,FIND("/",N56)-1)</f>
        <v>film &amp; video</v>
      </c>
      <c r="R56" t="str">
        <f>RIGHT(N56,LEN(N56)-FIND("/",N56))</f>
        <v>television</v>
      </c>
      <c r="S56" s="11">
        <f>(J56/86400)+25569+(-5/24)</f>
        <v>42333.504872685182</v>
      </c>
      <c r="T56" s="11">
        <f>(I56/86400)+25569+(-5/24)</f>
        <v>42363.504872685182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IF(E57&lt;=0,0,(E57/D57)*100)</f>
        <v>128.95348837209301</v>
      </c>
      <c r="P57" s="7">
        <f>IF(E57&lt;=0,0,E57/L57)</f>
        <v>128.95348837209303</v>
      </c>
      <c r="Q57" t="str">
        <f>LEFT(N57,FIND("/",N57)-1)</f>
        <v>film &amp; video</v>
      </c>
      <c r="R57" t="str">
        <f>RIGHT(N57,LEN(N57)-FIND("/",N57))</f>
        <v>television</v>
      </c>
      <c r="S57" s="11">
        <f>(J57/86400)+25569+(-5/24)</f>
        <v>42496.760601851849</v>
      </c>
      <c r="T57" s="11">
        <f>(I57/86400)+25569+(-5/24)</f>
        <v>42517.760601851849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IF(E58&lt;=0,0,(E58/D58)*100)</f>
        <v>107.26249999999999</v>
      </c>
      <c r="P58" s="7">
        <f>IF(E58&lt;=0,0,E58/L58)</f>
        <v>49.316091954022987</v>
      </c>
      <c r="Q58" t="str">
        <f>LEFT(N58,FIND("/",N58)-1)</f>
        <v>film &amp; video</v>
      </c>
      <c r="R58" t="str">
        <f>RIGHT(N58,LEN(N58)-FIND("/",N58))</f>
        <v>television</v>
      </c>
      <c r="S58" s="11">
        <f>(J58/86400)+25569+(-5/24)</f>
        <v>42149.340555555558</v>
      </c>
      <c r="T58" s="11">
        <f>(I58/86400)+25569+(-5/24)</f>
        <v>42163.458333333336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IF(E59&lt;=0,0,(E59/D59)*100)</f>
        <v>101.89999999999999</v>
      </c>
      <c r="P59" s="7">
        <f>IF(E59&lt;=0,0,E59/L59)</f>
        <v>221.52173913043478</v>
      </c>
      <c r="Q59" t="str">
        <f>LEFT(N59,FIND("/",N59)-1)</f>
        <v>film &amp; video</v>
      </c>
      <c r="R59" t="str">
        <f>RIGHT(N59,LEN(N59)-FIND("/",N59))</f>
        <v>television</v>
      </c>
      <c r="S59" s="11">
        <f>(J59/86400)+25569+(-5/24)</f>
        <v>42089.624560185184</v>
      </c>
      <c r="T59" s="11">
        <f>(I59/86400)+25569+(-5/24)</f>
        <v>42119.624560185184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IF(E60&lt;=0,0,(E60/D60)*100)</f>
        <v>102.91</v>
      </c>
      <c r="P60" s="7">
        <f>IF(E60&lt;=0,0,E60/L60)</f>
        <v>137.21333333333334</v>
      </c>
      <c r="Q60" t="str">
        <f>LEFT(N60,FIND("/",N60)-1)</f>
        <v>film &amp; video</v>
      </c>
      <c r="R60" t="str">
        <f>RIGHT(N60,LEN(N60)-FIND("/",N60))</f>
        <v>television</v>
      </c>
      <c r="S60" s="11">
        <f>(J60/86400)+25569+(-5/24)</f>
        <v>41932.536712962959</v>
      </c>
      <c r="T60" s="11">
        <f>(I60/86400)+25569+(-5/24)</f>
        <v>41962.578379629624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IF(E61&lt;=0,0,(E61/D61)*100)</f>
        <v>100.12570000000001</v>
      </c>
      <c r="P61" s="7">
        <f>IF(E61&lt;=0,0,E61/L61)</f>
        <v>606.82242424242418</v>
      </c>
      <c r="Q61" t="str">
        <f>LEFT(N61,FIND("/",N61)-1)</f>
        <v>film &amp; video</v>
      </c>
      <c r="R61" t="str">
        <f>RIGHT(N61,LEN(N61)-FIND("/",N61))</f>
        <v>television</v>
      </c>
      <c r="S61" s="11">
        <f>(J61/86400)+25569+(-5/24)</f>
        <v>42230.027499999997</v>
      </c>
      <c r="T61" s="11">
        <f>(I61/86400)+25569+(-5/24)</f>
        <v>42261.666666666664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IF(E62&lt;=0,0,(E62/D62)*100)</f>
        <v>103.29622222222221</v>
      </c>
      <c r="P62" s="7">
        <f>IF(E62&lt;=0,0,E62/L62)</f>
        <v>43.040092592592593</v>
      </c>
      <c r="Q62" t="str">
        <f>LEFT(N62,FIND("/",N62)-1)</f>
        <v>film &amp; video</v>
      </c>
      <c r="R62" t="str">
        <f>RIGHT(N62,LEN(N62)-FIND("/",N62))</f>
        <v>shorts</v>
      </c>
      <c r="S62" s="11">
        <f>(J62/86400)+25569+(-5/24)</f>
        <v>41701.693483796298</v>
      </c>
      <c r="T62" s="11">
        <f>(I62/86400)+25569+(-5/24)</f>
        <v>41720.791666666664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IF(E63&lt;=0,0,(E63/D63)*100)</f>
        <v>148.30000000000001</v>
      </c>
      <c r="P63" s="7">
        <f>IF(E63&lt;=0,0,E63/L63)</f>
        <v>322.39130434782606</v>
      </c>
      <c r="Q63" t="str">
        <f>LEFT(N63,FIND("/",N63)-1)</f>
        <v>film &amp; video</v>
      </c>
      <c r="R63" t="str">
        <f>RIGHT(N63,LEN(N63)-FIND("/",N63))</f>
        <v>shorts</v>
      </c>
      <c r="S63" s="11">
        <f>(J63/86400)+25569+(-5/24)</f>
        <v>41409.605983796289</v>
      </c>
      <c r="T63" s="11">
        <f>(I63/86400)+25569+(-5/24)</f>
        <v>41431.605983796289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IF(E64&lt;=0,0,(E64/D64)*100)</f>
        <v>154.73333333333332</v>
      </c>
      <c r="P64" s="7">
        <f>IF(E64&lt;=0,0,E64/L64)</f>
        <v>96.708333333333329</v>
      </c>
      <c r="Q64" t="str">
        <f>LEFT(N64,FIND("/",N64)-1)</f>
        <v>film &amp; video</v>
      </c>
      <c r="R64" t="str">
        <f>RIGHT(N64,LEN(N64)-FIND("/",N64))</f>
        <v>shorts</v>
      </c>
      <c r="S64" s="11">
        <f>(J64/86400)+25569+(-5/24)</f>
        <v>41311.591180555552</v>
      </c>
      <c r="T64" s="11">
        <f>(I64/86400)+25569+(-5/24)</f>
        <v>41336.591180555552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IF(E65&lt;=0,0,(E65/D65)*100)</f>
        <v>113.51849999999999</v>
      </c>
      <c r="P65" s="7">
        <f>IF(E65&lt;=0,0,E65/L65)</f>
        <v>35.474531249999998</v>
      </c>
      <c r="Q65" t="str">
        <f>LEFT(N65,FIND("/",N65)-1)</f>
        <v>film &amp; video</v>
      </c>
      <c r="R65" t="str">
        <f>RIGHT(N65,LEN(N65)-FIND("/",N65))</f>
        <v>shorts</v>
      </c>
      <c r="S65" s="11">
        <f>(J65/86400)+25569+(-5/24)</f>
        <v>41612.703854166662</v>
      </c>
      <c r="T65" s="11">
        <f>(I65/86400)+25569+(-5/24)</f>
        <v>41635.999305555553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IF(E66&lt;=0,0,(E66/D66)*100)</f>
        <v>173.33333333333334</v>
      </c>
      <c r="P66" s="7">
        <f>IF(E66&lt;=0,0,E66/L66)</f>
        <v>86.666666666666671</v>
      </c>
      <c r="Q66" t="str">
        <f>LEFT(N66,FIND("/",N66)-1)</f>
        <v>film &amp; video</v>
      </c>
      <c r="R66" t="str">
        <f>RIGHT(N66,LEN(N66)-FIND("/",N66))</f>
        <v>shorts</v>
      </c>
      <c r="S66" s="11">
        <f>(J66/86400)+25569+(-5/24)</f>
        <v>41432.809965277775</v>
      </c>
      <c r="T66" s="11">
        <f>(I66/86400)+25569+(-5/24)</f>
        <v>41462.809965277775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IF(E67&lt;=0,0,(E67/D67)*100)</f>
        <v>107.52857142857141</v>
      </c>
      <c r="P67" s="7">
        <f>IF(E67&lt;=0,0,E67/L67)</f>
        <v>132.05263157894737</v>
      </c>
      <c r="Q67" t="str">
        <f>LEFT(N67,FIND("/",N67)-1)</f>
        <v>film &amp; video</v>
      </c>
      <c r="R67" t="str">
        <f>RIGHT(N67,LEN(N67)-FIND("/",N67))</f>
        <v>shorts</v>
      </c>
      <c r="S67" s="11">
        <f>(J67/86400)+25569+(-5/24)</f>
        <v>41835.612893518519</v>
      </c>
      <c r="T67" s="11">
        <f>(I67/86400)+25569+(-5/24)</f>
        <v>41862.040972222218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IF(E68&lt;=0,0,(E68/D68)*100)</f>
        <v>118.6</v>
      </c>
      <c r="P68" s="7">
        <f>IF(E68&lt;=0,0,E68/L68)</f>
        <v>91.230769230769226</v>
      </c>
      <c r="Q68" t="str">
        <f>LEFT(N68,FIND("/",N68)-1)</f>
        <v>film &amp; video</v>
      </c>
      <c r="R68" t="str">
        <f>RIGHT(N68,LEN(N68)-FIND("/",N68))</f>
        <v>shorts</v>
      </c>
      <c r="S68" s="11">
        <f>(J68/86400)+25569+(-5/24)</f>
        <v>42539.641435185178</v>
      </c>
      <c r="T68" s="11">
        <f>(I68/86400)+25569+(-5/24)</f>
        <v>42569.641435185178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IF(E69&lt;=0,0,(E69/D69)*100)</f>
        <v>116.25000000000001</v>
      </c>
      <c r="P69" s="7">
        <f>IF(E69&lt;=0,0,E69/L69)</f>
        <v>116.25</v>
      </c>
      <c r="Q69" t="str">
        <f>LEFT(N69,FIND("/",N69)-1)</f>
        <v>film &amp; video</v>
      </c>
      <c r="R69" t="str">
        <f>RIGHT(N69,LEN(N69)-FIND("/",N69))</f>
        <v>shorts</v>
      </c>
      <c r="S69" s="11">
        <f>(J69/86400)+25569+(-5/24)</f>
        <v>41075.375046296293</v>
      </c>
      <c r="T69" s="11">
        <f>(I69/86400)+25569+(-5/24)</f>
        <v>41105.375046296293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IF(E70&lt;=0,0,(E70/D70)*100)</f>
        <v>127.16666666666667</v>
      </c>
      <c r="P70" s="7">
        <f>IF(E70&lt;=0,0,E70/L70)</f>
        <v>21.194444444444443</v>
      </c>
      <c r="Q70" t="str">
        <f>LEFT(N70,FIND("/",N70)-1)</f>
        <v>film &amp; video</v>
      </c>
      <c r="R70" t="str">
        <f>RIGHT(N70,LEN(N70)-FIND("/",N70))</f>
        <v>shorts</v>
      </c>
      <c r="S70" s="11">
        <f>(J70/86400)+25569+(-5/24)</f>
        <v>41663.36100694444</v>
      </c>
      <c r="T70" s="11">
        <f>(I70/86400)+25569+(-5/24)</f>
        <v>41693.36100694444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IF(E71&lt;=0,0,(E71/D71)*100)</f>
        <v>110.9423</v>
      </c>
      <c r="P71" s="7">
        <f>IF(E71&lt;=0,0,E71/L71)</f>
        <v>62.327134831460668</v>
      </c>
      <c r="Q71" t="str">
        <f>LEFT(N71,FIND("/",N71)-1)</f>
        <v>film &amp; video</v>
      </c>
      <c r="R71" t="str">
        <f>RIGHT(N71,LEN(N71)-FIND("/",N71))</f>
        <v>shorts</v>
      </c>
      <c r="S71" s="11">
        <f>(J71/86400)+25569+(-5/24)</f>
        <v>40785.979456018518</v>
      </c>
      <c r="T71" s="11">
        <f>(I71/86400)+25569+(-5/24)</f>
        <v>40818.082638888889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IF(E72&lt;=0,0,(E72/D72)*100)</f>
        <v>127.2</v>
      </c>
      <c r="P72" s="7">
        <f>IF(E72&lt;=0,0,E72/L72)</f>
        <v>37.411764705882355</v>
      </c>
      <c r="Q72" t="str">
        <f>LEFT(N72,FIND("/",N72)-1)</f>
        <v>film &amp; video</v>
      </c>
      <c r="R72" t="str">
        <f>RIGHT(N72,LEN(N72)-FIND("/",N72))</f>
        <v>shorts</v>
      </c>
      <c r="S72" s="11">
        <f>(J72/86400)+25569+(-5/24)</f>
        <v>40730.688020833331</v>
      </c>
      <c r="T72" s="11">
        <f>(I72/86400)+25569+(-5/24)</f>
        <v>40790.688020833331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IF(E73&lt;=0,0,(E73/D73)*100)</f>
        <v>123.94444444444443</v>
      </c>
      <c r="P73" s="7">
        <f>IF(E73&lt;=0,0,E73/L73)</f>
        <v>69.71875</v>
      </c>
      <c r="Q73" t="str">
        <f>LEFT(N73,FIND("/",N73)-1)</f>
        <v>film &amp; video</v>
      </c>
      <c r="R73" t="str">
        <f>RIGHT(N73,LEN(N73)-FIND("/",N73))</f>
        <v>shorts</v>
      </c>
      <c r="S73" s="11">
        <f>(J73/86400)+25569+(-5/24)</f>
        <v>40997.063159722216</v>
      </c>
      <c r="T73" s="11">
        <f>(I73/86400)+25569+(-5/24)</f>
        <v>41057.063159722216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IF(E74&lt;=0,0,(E74/D74)*100)</f>
        <v>108.40909090909091</v>
      </c>
      <c r="P74" s="7">
        <f>IF(E74&lt;=0,0,E74/L74)</f>
        <v>58.170731707317074</v>
      </c>
      <c r="Q74" t="str">
        <f>LEFT(N74,FIND("/",N74)-1)</f>
        <v>film &amp; video</v>
      </c>
      <c r="R74" t="str">
        <f>RIGHT(N74,LEN(N74)-FIND("/",N74))</f>
        <v>shorts</v>
      </c>
      <c r="S74" s="11">
        <f>(J74/86400)+25569+(-5/24)</f>
        <v>41207.801863425928</v>
      </c>
      <c r="T74" s="11">
        <f>(I74/86400)+25569+(-5/24)</f>
        <v>41227.791666666664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IF(E75&lt;=0,0,(E75/D75)*100)</f>
        <v>100</v>
      </c>
      <c r="P75" s="7">
        <f>IF(E75&lt;=0,0,E75/L75)</f>
        <v>50</v>
      </c>
      <c r="Q75" t="str">
        <f>LEFT(N75,FIND("/",N75)-1)</f>
        <v>film &amp; video</v>
      </c>
      <c r="R75" t="str">
        <f>RIGHT(N75,LEN(N75)-FIND("/",N75))</f>
        <v>shorts</v>
      </c>
      <c r="S75" s="11">
        <f>(J75/86400)+25569+(-5/24)</f>
        <v>40587.548425925925</v>
      </c>
      <c r="T75" s="11">
        <f>(I75/86400)+25569+(-5/24)</f>
        <v>40665.957638888889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IF(E76&lt;=0,0,(E76/D76)*100)</f>
        <v>112.93199999999999</v>
      </c>
      <c r="P76" s="7">
        <f>IF(E76&lt;=0,0,E76/L76)</f>
        <v>19.471034482758618</v>
      </c>
      <c r="Q76" t="str">
        <f>LEFT(N76,FIND("/",N76)-1)</f>
        <v>film &amp; video</v>
      </c>
      <c r="R76" t="str">
        <f>RIGHT(N76,LEN(N76)-FIND("/",N76))</f>
        <v>shorts</v>
      </c>
      <c r="S76" s="11">
        <f>(J76/86400)+25569+(-5/24)</f>
        <v>42360.278877314813</v>
      </c>
      <c r="T76" s="11">
        <f>(I76/86400)+25569+(-5/24)</f>
        <v>42390.278877314813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IF(E77&lt;=0,0,(E77/D77)*100)</f>
        <v>115.42857142857143</v>
      </c>
      <c r="P77" s="7">
        <f>IF(E77&lt;=0,0,E77/L77)</f>
        <v>85.957446808510639</v>
      </c>
      <c r="Q77" t="str">
        <f>LEFT(N77,FIND("/",N77)-1)</f>
        <v>film &amp; video</v>
      </c>
      <c r="R77" t="str">
        <f>RIGHT(N77,LEN(N77)-FIND("/",N77))</f>
        <v>shorts</v>
      </c>
      <c r="S77" s="11">
        <f>(J77/86400)+25569+(-5/24)</f>
        <v>41357.000833333332</v>
      </c>
      <c r="T77" s="11">
        <f>(I77/86400)+25569+(-5/24)</f>
        <v>41387.000833333332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IF(E78&lt;=0,0,(E78/D78)*100)</f>
        <v>153.33333333333334</v>
      </c>
      <c r="P78" s="7">
        <f>IF(E78&lt;=0,0,E78/L78)</f>
        <v>30.666666666666668</v>
      </c>
      <c r="Q78" t="str">
        <f>LEFT(N78,FIND("/",N78)-1)</f>
        <v>film &amp; video</v>
      </c>
      <c r="R78" t="str">
        <f>RIGHT(N78,LEN(N78)-FIND("/",N78))</f>
        <v>shorts</v>
      </c>
      <c r="S78" s="11">
        <f>(J78/86400)+25569+(-5/24)</f>
        <v>40844.483310185184</v>
      </c>
      <c r="T78" s="11">
        <f>(I78/86400)+25569+(-5/24)</f>
        <v>40904.524976851848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IF(E79&lt;=0,0,(E79/D79)*100)</f>
        <v>392.5</v>
      </c>
      <c r="P79" s="7">
        <f>IF(E79&lt;=0,0,E79/L79)</f>
        <v>60.384615384615387</v>
      </c>
      <c r="Q79" t="str">
        <f>LEFT(N79,FIND("/",N79)-1)</f>
        <v>film &amp; video</v>
      </c>
      <c r="R79" t="str">
        <f>RIGHT(N79,LEN(N79)-FIND("/",N79))</f>
        <v>shorts</v>
      </c>
      <c r="S79" s="11">
        <f>(J79/86400)+25569+(-5/24)</f>
        <v>40996.936539351846</v>
      </c>
      <c r="T79" s="11">
        <f>(I79/86400)+25569+(-5/24)</f>
        <v>41049.915972222218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IF(E80&lt;=0,0,(E80/D80)*100)</f>
        <v>2702</v>
      </c>
      <c r="P80" s="7">
        <f>IF(E80&lt;=0,0,E80/L80)</f>
        <v>38.6</v>
      </c>
      <c r="Q80" t="str">
        <f>LEFT(N80,FIND("/",N80)-1)</f>
        <v>film &amp; video</v>
      </c>
      <c r="R80" t="str">
        <f>RIGHT(N80,LEN(N80)-FIND("/",N80))</f>
        <v>shorts</v>
      </c>
      <c r="S80" s="11">
        <f>(J80/86400)+25569+(-5/24)</f>
        <v>42604.522233796299</v>
      </c>
      <c r="T80" s="11">
        <f>(I80/86400)+25569+(-5/24)</f>
        <v>42614.522233796299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IF(E81&lt;=0,0,(E81/D81)*100)</f>
        <v>127</v>
      </c>
      <c r="P81" s="7">
        <f>IF(E81&lt;=0,0,E81/L81)</f>
        <v>40.268292682926827</v>
      </c>
      <c r="Q81" t="str">
        <f>LEFT(N81,FIND("/",N81)-1)</f>
        <v>film &amp; video</v>
      </c>
      <c r="R81" t="str">
        <f>RIGHT(N81,LEN(N81)-FIND("/",N81))</f>
        <v>shorts</v>
      </c>
      <c r="S81" s="11">
        <f>(J81/86400)+25569+(-5/24)</f>
        <v>41724.568206018514</v>
      </c>
      <c r="T81" s="11">
        <f>(I81/86400)+25569+(-5/24)</f>
        <v>41754.568206018514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IF(E82&lt;=0,0,(E82/D82)*100)</f>
        <v>107.25</v>
      </c>
      <c r="P82" s="7">
        <f>IF(E82&lt;=0,0,E82/L82)</f>
        <v>273.82978723404256</v>
      </c>
      <c r="Q82" t="str">
        <f>LEFT(N82,FIND("/",N82)-1)</f>
        <v>film &amp; video</v>
      </c>
      <c r="R82" t="str">
        <f>RIGHT(N82,LEN(N82)-FIND("/",N82))</f>
        <v>shorts</v>
      </c>
      <c r="S82" s="11">
        <f>(J82/86400)+25569+(-5/24)</f>
        <v>41582.875648148147</v>
      </c>
      <c r="T82" s="11">
        <f>(I82/86400)+25569+(-5/24)</f>
        <v>41617.875648148147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IF(E83&lt;=0,0,(E83/D83)*100)</f>
        <v>198</v>
      </c>
      <c r="P83" s="7">
        <f>IF(E83&lt;=0,0,E83/L83)</f>
        <v>53.035714285714285</v>
      </c>
      <c r="Q83" t="str">
        <f>LEFT(N83,FIND("/",N83)-1)</f>
        <v>film &amp; video</v>
      </c>
      <c r="R83" t="str">
        <f>RIGHT(N83,LEN(N83)-FIND("/",N83))</f>
        <v>shorts</v>
      </c>
      <c r="S83" s="11">
        <f>(J83/86400)+25569+(-5/24)</f>
        <v>41099.950543981475</v>
      </c>
      <c r="T83" s="11">
        <f>(I83/86400)+25569+(-5/24)</f>
        <v>41103.918055555558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IF(E84&lt;=0,0,(E84/D84)*100)</f>
        <v>100.01249999999999</v>
      </c>
      <c r="P84" s="7">
        <f>IF(E84&lt;=0,0,E84/L84)</f>
        <v>40.005000000000003</v>
      </c>
      <c r="Q84" t="str">
        <f>LEFT(N84,FIND("/",N84)-1)</f>
        <v>film &amp; video</v>
      </c>
      <c r="R84" t="str">
        <f>RIGHT(N84,LEN(N84)-FIND("/",N84))</f>
        <v>shorts</v>
      </c>
      <c r="S84" s="11">
        <f>(J84/86400)+25569+(-5/24)</f>
        <v>40795.611817129626</v>
      </c>
      <c r="T84" s="11">
        <f>(I84/86400)+25569+(-5/24)</f>
        <v>40825.611817129626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IF(E85&lt;=0,0,(E85/D85)*100)</f>
        <v>102.49999999999999</v>
      </c>
      <c r="P85" s="7">
        <f>IF(E85&lt;=0,0,E85/L85)</f>
        <v>15.76923076923077</v>
      </c>
      <c r="Q85" t="str">
        <f>LEFT(N85,FIND("/",N85)-1)</f>
        <v>film &amp; video</v>
      </c>
      <c r="R85" t="str">
        <f>RIGHT(N85,LEN(N85)-FIND("/",N85))</f>
        <v>shorts</v>
      </c>
      <c r="S85" s="11">
        <f>(J85/86400)+25569+(-5/24)</f>
        <v>42042.407280092586</v>
      </c>
      <c r="T85" s="11">
        <f>(I85/86400)+25569+(-5/24)</f>
        <v>42057.270833333336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IF(E86&lt;=0,0,(E86/D86)*100)</f>
        <v>100</v>
      </c>
      <c r="P86" s="7">
        <f>IF(E86&lt;=0,0,E86/L86)</f>
        <v>71.428571428571431</v>
      </c>
      <c r="Q86" t="str">
        <f>LEFT(N86,FIND("/",N86)-1)</f>
        <v>film &amp; video</v>
      </c>
      <c r="R86" t="str">
        <f>RIGHT(N86,LEN(N86)-FIND("/",N86))</f>
        <v>shorts</v>
      </c>
      <c r="S86" s="11">
        <f>(J86/86400)+25569+(-5/24)</f>
        <v>40648.54960648148</v>
      </c>
      <c r="T86" s="11">
        <f>(I86/86400)+25569+(-5/24)</f>
        <v>40678.54960648148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IF(E87&lt;=0,0,(E87/D87)*100)</f>
        <v>125.49999999999999</v>
      </c>
      <c r="P87" s="7">
        <f>IF(E87&lt;=0,0,E87/L87)</f>
        <v>71.714285714285708</v>
      </c>
      <c r="Q87" t="str">
        <f>LEFT(N87,FIND("/",N87)-1)</f>
        <v>film &amp; video</v>
      </c>
      <c r="R87" t="str">
        <f>RIGHT(N87,LEN(N87)-FIND("/",N87))</f>
        <v>shorts</v>
      </c>
      <c r="S87" s="11">
        <f>(J87/86400)+25569+(-5/24)</f>
        <v>40778.917094907403</v>
      </c>
      <c r="T87" s="11">
        <f>(I87/86400)+25569+(-5/24)</f>
        <v>40808.917094907403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IF(E88&lt;=0,0,(E88/D88)*100)</f>
        <v>106.46666666666667</v>
      </c>
      <c r="P88" s="7">
        <f>IF(E88&lt;=0,0,E88/L88)</f>
        <v>375.76470588235293</v>
      </c>
      <c r="Q88" t="str">
        <f>LEFT(N88,FIND("/",N88)-1)</f>
        <v>film &amp; video</v>
      </c>
      <c r="R88" t="str">
        <f>RIGHT(N88,LEN(N88)-FIND("/",N88))</f>
        <v>shorts</v>
      </c>
      <c r="S88" s="11">
        <f>(J88/86400)+25569+(-5/24)</f>
        <v>42291.347743055558</v>
      </c>
      <c r="T88" s="11">
        <f>(I88/86400)+25569+(-5/24)</f>
        <v>42365.389409722215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IF(E89&lt;=0,0,(E89/D89)*100)</f>
        <v>104.60000000000001</v>
      </c>
      <c r="P89" s="7">
        <f>IF(E89&lt;=0,0,E89/L89)</f>
        <v>104.6</v>
      </c>
      <c r="Q89" t="str">
        <f>LEFT(N89,FIND("/",N89)-1)</f>
        <v>film &amp; video</v>
      </c>
      <c r="R89" t="str">
        <f>RIGHT(N89,LEN(N89)-FIND("/",N89))</f>
        <v>shorts</v>
      </c>
      <c r="S89" s="11">
        <f>(J89/86400)+25569+(-5/24)</f>
        <v>40322.331053240741</v>
      </c>
      <c r="T89" s="11">
        <f>(I89/86400)+25569+(-5/24)</f>
        <v>40331.861805555549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IF(E90&lt;=0,0,(E90/D90)*100)</f>
        <v>102.85714285714285</v>
      </c>
      <c r="P90" s="7">
        <f>IF(E90&lt;=0,0,E90/L90)</f>
        <v>60</v>
      </c>
      <c r="Q90" t="str">
        <f>LEFT(N90,FIND("/",N90)-1)</f>
        <v>film &amp; video</v>
      </c>
      <c r="R90" t="str">
        <f>RIGHT(N90,LEN(N90)-FIND("/",N90))</f>
        <v>shorts</v>
      </c>
      <c r="S90" s="11">
        <f>(J90/86400)+25569+(-5/24)</f>
        <v>41786.450590277775</v>
      </c>
      <c r="T90" s="11">
        <f>(I90/86400)+25569+(-5/24)</f>
        <v>41812.450590277775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IF(E91&lt;=0,0,(E91/D91)*100)</f>
        <v>115.06666666666668</v>
      </c>
      <c r="P91" s="7">
        <f>IF(E91&lt;=0,0,E91/L91)</f>
        <v>123.28571428571429</v>
      </c>
      <c r="Q91" t="str">
        <f>LEFT(N91,FIND("/",N91)-1)</f>
        <v>film &amp; video</v>
      </c>
      <c r="R91" t="str">
        <f>RIGHT(N91,LEN(N91)-FIND("/",N91))</f>
        <v>shorts</v>
      </c>
      <c r="S91" s="11">
        <f>(J91/86400)+25569+(-5/24)</f>
        <v>41402.543888888882</v>
      </c>
      <c r="T91" s="11">
        <f>(I91/86400)+25569+(-5/24)</f>
        <v>41427.543888888882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IF(E92&lt;=0,0,(E92/D92)*100)</f>
        <v>100.4</v>
      </c>
      <c r="P92" s="7">
        <f>IF(E92&lt;=0,0,E92/L92)</f>
        <v>31.375</v>
      </c>
      <c r="Q92" t="str">
        <f>LEFT(N92,FIND("/",N92)-1)</f>
        <v>film &amp; video</v>
      </c>
      <c r="R92" t="str">
        <f>RIGHT(N92,LEN(N92)-FIND("/",N92))</f>
        <v>shorts</v>
      </c>
      <c r="S92" s="11">
        <f>(J92/86400)+25569+(-5/24)</f>
        <v>40706.089108796295</v>
      </c>
      <c r="T92" s="11">
        <f>(I92/86400)+25569+(-5/24)</f>
        <v>40736.089108796295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IF(E93&lt;=0,0,(E93/D93)*100)</f>
        <v>120</v>
      </c>
      <c r="P93" s="7">
        <f>IF(E93&lt;=0,0,E93/L93)</f>
        <v>78.260869565217391</v>
      </c>
      <c r="Q93" t="str">
        <f>LEFT(N93,FIND("/",N93)-1)</f>
        <v>film &amp; video</v>
      </c>
      <c r="R93" t="str">
        <f>RIGHT(N93,LEN(N93)-FIND("/",N93))</f>
        <v>shorts</v>
      </c>
      <c r="S93" s="11">
        <f>(J93/86400)+25569+(-5/24)</f>
        <v>40619.194027777776</v>
      </c>
      <c r="T93" s="11">
        <f>(I93/86400)+25569+(-5/24)</f>
        <v>40680.194027777776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IF(E94&lt;=0,0,(E94/D94)*100)</f>
        <v>105.2</v>
      </c>
      <c r="P94" s="7">
        <f>IF(E94&lt;=0,0,E94/L94)</f>
        <v>122.32558139534883</v>
      </c>
      <c r="Q94" t="str">
        <f>LEFT(N94,FIND("/",N94)-1)</f>
        <v>film &amp; video</v>
      </c>
      <c r="R94" t="str">
        <f>RIGHT(N94,LEN(N94)-FIND("/",N94))</f>
        <v>shorts</v>
      </c>
      <c r="S94" s="11">
        <f>(J94/86400)+25569+(-5/24)</f>
        <v>42720.990543981483</v>
      </c>
      <c r="T94" s="11">
        <f>(I94/86400)+25569+(-5/24)</f>
        <v>42767.124999999993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IF(E95&lt;=0,0,(E95/D95)*100)</f>
        <v>110.60000000000001</v>
      </c>
      <c r="P95" s="7">
        <f>IF(E95&lt;=0,0,E95/L95)</f>
        <v>73.733333333333334</v>
      </c>
      <c r="Q95" t="str">
        <f>LEFT(N95,FIND("/",N95)-1)</f>
        <v>film &amp; video</v>
      </c>
      <c r="R95" t="str">
        <f>RIGHT(N95,LEN(N95)-FIND("/",N95))</f>
        <v>shorts</v>
      </c>
      <c r="S95" s="11">
        <f>(J95/86400)+25569+(-5/24)</f>
        <v>41065.649733796294</v>
      </c>
      <c r="T95" s="11">
        <f>(I95/86400)+25569+(-5/24)</f>
        <v>41093.666666666664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IF(E96&lt;=0,0,(E96/D96)*100)</f>
        <v>104</v>
      </c>
      <c r="P96" s="7">
        <f>IF(E96&lt;=0,0,E96/L96)</f>
        <v>21.666666666666668</v>
      </c>
      <c r="Q96" t="str">
        <f>LEFT(N96,FIND("/",N96)-1)</f>
        <v>film &amp; video</v>
      </c>
      <c r="R96" t="str">
        <f>RIGHT(N96,LEN(N96)-FIND("/",N96))</f>
        <v>shorts</v>
      </c>
      <c r="S96" s="11">
        <f>(J96/86400)+25569+(-5/24)</f>
        <v>41716.509513888886</v>
      </c>
      <c r="T96" s="11">
        <f>(I96/86400)+25569+(-5/24)</f>
        <v>41736.509513888886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IF(E97&lt;=0,0,(E97/D97)*100)</f>
        <v>131.42857142857142</v>
      </c>
      <c r="P97" s="7">
        <f>IF(E97&lt;=0,0,E97/L97)</f>
        <v>21.904761904761905</v>
      </c>
      <c r="Q97" t="str">
        <f>LEFT(N97,FIND("/",N97)-1)</f>
        <v>film &amp; video</v>
      </c>
      <c r="R97" t="str">
        <f>RIGHT(N97,LEN(N97)-FIND("/",N97))</f>
        <v>shorts</v>
      </c>
      <c r="S97" s="11">
        <f>(J97/86400)+25569+(-5/24)</f>
        <v>40934.796770833331</v>
      </c>
      <c r="T97" s="11">
        <f>(I97/86400)+25569+(-5/24)</f>
        <v>40964.796770833331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IF(E98&lt;=0,0,(E98/D98)*100)</f>
        <v>114.66666666666667</v>
      </c>
      <c r="P98" s="7">
        <f>IF(E98&lt;=0,0,E98/L98)</f>
        <v>50.588235294117645</v>
      </c>
      <c r="Q98" t="str">
        <f>LEFT(N98,FIND("/",N98)-1)</f>
        <v>film &amp; video</v>
      </c>
      <c r="R98" t="str">
        <f>RIGHT(N98,LEN(N98)-FIND("/",N98))</f>
        <v>shorts</v>
      </c>
      <c r="S98" s="11">
        <f>(J98/86400)+25569+(-5/24)</f>
        <v>40324.45417824074</v>
      </c>
      <c r="T98" s="11">
        <f>(I98/86400)+25569+(-5/24)</f>
        <v>40390.916666666664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IF(E99&lt;=0,0,(E99/D99)*100)</f>
        <v>106.25</v>
      </c>
      <c r="P99" s="7">
        <f>IF(E99&lt;=0,0,E99/L99)</f>
        <v>53.125</v>
      </c>
      <c r="Q99" t="str">
        <f>LEFT(N99,FIND("/",N99)-1)</f>
        <v>film &amp; video</v>
      </c>
      <c r="R99" t="str">
        <f>RIGHT(N99,LEN(N99)-FIND("/",N99))</f>
        <v>shorts</v>
      </c>
      <c r="S99" s="11">
        <f>(J99/86400)+25569+(-5/24)</f>
        <v>40705.926874999997</v>
      </c>
      <c r="T99" s="11">
        <f>(I99/86400)+25569+(-5/24)</f>
        <v>40735.926874999997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IF(E100&lt;=0,0,(E100/D100)*100)</f>
        <v>106.25</v>
      </c>
      <c r="P100" s="7">
        <f>IF(E100&lt;=0,0,E100/L100)</f>
        <v>56.666666666666664</v>
      </c>
      <c r="Q100" t="str">
        <f>LEFT(N100,FIND("/",N100)-1)</f>
        <v>film &amp; video</v>
      </c>
      <c r="R100" t="str">
        <f>RIGHT(N100,LEN(N100)-FIND("/",N100))</f>
        <v>shorts</v>
      </c>
      <c r="S100" s="11">
        <f>(J100/86400)+25569+(-5/24)</f>
        <v>41214.586504629631</v>
      </c>
      <c r="T100" s="11">
        <f>(I100/86400)+25569+(-5/24)</f>
        <v>41250.770833333328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IF(E101&lt;=0,0,(E101/D101)*100)</f>
        <v>106.01933333333334</v>
      </c>
      <c r="P101" s="7">
        <f>IF(E101&lt;=0,0,E101/L101)</f>
        <v>40.776666666666664</v>
      </c>
      <c r="Q101" t="str">
        <f>LEFT(N101,FIND("/",N101)-1)</f>
        <v>film &amp; video</v>
      </c>
      <c r="R101" t="str">
        <f>RIGHT(N101,LEN(N101)-FIND("/",N101))</f>
        <v>shorts</v>
      </c>
      <c r="S101" s="11">
        <f>(J101/86400)+25569+(-5/24)</f>
        <v>41631.694432870368</v>
      </c>
      <c r="T101" s="11">
        <f>(I101/86400)+25569+(-5/24)</f>
        <v>41661.694432870368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IF(E102&lt;=0,0,(E102/D102)*100)</f>
        <v>100</v>
      </c>
      <c r="P102" s="7">
        <f>IF(E102&lt;=0,0,E102/L102)</f>
        <v>192.30769230769232</v>
      </c>
      <c r="Q102" t="str">
        <f>LEFT(N102,FIND("/",N102)-1)</f>
        <v>film &amp; video</v>
      </c>
      <c r="R102" t="str">
        <f>RIGHT(N102,LEN(N102)-FIND("/",N102))</f>
        <v>shorts</v>
      </c>
      <c r="S102" s="11">
        <f>(J102/86400)+25569+(-5/24)</f>
        <v>41197.544976851852</v>
      </c>
      <c r="T102" s="11">
        <f>(I102/86400)+25569+(-5/24)</f>
        <v>41217.586643518516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IF(E103&lt;=0,0,(E103/D103)*100)</f>
        <v>100</v>
      </c>
      <c r="P103" s="7">
        <f>IF(E103&lt;=0,0,E103/L103)</f>
        <v>100</v>
      </c>
      <c r="Q103" t="str">
        <f>LEFT(N103,FIND("/",N103)-1)</f>
        <v>film &amp; video</v>
      </c>
      <c r="R103" t="str">
        <f>RIGHT(N103,LEN(N103)-FIND("/",N103))</f>
        <v>shorts</v>
      </c>
      <c r="S103" s="11">
        <f>(J103/86400)+25569+(-5/24)</f>
        <v>41274.568402777775</v>
      </c>
      <c r="T103" s="11">
        <f>(I103/86400)+25569+(-5/24)</f>
        <v>41298.568402777775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IF(E104&lt;=0,0,(E104/D104)*100)</f>
        <v>127.75000000000001</v>
      </c>
      <c r="P104" s="7">
        <f>IF(E104&lt;=0,0,E104/L104)</f>
        <v>117.92307692307692</v>
      </c>
      <c r="Q104" t="str">
        <f>LEFT(N104,FIND("/",N104)-1)</f>
        <v>film &amp; video</v>
      </c>
      <c r="R104" t="str">
        <f>RIGHT(N104,LEN(N104)-FIND("/",N104))</f>
        <v>shorts</v>
      </c>
      <c r="S104" s="11">
        <f>(J104/86400)+25569+(-5/24)</f>
        <v>40504.922835648147</v>
      </c>
      <c r="T104" s="11">
        <f>(I104/86400)+25569+(-5/24)</f>
        <v>40534.922835648147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IF(E105&lt;=0,0,(E105/D105)*100)</f>
        <v>105.15384615384616</v>
      </c>
      <c r="P105" s="7">
        <f>IF(E105&lt;=0,0,E105/L105)</f>
        <v>27.897959183673468</v>
      </c>
      <c r="Q105" t="str">
        <f>LEFT(N105,FIND("/",N105)-1)</f>
        <v>film &amp; video</v>
      </c>
      <c r="R105" t="str">
        <f>RIGHT(N105,LEN(N105)-FIND("/",N105))</f>
        <v>shorts</v>
      </c>
      <c r="S105" s="11">
        <f>(J105/86400)+25569+(-5/24)</f>
        <v>41682.597569444442</v>
      </c>
      <c r="T105" s="11">
        <f>(I105/86400)+25569+(-5/24)</f>
        <v>41705.597569444442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IF(E106&lt;=0,0,(E106/D106)*100)</f>
        <v>120</v>
      </c>
      <c r="P106" s="7">
        <f>IF(E106&lt;=0,0,E106/L106)</f>
        <v>60</v>
      </c>
      <c r="Q106" t="str">
        <f>LEFT(N106,FIND("/",N106)-1)</f>
        <v>film &amp; video</v>
      </c>
      <c r="R106" t="str">
        <f>RIGHT(N106,LEN(N106)-FIND("/",N106))</f>
        <v>shorts</v>
      </c>
      <c r="S106" s="11">
        <f>(J106/86400)+25569+(-5/24)</f>
        <v>40612.486874999995</v>
      </c>
      <c r="T106" s="11">
        <f>(I106/86400)+25569+(-5/24)</f>
        <v>40635.833333333328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IF(E107&lt;=0,0,(E107/D107)*100)</f>
        <v>107.40909090909089</v>
      </c>
      <c r="P107" s="7">
        <f>IF(E107&lt;=0,0,E107/L107)</f>
        <v>39.383333333333333</v>
      </c>
      <c r="Q107" t="str">
        <f>LEFT(N107,FIND("/",N107)-1)</f>
        <v>film &amp; video</v>
      </c>
      <c r="R107" t="str">
        <f>RIGHT(N107,LEN(N107)-FIND("/",N107))</f>
        <v>shorts</v>
      </c>
      <c r="S107" s="11">
        <f>(J107/86400)+25569+(-5/24)</f>
        <v>42485.516435185178</v>
      </c>
      <c r="T107" s="11">
        <f>(I107/86400)+25569+(-5/24)</f>
        <v>42503.791666666664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IF(E108&lt;=0,0,(E108/D108)*100)</f>
        <v>100.49999999999999</v>
      </c>
      <c r="P108" s="7">
        <f>IF(E108&lt;=0,0,E108/L108)</f>
        <v>186.11111111111111</v>
      </c>
      <c r="Q108" t="str">
        <f>LEFT(N108,FIND("/",N108)-1)</f>
        <v>film &amp; video</v>
      </c>
      <c r="R108" t="str">
        <f>RIGHT(N108,LEN(N108)-FIND("/",N108))</f>
        <v>shorts</v>
      </c>
      <c r="S108" s="11">
        <f>(J108/86400)+25569+(-5/24)</f>
        <v>40987.568298611106</v>
      </c>
      <c r="T108" s="11">
        <f>(I108/86400)+25569+(-5/24)</f>
        <v>41001.568298611106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IF(E109&lt;=0,0,(E109/D109)*100)</f>
        <v>102.46666666666667</v>
      </c>
      <c r="P109" s="7">
        <f>IF(E109&lt;=0,0,E109/L109)</f>
        <v>111.37681159420291</v>
      </c>
      <c r="Q109" t="str">
        <f>LEFT(N109,FIND("/",N109)-1)</f>
        <v>film &amp; video</v>
      </c>
      <c r="R109" t="str">
        <f>RIGHT(N109,LEN(N109)-FIND("/",N109))</f>
        <v>shorts</v>
      </c>
      <c r="S109" s="11">
        <f>(J109/86400)+25569+(-5/24)</f>
        <v>40635.774155092593</v>
      </c>
      <c r="T109" s="11">
        <f>(I109/86400)+25569+(-5/24)</f>
        <v>40657.774155092593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IF(E110&lt;=0,0,(E110/D110)*100)</f>
        <v>246.66666666666669</v>
      </c>
      <c r="P110" s="7">
        <f>IF(E110&lt;=0,0,E110/L110)</f>
        <v>78.723404255319153</v>
      </c>
      <c r="Q110" t="str">
        <f>LEFT(N110,FIND("/",N110)-1)</f>
        <v>film &amp; video</v>
      </c>
      <c r="R110" t="str">
        <f>RIGHT(N110,LEN(N110)-FIND("/",N110))</f>
        <v>shorts</v>
      </c>
      <c r="S110" s="11">
        <f>(J110/86400)+25569+(-5/24)</f>
        <v>41365.404745370368</v>
      </c>
      <c r="T110" s="11">
        <f>(I110/86400)+25569+(-5/24)</f>
        <v>41425.404745370368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IF(E111&lt;=0,0,(E111/D111)*100)</f>
        <v>219.49999999999997</v>
      </c>
      <c r="P111" s="7">
        <f>IF(E111&lt;=0,0,E111/L111)</f>
        <v>46.702127659574465</v>
      </c>
      <c r="Q111" t="str">
        <f>LEFT(N111,FIND("/",N111)-1)</f>
        <v>film &amp; video</v>
      </c>
      <c r="R111" t="str">
        <f>RIGHT(N111,LEN(N111)-FIND("/",N111))</f>
        <v>shorts</v>
      </c>
      <c r="S111" s="11">
        <f>(J111/86400)+25569+(-5/24)</f>
        <v>40569.817476851851</v>
      </c>
      <c r="T111" s="11">
        <f>(I111/86400)+25569+(-5/24)</f>
        <v>40599.817476851851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IF(E112&lt;=0,0,(E112/D112)*100)</f>
        <v>130.76923076923077</v>
      </c>
      <c r="P112" s="7">
        <f>IF(E112&lt;=0,0,E112/L112)</f>
        <v>65.384615384615387</v>
      </c>
      <c r="Q112" t="str">
        <f>LEFT(N112,FIND("/",N112)-1)</f>
        <v>film &amp; video</v>
      </c>
      <c r="R112" t="str">
        <f>RIGHT(N112,LEN(N112)-FIND("/",N112))</f>
        <v>shorts</v>
      </c>
      <c r="S112" s="11">
        <f>(J112/86400)+25569+(-5/24)</f>
        <v>41557.741354166668</v>
      </c>
      <c r="T112" s="11">
        <f>(I112/86400)+25569+(-5/24)</f>
        <v>41592.040972222218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IF(E113&lt;=0,0,(E113/D113)*100)</f>
        <v>154.57142857142858</v>
      </c>
      <c r="P113" s="7">
        <f>IF(E113&lt;=0,0,E113/L113)</f>
        <v>102.0754716981132</v>
      </c>
      <c r="Q113" t="str">
        <f>LEFT(N113,FIND("/",N113)-1)</f>
        <v>film &amp; video</v>
      </c>
      <c r="R113" t="str">
        <f>RIGHT(N113,LEN(N113)-FIND("/",N113))</f>
        <v>shorts</v>
      </c>
      <c r="S113" s="11">
        <f>(J113/86400)+25569+(-5/24)</f>
        <v>42125.124849537031</v>
      </c>
      <c r="T113" s="11">
        <f>(I113/86400)+25569+(-5/24)</f>
        <v>42155.124849537031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IF(E114&lt;=0,0,(E114/D114)*100)</f>
        <v>104</v>
      </c>
      <c r="P114" s="7">
        <f>IF(E114&lt;=0,0,E114/L114)</f>
        <v>64.197530864197532</v>
      </c>
      <c r="Q114" t="str">
        <f>LEFT(N114,FIND("/",N114)-1)</f>
        <v>film &amp; video</v>
      </c>
      <c r="R114" t="str">
        <f>RIGHT(N114,LEN(N114)-FIND("/",N114))</f>
        <v>shorts</v>
      </c>
      <c r="S114" s="11">
        <f>(J114/86400)+25569+(-5/24)</f>
        <v>41717.834699074076</v>
      </c>
      <c r="T114" s="11">
        <f>(I114/86400)+25569+(-5/24)</f>
        <v>41741.875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IF(E115&lt;=0,0,(E115/D115)*100)</f>
        <v>141</v>
      </c>
      <c r="P115" s="7">
        <f>IF(E115&lt;=0,0,E115/L115)</f>
        <v>90.384615384615387</v>
      </c>
      <c r="Q115" t="str">
        <f>LEFT(N115,FIND("/",N115)-1)</f>
        <v>film &amp; video</v>
      </c>
      <c r="R115" t="str">
        <f>RIGHT(N115,LEN(N115)-FIND("/",N115))</f>
        <v>shorts</v>
      </c>
      <c r="S115" s="11">
        <f>(J115/86400)+25569+(-5/24)</f>
        <v>40753.550092592588</v>
      </c>
      <c r="T115" s="11">
        <f>(I115/86400)+25569+(-5/24)</f>
        <v>40761.416666666664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IF(E116&lt;=0,0,(E116/D116)*100)</f>
        <v>103.33333333333334</v>
      </c>
      <c r="P116" s="7">
        <f>IF(E116&lt;=0,0,E116/L116)</f>
        <v>88.571428571428569</v>
      </c>
      <c r="Q116" t="str">
        <f>LEFT(N116,FIND("/",N116)-1)</f>
        <v>film &amp; video</v>
      </c>
      <c r="R116" t="str">
        <f>RIGHT(N116,LEN(N116)-FIND("/",N116))</f>
        <v>shorts</v>
      </c>
      <c r="S116" s="11">
        <f>(J116/86400)+25569+(-5/24)</f>
        <v>40861.065833333334</v>
      </c>
      <c r="T116" s="11">
        <f>(I116/86400)+25569+(-5/24)</f>
        <v>40921.065833333334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IF(E117&lt;=0,0,(E117/D117)*100)</f>
        <v>140.44444444444443</v>
      </c>
      <c r="P117" s="7">
        <f>IF(E117&lt;=0,0,E117/L117)</f>
        <v>28.727272727272727</v>
      </c>
      <c r="Q117" t="str">
        <f>LEFT(N117,FIND("/",N117)-1)</f>
        <v>film &amp; video</v>
      </c>
      <c r="R117" t="str">
        <f>RIGHT(N117,LEN(N117)-FIND("/",N117))</f>
        <v>shorts</v>
      </c>
      <c r="S117" s="11">
        <f>(J117/86400)+25569+(-5/24)</f>
        <v>40918.530601851853</v>
      </c>
      <c r="T117" s="11">
        <f>(I117/86400)+25569+(-5/24)</f>
        <v>40943.530601851853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IF(E118&lt;=0,0,(E118/D118)*100)</f>
        <v>113.65714285714286</v>
      </c>
      <c r="P118" s="7">
        <f>IF(E118&lt;=0,0,E118/L118)</f>
        <v>69.78947368421052</v>
      </c>
      <c r="Q118" t="str">
        <f>LEFT(N118,FIND("/",N118)-1)</f>
        <v>film &amp; video</v>
      </c>
      <c r="R118" t="str">
        <f>RIGHT(N118,LEN(N118)-FIND("/",N118))</f>
        <v>shorts</v>
      </c>
      <c r="S118" s="11">
        <f>(J118/86400)+25569+(-5/24)</f>
        <v>40595.288831018515</v>
      </c>
      <c r="T118" s="11">
        <f>(I118/86400)+25569+(-5/24)</f>
        <v>40641.247164351851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IF(E119&lt;=0,0,(E119/D119)*100)</f>
        <v>100.49377777777779</v>
      </c>
      <c r="P119" s="7">
        <f>IF(E119&lt;=0,0,E119/L119)</f>
        <v>167.48962962962963</v>
      </c>
      <c r="Q119" t="str">
        <f>LEFT(N119,FIND("/",N119)-1)</f>
        <v>film &amp; video</v>
      </c>
      <c r="R119" t="str">
        <f>RIGHT(N119,LEN(N119)-FIND("/",N119))</f>
        <v>shorts</v>
      </c>
      <c r="S119" s="11">
        <f>(J119/86400)+25569+(-5/24)</f>
        <v>40248.626666666663</v>
      </c>
      <c r="T119" s="11">
        <f>(I119/86400)+25569+(-5/24)</f>
        <v>40338.583333333328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IF(E120&lt;=0,0,(E120/D120)*100)</f>
        <v>113.03159999999998</v>
      </c>
      <c r="P120" s="7">
        <f>IF(E120&lt;=0,0,E120/L120)</f>
        <v>144.91230769230768</v>
      </c>
      <c r="Q120" t="str">
        <f>LEFT(N120,FIND("/",N120)-1)</f>
        <v>film &amp; video</v>
      </c>
      <c r="R120" t="str">
        <f>RIGHT(N120,LEN(N120)-FIND("/",N120))</f>
        <v>shorts</v>
      </c>
      <c r="S120" s="11">
        <f>(J120/86400)+25569+(-5/24)</f>
        <v>40722.845324074071</v>
      </c>
      <c r="T120" s="11">
        <f>(I120/86400)+25569+(-5/24)</f>
        <v>40752.845324074071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IF(E121&lt;=0,0,(E121/D121)*100)</f>
        <v>104.55692307692308</v>
      </c>
      <c r="P121" s="7">
        <f>IF(E121&lt;=0,0,E121/L121)</f>
        <v>91.840540540540545</v>
      </c>
      <c r="Q121" t="str">
        <f>LEFT(N121,FIND("/",N121)-1)</f>
        <v>film &amp; video</v>
      </c>
      <c r="R121" t="str">
        <f>RIGHT(N121,LEN(N121)-FIND("/",N121))</f>
        <v>shorts</v>
      </c>
      <c r="S121" s="11">
        <f>(J121/86400)+25569+(-5/24)</f>
        <v>40738.860949074071</v>
      </c>
      <c r="T121" s="11">
        <f>(I121/86400)+25569+(-5/24)</f>
        <v>40768.75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IF(E122&lt;=0,0,(E122/D122)*100)</f>
        <v>1.4285714285714287E-2</v>
      </c>
      <c r="P122" s="7">
        <f>IF(E122&lt;=0,0,E122/L122)</f>
        <v>10</v>
      </c>
      <c r="Q122" t="str">
        <f>LEFT(N122,FIND("/",N122)-1)</f>
        <v>film &amp; video</v>
      </c>
      <c r="R122" t="str">
        <f>RIGHT(N122,LEN(N122)-FIND("/",N122))</f>
        <v>science fiction</v>
      </c>
      <c r="S122" s="11">
        <f>(J122/86400)+25569+(-5/24)</f>
        <v>42615.841516203705</v>
      </c>
      <c r="T122" s="11">
        <f>(I122/86400)+25569+(-5/24)</f>
        <v>42645.841516203705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IF(E123&lt;=0,0,(E123/D123)*100)</f>
        <v>3.3333333333333333E-2</v>
      </c>
      <c r="P123" s="7">
        <f>IF(E123&lt;=0,0,E123/L123)</f>
        <v>1</v>
      </c>
      <c r="Q123" t="str">
        <f>LEFT(N123,FIND("/",N123)-1)</f>
        <v>film &amp; video</v>
      </c>
      <c r="R123" t="str">
        <f>RIGHT(N123,LEN(N123)-FIND("/",N123))</f>
        <v>science fiction</v>
      </c>
      <c r="S123" s="11">
        <f>(J123/86400)+25569+(-5/24)</f>
        <v>42096.496643518512</v>
      </c>
      <c r="T123" s="11">
        <f>(I123/86400)+25569+(-5/24)</f>
        <v>42112.219444444439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IF(E124&lt;=0,0,(E124/D124)*100)</f>
        <v>0</v>
      </c>
      <c r="P124" s="7">
        <f>IF(E124&lt;=0,0,E124/L124)</f>
        <v>0</v>
      </c>
      <c r="Q124" t="str">
        <f>LEFT(N124,FIND("/",N124)-1)</f>
        <v>film &amp; video</v>
      </c>
      <c r="R124" t="str">
        <f>RIGHT(N124,LEN(N124)-FIND("/",N124))</f>
        <v>science fiction</v>
      </c>
      <c r="S124" s="11">
        <f>(J124/86400)+25569+(-5/24)</f>
        <v>42593.223460648143</v>
      </c>
      <c r="T124" s="11">
        <f>(I124/86400)+25569+(-5/24)</f>
        <v>42653.223460648143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IF(E125&lt;=0,0,(E125/D125)*100)</f>
        <v>0.27454545454545454</v>
      </c>
      <c r="P125" s="7">
        <f>IF(E125&lt;=0,0,E125/L125)</f>
        <v>25.166666666666668</v>
      </c>
      <c r="Q125" t="str">
        <f>LEFT(N125,FIND("/",N125)-1)</f>
        <v>film &amp; video</v>
      </c>
      <c r="R125" t="str">
        <f>RIGHT(N125,LEN(N125)-FIND("/",N125))</f>
        <v>science fiction</v>
      </c>
      <c r="S125" s="11">
        <f>(J125/86400)+25569+(-5/24)</f>
        <v>41904.573657407404</v>
      </c>
      <c r="T125" s="11">
        <f>(I125/86400)+25569+(-5/24)</f>
        <v>41940.708333333328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IF(E126&lt;=0,0,(E126/D126)*100)</f>
        <v>0</v>
      </c>
      <c r="P126" s="7">
        <f>IF(E126&lt;=0,0,E126/L126)</f>
        <v>0</v>
      </c>
      <c r="Q126" t="str">
        <f>LEFT(N126,FIND("/",N126)-1)</f>
        <v>film &amp; video</v>
      </c>
      <c r="R126" t="str">
        <f>RIGHT(N126,LEN(N126)-FIND("/",N126))</f>
        <v>science fiction</v>
      </c>
      <c r="S126" s="11">
        <f>(J126/86400)+25569+(-5/24)</f>
        <v>42114.720393518517</v>
      </c>
      <c r="T126" s="11">
        <f>(I126/86400)+25569+(-5/24)</f>
        <v>42139.720393518517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IF(E127&lt;=0,0,(E127/D127)*100)</f>
        <v>14.000000000000002</v>
      </c>
      <c r="P127" s="7">
        <f>IF(E127&lt;=0,0,E127/L127)</f>
        <v>11.666666666666666</v>
      </c>
      <c r="Q127" t="str">
        <f>LEFT(N127,FIND("/",N127)-1)</f>
        <v>film &amp; video</v>
      </c>
      <c r="R127" t="str">
        <f>RIGHT(N127,LEN(N127)-FIND("/",N127))</f>
        <v>science fiction</v>
      </c>
      <c r="S127" s="11">
        <f>(J127/86400)+25569+(-5/24)</f>
        <v>42709.78564814815</v>
      </c>
      <c r="T127" s="11">
        <f>(I127/86400)+25569+(-5/24)</f>
        <v>42769.78564814815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IF(E128&lt;=0,0,(E128/D128)*100)</f>
        <v>5.548</v>
      </c>
      <c r="P128" s="7">
        <f>IF(E128&lt;=0,0,E128/L128)</f>
        <v>106.69230769230769</v>
      </c>
      <c r="Q128" t="str">
        <f>LEFT(N128,FIND("/",N128)-1)</f>
        <v>film &amp; video</v>
      </c>
      <c r="R128" t="str">
        <f>RIGHT(N128,LEN(N128)-FIND("/",N128))</f>
        <v>science fiction</v>
      </c>
      <c r="S128" s="11">
        <f>(J128/86400)+25569+(-5/24)</f>
        <v>42135.381215277775</v>
      </c>
      <c r="T128" s="11">
        <f>(I128/86400)+25569+(-5/24)</f>
        <v>42165.874999999993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IF(E129&lt;=0,0,(E129/D129)*100)</f>
        <v>2.375</v>
      </c>
      <c r="P129" s="7">
        <f>IF(E129&lt;=0,0,E129/L129)</f>
        <v>47.5</v>
      </c>
      <c r="Q129" t="str">
        <f>LEFT(N129,FIND("/",N129)-1)</f>
        <v>film &amp; video</v>
      </c>
      <c r="R129" t="str">
        <f>RIGHT(N129,LEN(N129)-FIND("/",N129))</f>
        <v>science fiction</v>
      </c>
      <c r="S129" s="11">
        <f>(J129/86400)+25569+(-5/24)</f>
        <v>42067.415983796294</v>
      </c>
      <c r="T129" s="11">
        <f>(I129/86400)+25569+(-5/24)</f>
        <v>42097.37431712963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IF(E130&lt;=0,0,(E130/D130)*100)</f>
        <v>1.867</v>
      </c>
      <c r="P130" s="7">
        <f>IF(E130&lt;=0,0,E130/L130)</f>
        <v>311.16666666666669</v>
      </c>
      <c r="Q130" t="str">
        <f>LEFT(N130,FIND("/",N130)-1)</f>
        <v>film &amp; video</v>
      </c>
      <c r="R130" t="str">
        <f>RIGHT(N130,LEN(N130)-FIND("/",N130))</f>
        <v>science fiction</v>
      </c>
      <c r="S130" s="11">
        <f>(J130/86400)+25569+(-5/24)</f>
        <v>42628.019594907404</v>
      </c>
      <c r="T130" s="11">
        <f>(I130/86400)+25569+(-5/24)</f>
        <v>42663.019594907404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IF(E131&lt;=0,0,(E131/D131)*100)</f>
        <v>0</v>
      </c>
      <c r="P131" s="7">
        <f>IF(E131&lt;=0,0,E131/L131)</f>
        <v>0</v>
      </c>
      <c r="Q131" t="str">
        <f>LEFT(N131,FIND("/",N131)-1)</f>
        <v>film &amp; video</v>
      </c>
      <c r="R131" t="str">
        <f>RIGHT(N131,LEN(N131)-FIND("/",N131))</f>
        <v>science fiction</v>
      </c>
      <c r="S131" s="11">
        <f>(J131/86400)+25569+(-5/24)</f>
        <v>41882.728969907403</v>
      </c>
      <c r="T131" s="11">
        <f>(I131/86400)+25569+(-5/24)</f>
        <v>41942.728969907403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IF(E132&lt;=0,0,(E132/D132)*100)</f>
        <v>0</v>
      </c>
      <c r="P132" s="7">
        <f>IF(E132&lt;=0,0,E132/L132)</f>
        <v>0</v>
      </c>
      <c r="Q132" t="str">
        <f>LEFT(N132,FIND("/",N132)-1)</f>
        <v>film &amp; video</v>
      </c>
      <c r="R132" t="str">
        <f>RIGHT(N132,LEN(N132)-FIND("/",N132))</f>
        <v>science fiction</v>
      </c>
      <c r="S132" s="11">
        <f>(J132/86400)+25569+(-5/24)</f>
        <v>41778.707083333335</v>
      </c>
      <c r="T132" s="11">
        <f>(I132/86400)+25569+(-5/24)</f>
        <v>41806.636111111111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IF(E133&lt;=0,0,(E133/D133)*100)</f>
        <v>0</v>
      </c>
      <c r="P133" s="7">
        <f>IF(E133&lt;=0,0,E133/L133)</f>
        <v>0</v>
      </c>
      <c r="Q133" t="str">
        <f>LEFT(N133,FIND("/",N133)-1)</f>
        <v>film &amp; video</v>
      </c>
      <c r="R133" t="str">
        <f>RIGHT(N133,LEN(N133)-FIND("/",N133))</f>
        <v>science fiction</v>
      </c>
      <c r="S133" s="11">
        <f>(J133/86400)+25569+(-5/24)</f>
        <v>42541.629178240742</v>
      </c>
      <c r="T133" s="11">
        <f>(I133/86400)+25569+(-5/24)</f>
        <v>42556.791666666664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IF(E134&lt;=0,0,(E134/D134)*100)</f>
        <v>9.5687499999999996</v>
      </c>
      <c r="P134" s="7">
        <f>IF(E134&lt;=0,0,E134/L134)</f>
        <v>94.506172839506178</v>
      </c>
      <c r="Q134" t="str">
        <f>LEFT(N134,FIND("/",N134)-1)</f>
        <v>film &amp; video</v>
      </c>
      <c r="R134" t="str">
        <f>RIGHT(N134,LEN(N134)-FIND("/",N134))</f>
        <v>science fiction</v>
      </c>
      <c r="S134" s="11">
        <f>(J134/86400)+25569+(-5/24)</f>
        <v>41905.60424768518</v>
      </c>
      <c r="T134" s="11">
        <f>(I134/86400)+25569+(-5/24)</f>
        <v>41950.645914351851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IF(E135&lt;=0,0,(E135/D135)*100)</f>
        <v>0</v>
      </c>
      <c r="P135" s="7">
        <f>IF(E135&lt;=0,0,E135/L135)</f>
        <v>0</v>
      </c>
      <c r="Q135" t="str">
        <f>LEFT(N135,FIND("/",N135)-1)</f>
        <v>film &amp; video</v>
      </c>
      <c r="R135" t="str">
        <f>RIGHT(N135,LEN(N135)-FIND("/",N135))</f>
        <v>science fiction</v>
      </c>
      <c r="S135" s="11">
        <f>(J135/86400)+25569+(-5/24)</f>
        <v>42491.599351851844</v>
      </c>
      <c r="T135" s="11">
        <f>(I135/86400)+25569+(-5/24)</f>
        <v>42521.521527777775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IF(E136&lt;=0,0,(E136/D136)*100)</f>
        <v>0</v>
      </c>
      <c r="P136" s="7">
        <f>IF(E136&lt;=0,0,E136/L136)</f>
        <v>0</v>
      </c>
      <c r="Q136" t="str">
        <f>LEFT(N136,FIND("/",N136)-1)</f>
        <v>film &amp; video</v>
      </c>
      <c r="R136" t="str">
        <f>RIGHT(N136,LEN(N136)-FIND("/",N136))</f>
        <v>science fiction</v>
      </c>
      <c r="S136" s="11">
        <f>(J136/86400)+25569+(-5/24)</f>
        <v>42221.701597222222</v>
      </c>
      <c r="T136" s="11">
        <f>(I136/86400)+25569+(-5/24)</f>
        <v>42251.499999999993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IF(E137&lt;=0,0,(E137/D137)*100)</f>
        <v>13.433333333333334</v>
      </c>
      <c r="P137" s="7">
        <f>IF(E137&lt;=0,0,E137/L137)</f>
        <v>80.599999999999994</v>
      </c>
      <c r="Q137" t="str">
        <f>LEFT(N137,FIND("/",N137)-1)</f>
        <v>film &amp; video</v>
      </c>
      <c r="R137" t="str">
        <f>RIGHT(N137,LEN(N137)-FIND("/",N137))</f>
        <v>science fiction</v>
      </c>
      <c r="S137" s="11">
        <f>(J137/86400)+25569+(-5/24)</f>
        <v>41788.173576388886</v>
      </c>
      <c r="T137" s="11">
        <f>(I137/86400)+25569+(-5/24)</f>
        <v>41821.583333333328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IF(E138&lt;=0,0,(E138/D138)*100)</f>
        <v>0</v>
      </c>
      <c r="P138" s="7">
        <f>IF(E138&lt;=0,0,E138/L138)</f>
        <v>0</v>
      </c>
      <c r="Q138" t="str">
        <f>LEFT(N138,FIND("/",N138)-1)</f>
        <v>film &amp; video</v>
      </c>
      <c r="R138" t="str">
        <f>RIGHT(N138,LEN(N138)-FIND("/",N138))</f>
        <v>science fiction</v>
      </c>
      <c r="S138" s="11">
        <f>(J138/86400)+25569+(-5/24)</f>
        <v>42096.201782407406</v>
      </c>
      <c r="T138" s="11">
        <f>(I138/86400)+25569+(-5/24)</f>
        <v>42140.219444444439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IF(E139&lt;=0,0,(E139/D139)*100)</f>
        <v>0</v>
      </c>
      <c r="P139" s="7">
        <f>IF(E139&lt;=0,0,E139/L139)</f>
        <v>0</v>
      </c>
      <c r="Q139" t="str">
        <f>LEFT(N139,FIND("/",N139)-1)</f>
        <v>film &amp; video</v>
      </c>
      <c r="R139" t="str">
        <f>RIGHT(N139,LEN(N139)-FIND("/",N139))</f>
        <v>science fiction</v>
      </c>
      <c r="S139" s="11">
        <f>(J139/86400)+25569+(-5/24)</f>
        <v>42239.365659722222</v>
      </c>
      <c r="T139" s="11">
        <f>(I139/86400)+25569+(-5/24)</f>
        <v>42289.365659722222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IF(E140&lt;=0,0,(E140/D140)*100)</f>
        <v>3.1413333333333333</v>
      </c>
      <c r="P140" s="7">
        <f>IF(E140&lt;=0,0,E140/L140)</f>
        <v>81.241379310344826</v>
      </c>
      <c r="Q140" t="str">
        <f>LEFT(N140,FIND("/",N140)-1)</f>
        <v>film &amp; video</v>
      </c>
      <c r="R140" t="str">
        <f>RIGHT(N140,LEN(N140)-FIND("/",N140))</f>
        <v>science fiction</v>
      </c>
      <c r="S140" s="11">
        <f>(J140/86400)+25569+(-5/24)</f>
        <v>42186.049085648141</v>
      </c>
      <c r="T140" s="11">
        <f>(I140/86400)+25569+(-5/24)</f>
        <v>42216.999305555553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IF(E141&lt;=0,0,(E141/D141)*100)</f>
        <v>100</v>
      </c>
      <c r="P141" s="7">
        <f>IF(E141&lt;=0,0,E141/L141)</f>
        <v>500</v>
      </c>
      <c r="Q141" t="str">
        <f>LEFT(N141,FIND("/",N141)-1)</f>
        <v>film &amp; video</v>
      </c>
      <c r="R141" t="str">
        <f>RIGHT(N141,LEN(N141)-FIND("/",N141))</f>
        <v>science fiction</v>
      </c>
      <c r="S141" s="11">
        <f>(J141/86400)+25569+(-5/24)</f>
        <v>42187.712638888886</v>
      </c>
      <c r="T141" s="11">
        <f>(I141/86400)+25569+(-5/24)</f>
        <v>42197.712638888886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IF(E142&lt;=0,0,(E142/D142)*100)</f>
        <v>0</v>
      </c>
      <c r="P142" s="7">
        <f>IF(E142&lt;=0,0,E142/L142)</f>
        <v>0</v>
      </c>
      <c r="Q142" t="str">
        <f>LEFT(N142,FIND("/",N142)-1)</f>
        <v>film &amp; video</v>
      </c>
      <c r="R142" t="str">
        <f>RIGHT(N142,LEN(N142)-FIND("/",N142))</f>
        <v>science fiction</v>
      </c>
      <c r="S142" s="11">
        <f>(J142/86400)+25569+(-5/24)</f>
        <v>42052.989953703705</v>
      </c>
      <c r="T142" s="11">
        <f>(I142/86400)+25569+(-5/24)</f>
        <v>42082.948287037034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IF(E143&lt;=0,0,(E143/D143)*100)</f>
        <v>10.775</v>
      </c>
      <c r="P143" s="7">
        <f>IF(E143&lt;=0,0,E143/L143)</f>
        <v>46.178571428571431</v>
      </c>
      <c r="Q143" t="str">
        <f>LEFT(N143,FIND("/",N143)-1)</f>
        <v>film &amp; video</v>
      </c>
      <c r="R143" t="str">
        <f>RIGHT(N143,LEN(N143)-FIND("/",N143))</f>
        <v>science fiction</v>
      </c>
      <c r="S143" s="11">
        <f>(J143/86400)+25569+(-5/24)</f>
        <v>42109.944710648146</v>
      </c>
      <c r="T143" s="11">
        <f>(I143/86400)+25569+(-5/24)</f>
        <v>42154.944710648146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IF(E144&lt;=0,0,(E144/D144)*100)</f>
        <v>0.33333333333333337</v>
      </c>
      <c r="P144" s="7">
        <f>IF(E144&lt;=0,0,E144/L144)</f>
        <v>10</v>
      </c>
      <c r="Q144" t="str">
        <f>LEFT(N144,FIND("/",N144)-1)</f>
        <v>film &amp; video</v>
      </c>
      <c r="R144" t="str">
        <f>RIGHT(N144,LEN(N144)-FIND("/",N144))</f>
        <v>science fiction</v>
      </c>
      <c r="S144" s="11">
        <f>(J144/86400)+25569+(-5/24)</f>
        <v>41938.684930555552</v>
      </c>
      <c r="T144" s="11">
        <f>(I144/86400)+25569+(-5/24)</f>
        <v>41959.726597222216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IF(E145&lt;=0,0,(E145/D145)*100)</f>
        <v>0</v>
      </c>
      <c r="P145" s="7">
        <f>IF(E145&lt;=0,0,E145/L145)</f>
        <v>0</v>
      </c>
      <c r="Q145" t="str">
        <f>LEFT(N145,FIND("/",N145)-1)</f>
        <v>film &amp; video</v>
      </c>
      <c r="R145" t="str">
        <f>RIGHT(N145,LEN(N145)-FIND("/",N145))</f>
        <v>science fiction</v>
      </c>
      <c r="S145" s="11">
        <f>(J145/86400)+25569+(-5/24)</f>
        <v>42558.855810185181</v>
      </c>
      <c r="T145" s="11">
        <f>(I145/86400)+25569+(-5/24)</f>
        <v>42616.038194444445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IF(E146&lt;=0,0,(E146/D146)*100)</f>
        <v>27.6</v>
      </c>
      <c r="P146" s="7">
        <f>IF(E146&lt;=0,0,E146/L146)</f>
        <v>55.945945945945944</v>
      </c>
      <c r="Q146" t="str">
        <f>LEFT(N146,FIND("/",N146)-1)</f>
        <v>film &amp; video</v>
      </c>
      <c r="R146" t="str">
        <f>RIGHT(N146,LEN(N146)-FIND("/",N146))</f>
        <v>science fiction</v>
      </c>
      <c r="S146" s="11">
        <f>(J146/86400)+25569+(-5/24)</f>
        <v>42047.554074074076</v>
      </c>
      <c r="T146" s="11">
        <f>(I146/86400)+25569+(-5/24)</f>
        <v>42107.512407407405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IF(E147&lt;=0,0,(E147/D147)*100)</f>
        <v>7.5111111111111111</v>
      </c>
      <c r="P147" s="7">
        <f>IF(E147&lt;=0,0,E147/L147)</f>
        <v>37.555555555555557</v>
      </c>
      <c r="Q147" t="str">
        <f>LEFT(N147,FIND("/",N147)-1)</f>
        <v>film &amp; video</v>
      </c>
      <c r="R147" t="str">
        <f>RIGHT(N147,LEN(N147)-FIND("/",N147))</f>
        <v>science fiction</v>
      </c>
      <c r="S147" s="11">
        <f>(J147/86400)+25569+(-5/24)</f>
        <v>42200.333935185183</v>
      </c>
      <c r="T147" s="11">
        <f>(I147/86400)+25569+(-5/24)</f>
        <v>42227.333935185183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IF(E148&lt;=0,0,(E148/D148)*100)</f>
        <v>0.57499999999999996</v>
      </c>
      <c r="P148" s="7">
        <f>IF(E148&lt;=0,0,E148/L148)</f>
        <v>38.333333333333336</v>
      </c>
      <c r="Q148" t="str">
        <f>LEFT(N148,FIND("/",N148)-1)</f>
        <v>film &amp; video</v>
      </c>
      <c r="R148" t="str">
        <f>RIGHT(N148,LEN(N148)-FIND("/",N148))</f>
        <v>science fiction</v>
      </c>
      <c r="S148" s="11">
        <f>(J148/86400)+25569+(-5/24)</f>
        <v>42692.807847222219</v>
      </c>
      <c r="T148" s="11">
        <f>(I148/86400)+25569+(-5/24)</f>
        <v>42752.807847222219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IF(E149&lt;=0,0,(E149/D149)*100)</f>
        <v>0</v>
      </c>
      <c r="P149" s="7">
        <f>IF(E149&lt;=0,0,E149/L149)</f>
        <v>0</v>
      </c>
      <c r="Q149" t="str">
        <f>LEFT(N149,FIND("/",N149)-1)</f>
        <v>film &amp; video</v>
      </c>
      <c r="R149" t="str">
        <f>RIGHT(N149,LEN(N149)-FIND("/",N149))</f>
        <v>science fiction</v>
      </c>
      <c r="S149" s="11">
        <f>(J149/86400)+25569+(-5/24)</f>
        <v>41969.559490740743</v>
      </c>
      <c r="T149" s="11">
        <f>(I149/86400)+25569+(-5/24)</f>
        <v>42012.554166666661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IF(E150&lt;=0,0,(E150/D150)*100)</f>
        <v>0.08</v>
      </c>
      <c r="P150" s="7">
        <f>IF(E150&lt;=0,0,E150/L150)</f>
        <v>20</v>
      </c>
      <c r="Q150" t="str">
        <f>LEFT(N150,FIND("/",N150)-1)</f>
        <v>film &amp; video</v>
      </c>
      <c r="R150" t="str">
        <f>RIGHT(N150,LEN(N150)-FIND("/",N150))</f>
        <v>science fiction</v>
      </c>
      <c r="S150" s="11">
        <f>(J150/86400)+25569+(-5/24)</f>
        <v>42397.073333333326</v>
      </c>
      <c r="T150" s="11">
        <f>(I150/86400)+25569+(-5/24)</f>
        <v>42427.073333333326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IF(E151&lt;=0,0,(E151/D151)*100)</f>
        <v>0.91999999999999993</v>
      </c>
      <c r="P151" s="7">
        <f>IF(E151&lt;=0,0,E151/L151)</f>
        <v>15.333333333333334</v>
      </c>
      <c r="Q151" t="str">
        <f>LEFT(N151,FIND("/",N151)-1)</f>
        <v>film &amp; video</v>
      </c>
      <c r="R151" t="str">
        <f>RIGHT(N151,LEN(N151)-FIND("/",N151))</f>
        <v>science fiction</v>
      </c>
      <c r="S151" s="11">
        <f>(J151/86400)+25569+(-5/24)</f>
        <v>41967.963773148142</v>
      </c>
      <c r="T151" s="11">
        <f>(I151/86400)+25569+(-5/24)</f>
        <v>41998.124999999993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IF(E152&lt;=0,0,(E152/D152)*100)</f>
        <v>23.163076923076922</v>
      </c>
      <c r="P152" s="7">
        <f>IF(E152&lt;=0,0,E152/L152)</f>
        <v>449.43283582089555</v>
      </c>
      <c r="Q152" t="str">
        <f>LEFT(N152,FIND("/",N152)-1)</f>
        <v>film &amp; video</v>
      </c>
      <c r="R152" t="str">
        <f>RIGHT(N152,LEN(N152)-FIND("/",N152))</f>
        <v>science fiction</v>
      </c>
      <c r="S152" s="11">
        <f>(J152/86400)+25569+(-5/24)</f>
        <v>42089.95349537037</v>
      </c>
      <c r="T152" s="11">
        <f>(I152/86400)+25569+(-5/24)</f>
        <v>42149.95349537037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IF(E153&lt;=0,0,(E153/D153)*100)</f>
        <v>5.5999999999999994E-2</v>
      </c>
      <c r="P153" s="7">
        <f>IF(E153&lt;=0,0,E153/L153)</f>
        <v>28</v>
      </c>
      <c r="Q153" t="str">
        <f>LEFT(N153,FIND("/",N153)-1)</f>
        <v>film &amp; video</v>
      </c>
      <c r="R153" t="str">
        <f>RIGHT(N153,LEN(N153)-FIND("/",N153))</f>
        <v>science fiction</v>
      </c>
      <c r="S153" s="11">
        <f>(J153/86400)+25569+(-5/24)</f>
        <v>42113.342488425922</v>
      </c>
      <c r="T153" s="11">
        <f>(I153/86400)+25569+(-5/24)</f>
        <v>42173.342488425922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IF(E154&lt;=0,0,(E154/D154)*100)</f>
        <v>7.8947368421052634E-3</v>
      </c>
      <c r="P154" s="7">
        <f>IF(E154&lt;=0,0,E154/L154)</f>
        <v>15</v>
      </c>
      <c r="Q154" t="str">
        <f>LEFT(N154,FIND("/",N154)-1)</f>
        <v>film &amp; video</v>
      </c>
      <c r="R154" t="str">
        <f>RIGHT(N154,LEN(N154)-FIND("/",N154))</f>
        <v>science fiction</v>
      </c>
      <c r="S154" s="11">
        <f>(J154/86400)+25569+(-5/24)</f>
        <v>41874.869212962956</v>
      </c>
      <c r="T154" s="11">
        <f>(I154/86400)+25569+(-5/24)</f>
        <v>41904.869212962956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IF(E155&lt;=0,0,(E155/D155)*100)</f>
        <v>0.71799999999999997</v>
      </c>
      <c r="P155" s="7">
        <f>IF(E155&lt;=0,0,E155/L155)</f>
        <v>35.9</v>
      </c>
      <c r="Q155" t="str">
        <f>LEFT(N155,FIND("/",N155)-1)</f>
        <v>film &amp; video</v>
      </c>
      <c r="R155" t="str">
        <f>RIGHT(N155,LEN(N155)-FIND("/",N155))</f>
        <v>science fiction</v>
      </c>
      <c r="S155" s="11">
        <f>(J155/86400)+25569+(-5/24)</f>
        <v>41933.377824074072</v>
      </c>
      <c r="T155" s="11">
        <f>(I155/86400)+25569+(-5/24)</f>
        <v>41975.419490740744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IF(E156&lt;=0,0,(E156/D156)*100)</f>
        <v>2.666666666666667</v>
      </c>
      <c r="P156" s="7">
        <f>IF(E156&lt;=0,0,E156/L156)</f>
        <v>13.333333333333334</v>
      </c>
      <c r="Q156" t="str">
        <f>LEFT(N156,FIND("/",N156)-1)</f>
        <v>film &amp; video</v>
      </c>
      <c r="R156" t="str">
        <f>RIGHT(N156,LEN(N156)-FIND("/",N156))</f>
        <v>science fiction</v>
      </c>
      <c r="S156" s="11">
        <f>(J156/86400)+25569+(-5/24)</f>
        <v>42115.339062499996</v>
      </c>
      <c r="T156" s="11">
        <f>(I156/86400)+25569+(-5/24)</f>
        <v>42158.339062499996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IF(E157&lt;=0,0,(E157/D157)*100)</f>
        <v>6.0000000000000001E-3</v>
      </c>
      <c r="P157" s="7">
        <f>IF(E157&lt;=0,0,E157/L157)</f>
        <v>20.25</v>
      </c>
      <c r="Q157" t="str">
        <f>LEFT(N157,FIND("/",N157)-1)</f>
        <v>film &amp; video</v>
      </c>
      <c r="R157" t="str">
        <f>RIGHT(N157,LEN(N157)-FIND("/",N157))</f>
        <v>science fiction</v>
      </c>
      <c r="S157" s="11">
        <f>(J157/86400)+25569+(-5/24)</f>
        <v>42168.351099537038</v>
      </c>
      <c r="T157" s="11">
        <f>(I157/86400)+25569+(-5/24)</f>
        <v>42208.351099537038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IF(E158&lt;=0,0,(E158/D158)*100)</f>
        <v>5.0999999999999996</v>
      </c>
      <c r="P158" s="7">
        <f>IF(E158&lt;=0,0,E158/L158)</f>
        <v>119</v>
      </c>
      <c r="Q158" t="str">
        <f>LEFT(N158,FIND("/",N158)-1)</f>
        <v>film &amp; video</v>
      </c>
      <c r="R158" t="str">
        <f>RIGHT(N158,LEN(N158)-FIND("/",N158))</f>
        <v>science fiction</v>
      </c>
      <c r="S158" s="11">
        <f>(J158/86400)+25569+(-5/24)</f>
        <v>41793.916620370372</v>
      </c>
      <c r="T158" s="11">
        <f>(I158/86400)+25569+(-5/24)</f>
        <v>41853.916620370372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IF(E159&lt;=0,0,(E159/D159)*100)</f>
        <v>0.26711185308848079</v>
      </c>
      <c r="P159" s="7">
        <f>IF(E159&lt;=0,0,E159/L159)</f>
        <v>4</v>
      </c>
      <c r="Q159" t="str">
        <f>LEFT(N159,FIND("/",N159)-1)</f>
        <v>film &amp; video</v>
      </c>
      <c r="R159" t="str">
        <f>RIGHT(N159,LEN(N159)-FIND("/",N159))</f>
        <v>science fiction</v>
      </c>
      <c r="S159" s="11">
        <f>(J159/86400)+25569+(-5/24)</f>
        <v>42396.703379629624</v>
      </c>
      <c r="T159" s="11">
        <f>(I159/86400)+25569+(-5/24)</f>
        <v>42426.703379629624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IF(E160&lt;=0,0,(E160/D160)*100)</f>
        <v>0</v>
      </c>
      <c r="P160" s="7">
        <f>IF(E160&lt;=0,0,E160/L160)</f>
        <v>0</v>
      </c>
      <c r="Q160" t="str">
        <f>LEFT(N160,FIND("/",N160)-1)</f>
        <v>film &amp; video</v>
      </c>
      <c r="R160" t="str">
        <f>RIGHT(N160,LEN(N160)-FIND("/",N160))</f>
        <v>science fiction</v>
      </c>
      <c r="S160" s="11">
        <f>(J160/86400)+25569+(-5/24)</f>
        <v>41903.868379629625</v>
      </c>
      <c r="T160" s="11">
        <f>(I160/86400)+25569+(-5/24)</f>
        <v>41933.868379629625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IF(E161&lt;=0,0,(E161/D161)*100)</f>
        <v>2E-3</v>
      </c>
      <c r="P161" s="7">
        <f>IF(E161&lt;=0,0,E161/L161)</f>
        <v>10</v>
      </c>
      <c r="Q161" t="str">
        <f>LEFT(N161,FIND("/",N161)-1)</f>
        <v>film &amp; video</v>
      </c>
      <c r="R161" t="str">
        <f>RIGHT(N161,LEN(N161)-FIND("/",N161))</f>
        <v>science fiction</v>
      </c>
      <c r="S161" s="11">
        <f>(J161/86400)+25569+(-5/24)</f>
        <v>42514.226215277777</v>
      </c>
      <c r="T161" s="11">
        <f>(I161/86400)+25569+(-5/24)</f>
        <v>42554.226215277777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IF(E162&lt;=0,0,(E162/D162)*100)</f>
        <v>0</v>
      </c>
      <c r="P162" s="7">
        <f>IF(E162&lt;=0,0,E162/L162)</f>
        <v>0</v>
      </c>
      <c r="Q162" t="str">
        <f>LEFT(N162,FIND("/",N162)-1)</f>
        <v>film &amp; video</v>
      </c>
      <c r="R162" t="str">
        <f>RIGHT(N162,LEN(N162)-FIND("/",N162))</f>
        <v>drama</v>
      </c>
      <c r="S162" s="11">
        <f>(J162/86400)+25569+(-5/24)</f>
        <v>42171.70475694444</v>
      </c>
      <c r="T162" s="11">
        <f>(I162/86400)+25569+(-5/24)</f>
        <v>42231.70475694444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IF(E163&lt;=0,0,(E163/D163)*100)</f>
        <v>0.01</v>
      </c>
      <c r="P163" s="7">
        <f>IF(E163&lt;=0,0,E163/L163)</f>
        <v>5</v>
      </c>
      <c r="Q163" t="str">
        <f>LEFT(N163,FIND("/",N163)-1)</f>
        <v>film &amp; video</v>
      </c>
      <c r="R163" t="str">
        <f>RIGHT(N163,LEN(N163)-FIND("/",N163))</f>
        <v>drama</v>
      </c>
      <c r="S163" s="11">
        <f>(J163/86400)+25569+(-5/24)</f>
        <v>41792.479108796295</v>
      </c>
      <c r="T163" s="11">
        <f>(I163/86400)+25569+(-5/24)</f>
        <v>41822.479108796295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IF(E164&lt;=0,0,(E164/D164)*100)</f>
        <v>15.535714285714286</v>
      </c>
      <c r="P164" s="7">
        <f>IF(E164&lt;=0,0,E164/L164)</f>
        <v>43.5</v>
      </c>
      <c r="Q164" t="str">
        <f>LEFT(N164,FIND("/",N164)-1)</f>
        <v>film &amp; video</v>
      </c>
      <c r="R164" t="str">
        <f>RIGHT(N164,LEN(N164)-FIND("/",N164))</f>
        <v>drama</v>
      </c>
      <c r="S164" s="11">
        <f>(J164/86400)+25569+(-5/24)</f>
        <v>41834.91847222222</v>
      </c>
      <c r="T164" s="11">
        <f>(I164/86400)+25569+(-5/24)</f>
        <v>41867.779166666667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IF(E165&lt;=0,0,(E165/D165)*100)</f>
        <v>0</v>
      </c>
      <c r="P165" s="7">
        <f>IF(E165&lt;=0,0,E165/L165)</f>
        <v>0</v>
      </c>
      <c r="Q165" t="str">
        <f>LEFT(N165,FIND("/",N165)-1)</f>
        <v>film &amp; video</v>
      </c>
      <c r="R165" t="str">
        <f>RIGHT(N165,LEN(N165)-FIND("/",N165))</f>
        <v>drama</v>
      </c>
      <c r="S165" s="11">
        <f>(J165/86400)+25569+(-5/24)</f>
        <v>42243.752939814811</v>
      </c>
      <c r="T165" s="11">
        <f>(I165/86400)+25569+(-5/24)</f>
        <v>42277.791666666664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IF(E166&lt;=0,0,(E166/D166)*100)</f>
        <v>0.53333333333333333</v>
      </c>
      <c r="P166" s="7">
        <f>IF(E166&lt;=0,0,E166/L166)</f>
        <v>91.428571428571431</v>
      </c>
      <c r="Q166" t="str">
        <f>LEFT(N166,FIND("/",N166)-1)</f>
        <v>film &amp; video</v>
      </c>
      <c r="R166" t="str">
        <f>RIGHT(N166,LEN(N166)-FIND("/",N166))</f>
        <v>drama</v>
      </c>
      <c r="S166" s="11">
        <f>(J166/86400)+25569+(-5/24)</f>
        <v>41841.554409722223</v>
      </c>
      <c r="T166" s="11">
        <f>(I166/86400)+25569+(-5/24)</f>
        <v>41901.554409722223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IF(E167&lt;=0,0,(E167/D167)*100)</f>
        <v>0</v>
      </c>
      <c r="P167" s="7">
        <f>IF(E167&lt;=0,0,E167/L167)</f>
        <v>0</v>
      </c>
      <c r="Q167" t="str">
        <f>LEFT(N167,FIND("/",N167)-1)</f>
        <v>film &amp; video</v>
      </c>
      <c r="R167" t="str">
        <f>RIGHT(N167,LEN(N167)-FIND("/",N167))</f>
        <v>drama</v>
      </c>
      <c r="S167" s="11">
        <f>(J167/86400)+25569+(-5/24)</f>
        <v>42351.450509259252</v>
      </c>
      <c r="T167" s="11">
        <f>(I167/86400)+25569+(-5/24)</f>
        <v>42381.450509259252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IF(E168&lt;=0,0,(E168/D168)*100)</f>
        <v>60</v>
      </c>
      <c r="P168" s="7">
        <f>IF(E168&lt;=0,0,E168/L168)</f>
        <v>3000</v>
      </c>
      <c r="Q168" t="str">
        <f>LEFT(N168,FIND("/",N168)-1)</f>
        <v>film &amp; video</v>
      </c>
      <c r="R168" t="str">
        <f>RIGHT(N168,LEN(N168)-FIND("/",N168))</f>
        <v>drama</v>
      </c>
      <c r="S168" s="11">
        <f>(J168/86400)+25569+(-5/24)</f>
        <v>42720.867615740739</v>
      </c>
      <c r="T168" s="11">
        <f>(I168/86400)+25569+(-5/24)</f>
        <v>42750.867615740739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IF(E169&lt;=0,0,(E169/D169)*100)</f>
        <v>0.01</v>
      </c>
      <c r="P169" s="7">
        <f>IF(E169&lt;=0,0,E169/L169)</f>
        <v>5.5</v>
      </c>
      <c r="Q169" t="str">
        <f>LEFT(N169,FIND("/",N169)-1)</f>
        <v>film &amp; video</v>
      </c>
      <c r="R169" t="str">
        <f>RIGHT(N169,LEN(N169)-FIND("/",N169))</f>
        <v>drama</v>
      </c>
      <c r="S169" s="11">
        <f>(J169/86400)+25569+(-5/24)</f>
        <v>42160.719155092585</v>
      </c>
      <c r="T169" s="11">
        <f>(I169/86400)+25569+(-5/24)</f>
        <v>42220.719155092585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IF(E170&lt;=0,0,(E170/D170)*100)</f>
        <v>4.0625</v>
      </c>
      <c r="P170" s="7">
        <f>IF(E170&lt;=0,0,E170/L170)</f>
        <v>108.33333333333333</v>
      </c>
      <c r="Q170" t="str">
        <f>LEFT(N170,FIND("/",N170)-1)</f>
        <v>film &amp; video</v>
      </c>
      <c r="R170" t="str">
        <f>RIGHT(N170,LEN(N170)-FIND("/",N170))</f>
        <v>drama</v>
      </c>
      <c r="S170" s="11">
        <f>(J170/86400)+25569+(-5/24)</f>
        <v>42052.626967592594</v>
      </c>
      <c r="T170" s="11">
        <f>(I170/86400)+25569+(-5/24)</f>
        <v>42082.585300925923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IF(E171&lt;=0,0,(E171/D171)*100)</f>
        <v>22.400000000000002</v>
      </c>
      <c r="P171" s="7">
        <f>IF(E171&lt;=0,0,E171/L171)</f>
        <v>56</v>
      </c>
      <c r="Q171" t="str">
        <f>LEFT(N171,FIND("/",N171)-1)</f>
        <v>film &amp; video</v>
      </c>
      <c r="R171" t="str">
        <f>RIGHT(N171,LEN(N171)-FIND("/",N171))</f>
        <v>drama</v>
      </c>
      <c r="S171" s="11">
        <f>(J171/86400)+25569+(-5/24)</f>
        <v>41900.296979166662</v>
      </c>
      <c r="T171" s="11">
        <f>(I171/86400)+25569+(-5/24)</f>
        <v>41930.296979166662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IF(E172&lt;=0,0,(E172/D172)*100)</f>
        <v>3.25</v>
      </c>
      <c r="P172" s="7">
        <f>IF(E172&lt;=0,0,E172/L172)</f>
        <v>32.5</v>
      </c>
      <c r="Q172" t="str">
        <f>LEFT(N172,FIND("/",N172)-1)</f>
        <v>film &amp; video</v>
      </c>
      <c r="R172" t="str">
        <f>RIGHT(N172,LEN(N172)-FIND("/",N172))</f>
        <v>drama</v>
      </c>
      <c r="S172" s="11">
        <f>(J172/86400)+25569+(-5/24)</f>
        <v>42216.769479166665</v>
      </c>
      <c r="T172" s="11">
        <f>(I172/86400)+25569+(-5/24)</f>
        <v>42246.019444444442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IF(E173&lt;=0,0,(E173/D173)*100)</f>
        <v>2E-3</v>
      </c>
      <c r="P173" s="7">
        <f>IF(E173&lt;=0,0,E173/L173)</f>
        <v>1</v>
      </c>
      <c r="Q173" t="str">
        <f>LEFT(N173,FIND("/",N173)-1)</f>
        <v>film &amp; video</v>
      </c>
      <c r="R173" t="str">
        <f>RIGHT(N173,LEN(N173)-FIND("/",N173))</f>
        <v>drama</v>
      </c>
      <c r="S173" s="11">
        <f>(J173/86400)+25569+(-5/24)</f>
        <v>42533.972384259258</v>
      </c>
      <c r="T173" s="11">
        <f>(I173/86400)+25569+(-5/24)</f>
        <v>42593.972384259258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IF(E174&lt;=0,0,(E174/D174)*100)</f>
        <v>0</v>
      </c>
      <c r="P174" s="7">
        <f>IF(E174&lt;=0,0,E174/L174)</f>
        <v>0</v>
      </c>
      <c r="Q174" t="str">
        <f>LEFT(N174,FIND("/",N174)-1)</f>
        <v>film &amp; video</v>
      </c>
      <c r="R174" t="str">
        <f>RIGHT(N174,LEN(N174)-FIND("/",N174))</f>
        <v>drama</v>
      </c>
      <c r="S174" s="11">
        <f>(J174/86400)+25569+(-5/24)</f>
        <v>42047.186608796292</v>
      </c>
      <c r="T174" s="11">
        <f>(I174/86400)+25569+(-5/24)</f>
        <v>42082.144942129627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IF(E175&lt;=0,0,(E175/D175)*100)</f>
        <v>0</v>
      </c>
      <c r="P175" s="7">
        <f>IF(E175&lt;=0,0,E175/L175)</f>
        <v>0</v>
      </c>
      <c r="Q175" t="str">
        <f>LEFT(N175,FIND("/",N175)-1)</f>
        <v>film &amp; video</v>
      </c>
      <c r="R175" t="str">
        <f>RIGHT(N175,LEN(N175)-FIND("/",N175))</f>
        <v>drama</v>
      </c>
      <c r="S175" s="11">
        <f>(J175/86400)+25569+(-5/24)</f>
        <v>42033.364675925921</v>
      </c>
      <c r="T175" s="11">
        <f>(I175/86400)+25569+(-5/24)</f>
        <v>42063.364675925921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IF(E176&lt;=0,0,(E176/D176)*100)</f>
        <v>0</v>
      </c>
      <c r="P176" s="7">
        <f>IF(E176&lt;=0,0,E176/L176)</f>
        <v>0</v>
      </c>
      <c r="Q176" t="str">
        <f>LEFT(N176,FIND("/",N176)-1)</f>
        <v>film &amp; video</v>
      </c>
      <c r="R176" t="str">
        <f>RIGHT(N176,LEN(N176)-FIND("/",N176))</f>
        <v>drama</v>
      </c>
      <c r="S176" s="11">
        <f>(J176/86400)+25569+(-5/24)</f>
        <v>42072.55064814815</v>
      </c>
      <c r="T176" s="11">
        <f>(I176/86400)+25569+(-5/24)</f>
        <v>42132.55064814815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IF(E177&lt;=0,0,(E177/D177)*100)</f>
        <v>6.4850000000000003</v>
      </c>
      <c r="P177" s="7">
        <f>IF(E177&lt;=0,0,E177/L177)</f>
        <v>49.884615384615387</v>
      </c>
      <c r="Q177" t="str">
        <f>LEFT(N177,FIND("/",N177)-1)</f>
        <v>film &amp; video</v>
      </c>
      <c r="R177" t="str">
        <f>RIGHT(N177,LEN(N177)-FIND("/",N177))</f>
        <v>drama</v>
      </c>
      <c r="S177" s="11">
        <f>(J177/86400)+25569+(-5/24)</f>
        <v>41855.569571759253</v>
      </c>
      <c r="T177" s="11">
        <f>(I177/86400)+25569+(-5/24)</f>
        <v>41880.569571759253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IF(E178&lt;=0,0,(E178/D178)*100)</f>
        <v>0</v>
      </c>
      <c r="P178" s="7">
        <f>IF(E178&lt;=0,0,E178/L178)</f>
        <v>0</v>
      </c>
      <c r="Q178" t="str">
        <f>LEFT(N178,FIND("/",N178)-1)</f>
        <v>film &amp; video</v>
      </c>
      <c r="R178" t="str">
        <f>RIGHT(N178,LEN(N178)-FIND("/",N178))</f>
        <v>drama</v>
      </c>
      <c r="S178" s="11">
        <f>(J178/86400)+25569+(-5/24)</f>
        <v>42191.615729166668</v>
      </c>
      <c r="T178" s="11">
        <f>(I178/86400)+25569+(-5/24)</f>
        <v>42221.615729166668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IF(E179&lt;=0,0,(E179/D179)*100)</f>
        <v>40</v>
      </c>
      <c r="P179" s="7">
        <f>IF(E179&lt;=0,0,E179/L179)</f>
        <v>25.714285714285715</v>
      </c>
      <c r="Q179" t="str">
        <f>LEFT(N179,FIND("/",N179)-1)</f>
        <v>film &amp; video</v>
      </c>
      <c r="R179" t="str">
        <f>RIGHT(N179,LEN(N179)-FIND("/",N179))</f>
        <v>drama</v>
      </c>
      <c r="S179" s="11">
        <f>(J179/86400)+25569+(-5/24)</f>
        <v>42069.839421296296</v>
      </c>
      <c r="T179" s="11">
        <f>(I179/86400)+25569+(-5/24)</f>
        <v>42086.797754629624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IF(E180&lt;=0,0,(E180/D180)*100)</f>
        <v>0</v>
      </c>
      <c r="P180" s="7">
        <f>IF(E180&lt;=0,0,E180/L180)</f>
        <v>0</v>
      </c>
      <c r="Q180" t="str">
        <f>LEFT(N180,FIND("/",N180)-1)</f>
        <v>film &amp; video</v>
      </c>
      <c r="R180" t="str">
        <f>RIGHT(N180,LEN(N180)-FIND("/",N180))</f>
        <v>drama</v>
      </c>
      <c r="S180" s="11">
        <f>(J180/86400)+25569+(-5/24)</f>
        <v>42304.747048611105</v>
      </c>
      <c r="T180" s="11">
        <f>(I180/86400)+25569+(-5/24)</f>
        <v>42334.788715277777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IF(E181&lt;=0,0,(E181/D181)*100)</f>
        <v>20</v>
      </c>
      <c r="P181" s="7">
        <f>IF(E181&lt;=0,0,E181/L181)</f>
        <v>100</v>
      </c>
      <c r="Q181" t="str">
        <f>LEFT(N181,FIND("/",N181)-1)</f>
        <v>film &amp; video</v>
      </c>
      <c r="R181" t="str">
        <f>RIGHT(N181,LEN(N181)-FIND("/",N181))</f>
        <v>drama</v>
      </c>
      <c r="S181" s="11">
        <f>(J181/86400)+25569+(-5/24)</f>
        <v>42402.872164351851</v>
      </c>
      <c r="T181" s="11">
        <f>(I181/86400)+25569+(-5/24)</f>
        <v>42432.872164351851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IF(E182&lt;=0,0,(E182/D182)*100)</f>
        <v>33.416666666666664</v>
      </c>
      <c r="P182" s="7">
        <f>IF(E182&lt;=0,0,E182/L182)</f>
        <v>30.846153846153847</v>
      </c>
      <c r="Q182" t="str">
        <f>LEFT(N182,FIND("/",N182)-1)</f>
        <v>film &amp; video</v>
      </c>
      <c r="R182" t="str">
        <f>RIGHT(N182,LEN(N182)-FIND("/",N182))</f>
        <v>drama</v>
      </c>
      <c r="S182" s="11">
        <f>(J182/86400)+25569+(-5/24)</f>
        <v>42067.782905092587</v>
      </c>
      <c r="T182" s="11">
        <f>(I182/86400)+25569+(-5/24)</f>
        <v>42107.583333333336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IF(E183&lt;=0,0,(E183/D183)*100)</f>
        <v>21.092608822670172</v>
      </c>
      <c r="P183" s="7">
        <f>IF(E183&lt;=0,0,E183/L183)</f>
        <v>180.5</v>
      </c>
      <c r="Q183" t="str">
        <f>LEFT(N183,FIND("/",N183)-1)</f>
        <v>film &amp; video</v>
      </c>
      <c r="R183" t="str">
        <f>RIGHT(N183,LEN(N183)-FIND("/",N183))</f>
        <v>drama</v>
      </c>
      <c r="S183" s="11">
        <f>(J183/86400)+25569+(-5/24)</f>
        <v>42147.533506944441</v>
      </c>
      <c r="T183" s="11">
        <f>(I183/86400)+25569+(-5/24)</f>
        <v>42177.533506944441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IF(E184&lt;=0,0,(E184/D184)*100)</f>
        <v>0</v>
      </c>
      <c r="P184" s="7">
        <f>IF(E184&lt;=0,0,E184/L184)</f>
        <v>0</v>
      </c>
      <c r="Q184" t="str">
        <f>LEFT(N184,FIND("/",N184)-1)</f>
        <v>film &amp; video</v>
      </c>
      <c r="R184" t="str">
        <f>RIGHT(N184,LEN(N184)-FIND("/",N184))</f>
        <v>drama</v>
      </c>
      <c r="S184" s="11">
        <f>(J184/86400)+25569+(-5/24)</f>
        <v>42711.803611111107</v>
      </c>
      <c r="T184" s="11">
        <f>(I184/86400)+25569+(-5/24)</f>
        <v>42741.803611111107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IF(E185&lt;=0,0,(E185/D185)*100)</f>
        <v>35.856000000000002</v>
      </c>
      <c r="P185" s="7">
        <f>IF(E185&lt;=0,0,E185/L185)</f>
        <v>373.5</v>
      </c>
      <c r="Q185" t="str">
        <f>LEFT(N185,FIND("/",N185)-1)</f>
        <v>film &amp; video</v>
      </c>
      <c r="R185" t="str">
        <f>RIGHT(N185,LEN(N185)-FIND("/",N185))</f>
        <v>drama</v>
      </c>
      <c r="S185" s="11">
        <f>(J185/86400)+25569+(-5/24)</f>
        <v>41939.601967592593</v>
      </c>
      <c r="T185" s="11">
        <f>(I185/86400)+25569+(-5/24)</f>
        <v>41969.643634259257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IF(E186&lt;=0,0,(E186/D186)*100)</f>
        <v>3.4000000000000004</v>
      </c>
      <c r="P186" s="7">
        <f>IF(E186&lt;=0,0,E186/L186)</f>
        <v>25.5</v>
      </c>
      <c r="Q186" t="str">
        <f>LEFT(N186,FIND("/",N186)-1)</f>
        <v>film &amp; video</v>
      </c>
      <c r="R186" t="str">
        <f>RIGHT(N186,LEN(N186)-FIND("/",N186))</f>
        <v>drama</v>
      </c>
      <c r="S186" s="11">
        <f>(J186/86400)+25569+(-5/24)</f>
        <v>41825.58289351852</v>
      </c>
      <c r="T186" s="11">
        <f>(I186/86400)+25569+(-5/24)</f>
        <v>41882.957638888889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IF(E187&lt;=0,0,(E187/D187)*100)</f>
        <v>5.5</v>
      </c>
      <c r="P187" s="7">
        <f>IF(E187&lt;=0,0,E187/L187)</f>
        <v>220</v>
      </c>
      <c r="Q187" t="str">
        <f>LEFT(N187,FIND("/",N187)-1)</f>
        <v>film &amp; video</v>
      </c>
      <c r="R187" t="str">
        <f>RIGHT(N187,LEN(N187)-FIND("/",N187))</f>
        <v>drama</v>
      </c>
      <c r="S187" s="11">
        <f>(J187/86400)+25569+(-5/24)</f>
        <v>42570.702997685185</v>
      </c>
      <c r="T187" s="11">
        <f>(I187/86400)+25569+(-5/24)</f>
        <v>42600.702997685185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IF(E188&lt;=0,0,(E188/D188)*100)</f>
        <v>0</v>
      </c>
      <c r="P188" s="7">
        <f>IF(E188&lt;=0,0,E188/L188)</f>
        <v>0</v>
      </c>
      <c r="Q188" t="str">
        <f>LEFT(N188,FIND("/",N188)-1)</f>
        <v>film &amp; video</v>
      </c>
      <c r="R188" t="str">
        <f>RIGHT(N188,LEN(N188)-FIND("/",N188))</f>
        <v>drama</v>
      </c>
      <c r="S188" s="11">
        <f>(J188/86400)+25569+(-5/24)</f>
        <v>42767.604560185187</v>
      </c>
      <c r="T188" s="11">
        <f>(I188/86400)+25569+(-5/24)</f>
        <v>42797.624999999993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IF(E189&lt;=0,0,(E189/D189)*100)</f>
        <v>16</v>
      </c>
      <c r="P189" s="7">
        <f>IF(E189&lt;=0,0,E189/L189)</f>
        <v>160</v>
      </c>
      <c r="Q189" t="str">
        <f>LEFT(N189,FIND("/",N189)-1)</f>
        <v>film &amp; video</v>
      </c>
      <c r="R189" t="str">
        <f>RIGHT(N189,LEN(N189)-FIND("/",N189))</f>
        <v>drama</v>
      </c>
      <c r="S189" s="11">
        <f>(J189/86400)+25569+(-5/24)</f>
        <v>42182.02612268518</v>
      </c>
      <c r="T189" s="11">
        <f>(I189/86400)+25569+(-5/24)</f>
        <v>42206.082638888889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IF(E190&lt;=0,0,(E190/D190)*100)</f>
        <v>0</v>
      </c>
      <c r="P190" s="7">
        <f>IF(E190&lt;=0,0,E190/L190)</f>
        <v>0</v>
      </c>
      <c r="Q190" t="str">
        <f>LEFT(N190,FIND("/",N190)-1)</f>
        <v>film &amp; video</v>
      </c>
      <c r="R190" t="str">
        <f>RIGHT(N190,LEN(N190)-FIND("/",N190))</f>
        <v>drama</v>
      </c>
      <c r="S190" s="11">
        <f>(J190/86400)+25569+(-5/24)</f>
        <v>41856.974710648145</v>
      </c>
      <c r="T190" s="11">
        <f>(I190/86400)+25569+(-5/24)</f>
        <v>41886.974710648145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IF(E191&lt;=0,0,(E191/D191)*100)</f>
        <v>6.8999999999999992E-2</v>
      </c>
      <c r="P191" s="7">
        <f>IF(E191&lt;=0,0,E191/L191)</f>
        <v>69</v>
      </c>
      <c r="Q191" t="str">
        <f>LEFT(N191,FIND("/",N191)-1)</f>
        <v>film &amp; video</v>
      </c>
      <c r="R191" t="str">
        <f>RIGHT(N191,LEN(N191)-FIND("/",N191))</f>
        <v>drama</v>
      </c>
      <c r="S191" s="11">
        <f>(J191/86400)+25569+(-5/24)</f>
        <v>42556.482372685183</v>
      </c>
      <c r="T191" s="11">
        <f>(I191/86400)+25569+(-5/24)</f>
        <v>42616.482372685183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IF(E192&lt;=0,0,(E192/D192)*100)</f>
        <v>0.41666666666666669</v>
      </c>
      <c r="P192" s="7">
        <f>IF(E192&lt;=0,0,E192/L192)</f>
        <v>50</v>
      </c>
      <c r="Q192" t="str">
        <f>LEFT(N192,FIND("/",N192)-1)</f>
        <v>film &amp; video</v>
      </c>
      <c r="R192" t="str">
        <f>RIGHT(N192,LEN(N192)-FIND("/",N192))</f>
        <v>drama</v>
      </c>
      <c r="S192" s="11">
        <f>(J192/86400)+25569+(-5/24)</f>
        <v>42527.442662037036</v>
      </c>
      <c r="T192" s="11">
        <f>(I192/86400)+25569+(-5/24)</f>
        <v>42537.442662037036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IF(E193&lt;=0,0,(E193/D193)*100)</f>
        <v>5</v>
      </c>
      <c r="P193" s="7">
        <f>IF(E193&lt;=0,0,E193/L193)</f>
        <v>83.333333333333329</v>
      </c>
      <c r="Q193" t="str">
        <f>LEFT(N193,FIND("/",N193)-1)</f>
        <v>film &amp; video</v>
      </c>
      <c r="R193" t="str">
        <f>RIGHT(N193,LEN(N193)-FIND("/",N193))</f>
        <v>drama</v>
      </c>
      <c r="S193" s="11">
        <f>(J193/86400)+25569+(-5/24)</f>
        <v>42239.233078703699</v>
      </c>
      <c r="T193" s="11">
        <f>(I193/86400)+25569+(-5/24)</f>
        <v>42279.233078703699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IF(E194&lt;=0,0,(E194/D194)*100)</f>
        <v>1.6999999999999999E-3</v>
      </c>
      <c r="P194" s="7">
        <f>IF(E194&lt;=0,0,E194/L194)</f>
        <v>5.666666666666667</v>
      </c>
      <c r="Q194" t="str">
        <f>LEFT(N194,FIND("/",N194)-1)</f>
        <v>film &amp; video</v>
      </c>
      <c r="R194" t="str">
        <f>RIGHT(N194,LEN(N194)-FIND("/",N194))</f>
        <v>drama</v>
      </c>
      <c r="S194" s="11">
        <f>(J194/86400)+25569+(-5/24)</f>
        <v>41899.583703703705</v>
      </c>
      <c r="T194" s="11">
        <f>(I194/86400)+25569+(-5/24)</f>
        <v>41929.583703703705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IF(E195&lt;=0,0,(E195/D195)*100)</f>
        <v>0</v>
      </c>
      <c r="P195" s="7">
        <f>IF(E195&lt;=0,0,E195/L195)</f>
        <v>0</v>
      </c>
      <c r="Q195" t="str">
        <f>LEFT(N195,FIND("/",N195)-1)</f>
        <v>film &amp; video</v>
      </c>
      <c r="R195" t="str">
        <f>RIGHT(N195,LEN(N195)-FIND("/",N195))</f>
        <v>drama</v>
      </c>
      <c r="S195" s="11">
        <f>(J195/86400)+25569+(-5/24)</f>
        <v>41911.726458333331</v>
      </c>
      <c r="T195" s="11">
        <f>(I195/86400)+25569+(-5/24)</f>
        <v>41971.768124999995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IF(E196&lt;=0,0,(E196/D196)*100)</f>
        <v>0.12</v>
      </c>
      <c r="P196" s="7">
        <f>IF(E196&lt;=0,0,E196/L196)</f>
        <v>1</v>
      </c>
      <c r="Q196" t="str">
        <f>LEFT(N196,FIND("/",N196)-1)</f>
        <v>film &amp; video</v>
      </c>
      <c r="R196" t="str">
        <f>RIGHT(N196,LEN(N196)-FIND("/",N196))</f>
        <v>drama</v>
      </c>
      <c r="S196" s="11">
        <f>(J196/86400)+25569+(-5/24)</f>
        <v>42375.788553240738</v>
      </c>
      <c r="T196" s="11">
        <f>(I196/86400)+25569+(-5/24)</f>
        <v>42435.788553240738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IF(E197&lt;=0,0,(E197/D197)*100)</f>
        <v>0</v>
      </c>
      <c r="P197" s="7">
        <f>IF(E197&lt;=0,0,E197/L197)</f>
        <v>0</v>
      </c>
      <c r="Q197" t="str">
        <f>LEFT(N197,FIND("/",N197)-1)</f>
        <v>film &amp; video</v>
      </c>
      <c r="R197" t="str">
        <f>RIGHT(N197,LEN(N197)-FIND("/",N197))</f>
        <v>drama</v>
      </c>
      <c r="S197" s="11">
        <f>(J197/86400)+25569+(-5/24)</f>
        <v>42135.462175925924</v>
      </c>
      <c r="T197" s="11">
        <f>(I197/86400)+25569+(-5/24)</f>
        <v>42195.462175925924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IF(E198&lt;=0,0,(E198/D198)*100)</f>
        <v>41.857142857142861</v>
      </c>
      <c r="P198" s="7">
        <f>IF(E198&lt;=0,0,E198/L198)</f>
        <v>77.10526315789474</v>
      </c>
      <c r="Q198" t="str">
        <f>LEFT(N198,FIND("/",N198)-1)</f>
        <v>film &amp; video</v>
      </c>
      <c r="R198" t="str">
        <f>RIGHT(N198,LEN(N198)-FIND("/",N198))</f>
        <v>drama</v>
      </c>
      <c r="S198" s="11">
        <f>(J198/86400)+25569+(-5/24)</f>
        <v>42259.334467592591</v>
      </c>
      <c r="T198" s="11">
        <f>(I198/86400)+25569+(-5/24)</f>
        <v>42287.666666666664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IF(E199&lt;=0,0,(E199/D199)*100)</f>
        <v>10.48</v>
      </c>
      <c r="P199" s="7">
        <f>IF(E199&lt;=0,0,E199/L199)</f>
        <v>32.75</v>
      </c>
      <c r="Q199" t="str">
        <f>LEFT(N199,FIND("/",N199)-1)</f>
        <v>film &amp; video</v>
      </c>
      <c r="R199" t="str">
        <f>RIGHT(N199,LEN(N199)-FIND("/",N199))</f>
        <v>drama</v>
      </c>
      <c r="S199" s="11">
        <f>(J199/86400)+25569+(-5/24)</f>
        <v>42741.640046296299</v>
      </c>
      <c r="T199" s="11">
        <f>(I199/86400)+25569+(-5/24)</f>
        <v>42783.666666666664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IF(E200&lt;=0,0,(E200/D200)*100)</f>
        <v>1.1159999999999999</v>
      </c>
      <c r="P200" s="7">
        <f>IF(E200&lt;=0,0,E200/L200)</f>
        <v>46.5</v>
      </c>
      <c r="Q200" t="str">
        <f>LEFT(N200,FIND("/",N200)-1)</f>
        <v>film &amp; video</v>
      </c>
      <c r="R200" t="str">
        <f>RIGHT(N200,LEN(N200)-FIND("/",N200))</f>
        <v>drama</v>
      </c>
      <c r="S200" s="11">
        <f>(J200/86400)+25569+(-5/24)</f>
        <v>41887.175023148149</v>
      </c>
      <c r="T200" s="11">
        <f>(I200/86400)+25569+(-5/24)</f>
        <v>41917.175023148149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IF(E201&lt;=0,0,(E201/D201)*100)</f>
        <v>0</v>
      </c>
      <c r="P201" s="7">
        <f>IF(E201&lt;=0,0,E201/L201)</f>
        <v>0</v>
      </c>
      <c r="Q201" t="str">
        <f>LEFT(N201,FIND("/",N201)-1)</f>
        <v>film &amp; video</v>
      </c>
      <c r="R201" t="str">
        <f>RIGHT(N201,LEN(N201)-FIND("/",N201))</f>
        <v>drama</v>
      </c>
      <c r="S201" s="11">
        <f>(J201/86400)+25569+(-5/24)</f>
        <v>42583.915532407402</v>
      </c>
      <c r="T201" s="11">
        <f>(I201/86400)+25569+(-5/24)</f>
        <v>42613.915532407402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IF(E202&lt;=0,0,(E202/D202)*100)</f>
        <v>26.192500000000003</v>
      </c>
      <c r="P202" s="7">
        <f>IF(E202&lt;=0,0,E202/L202)</f>
        <v>87.308333333333337</v>
      </c>
      <c r="Q202" t="str">
        <f>LEFT(N202,FIND("/",N202)-1)</f>
        <v>film &amp; video</v>
      </c>
      <c r="R202" t="str">
        <f>RIGHT(N202,LEN(N202)-FIND("/",N202))</f>
        <v>drama</v>
      </c>
      <c r="S202" s="11">
        <f>(J202/86400)+25569+(-5/24)</f>
        <v>41866.875034722216</v>
      </c>
      <c r="T202" s="11">
        <f>(I202/86400)+25569+(-5/24)</f>
        <v>41896.875034722216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IF(E203&lt;=0,0,(E203/D203)*100)</f>
        <v>58.461538461538467</v>
      </c>
      <c r="P203" s="7">
        <f>IF(E203&lt;=0,0,E203/L203)</f>
        <v>54.285714285714285</v>
      </c>
      <c r="Q203" t="str">
        <f>LEFT(N203,FIND("/",N203)-1)</f>
        <v>film &amp; video</v>
      </c>
      <c r="R203" t="str">
        <f>RIGHT(N203,LEN(N203)-FIND("/",N203))</f>
        <v>drama</v>
      </c>
      <c r="S203" s="11">
        <f>(J203/86400)+25569+(-5/24)</f>
        <v>42023.610289351847</v>
      </c>
      <c r="T203" s="11">
        <f>(I203/86400)+25569+(-5/24)</f>
        <v>42043.610289351847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IF(E204&lt;=0,0,(E204/D204)*100)</f>
        <v>0</v>
      </c>
      <c r="P204" s="7">
        <f>IF(E204&lt;=0,0,E204/L204)</f>
        <v>0</v>
      </c>
      <c r="Q204" t="str">
        <f>LEFT(N204,FIND("/",N204)-1)</f>
        <v>film &amp; video</v>
      </c>
      <c r="R204" t="str">
        <f>RIGHT(N204,LEN(N204)-FIND("/",N204))</f>
        <v>drama</v>
      </c>
      <c r="S204" s="11">
        <f>(J204/86400)+25569+(-5/24)</f>
        <v>42255.719490740739</v>
      </c>
      <c r="T204" s="11">
        <f>(I204/86400)+25569+(-5/24)</f>
        <v>42285.665972222218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IF(E205&lt;=0,0,(E205/D205)*100)</f>
        <v>29.84</v>
      </c>
      <c r="P205" s="7">
        <f>IF(E205&lt;=0,0,E205/L205)</f>
        <v>93.25</v>
      </c>
      <c r="Q205" t="str">
        <f>LEFT(N205,FIND("/",N205)-1)</f>
        <v>film &amp; video</v>
      </c>
      <c r="R205" t="str">
        <f>RIGHT(N205,LEN(N205)-FIND("/",N205))</f>
        <v>drama</v>
      </c>
      <c r="S205" s="11">
        <f>(J205/86400)+25569+(-5/24)</f>
        <v>41973.639629629623</v>
      </c>
      <c r="T205" s="11">
        <f>(I205/86400)+25569+(-5/24)</f>
        <v>42033.639629629623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IF(E206&lt;=0,0,(E206/D206)*100)</f>
        <v>50.721666666666664</v>
      </c>
      <c r="P206" s="7">
        <f>IF(E206&lt;=0,0,E206/L206)</f>
        <v>117.68368136117556</v>
      </c>
      <c r="Q206" t="str">
        <f>LEFT(N206,FIND("/",N206)-1)</f>
        <v>film &amp; video</v>
      </c>
      <c r="R206" t="str">
        <f>RIGHT(N206,LEN(N206)-FIND("/",N206))</f>
        <v>drama</v>
      </c>
      <c r="S206" s="11">
        <f>(J206/86400)+25569+(-5/24)</f>
        <v>42556.375034722216</v>
      </c>
      <c r="T206" s="11">
        <f>(I206/86400)+25569+(-5/24)</f>
        <v>42586.375034722216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IF(E207&lt;=0,0,(E207/D207)*100)</f>
        <v>16.25</v>
      </c>
      <c r="P207" s="7">
        <f>IF(E207&lt;=0,0,E207/L207)</f>
        <v>76.470588235294116</v>
      </c>
      <c r="Q207" t="str">
        <f>LEFT(N207,FIND("/",N207)-1)</f>
        <v>film &amp; video</v>
      </c>
      <c r="R207" t="str">
        <f>RIGHT(N207,LEN(N207)-FIND("/",N207))</f>
        <v>drama</v>
      </c>
      <c r="S207" s="11">
        <f>(J207/86400)+25569+(-5/24)</f>
        <v>42248.423865740733</v>
      </c>
      <c r="T207" s="11">
        <f>(I207/86400)+25569+(-5/24)</f>
        <v>42283.423865740733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IF(E208&lt;=0,0,(E208/D208)*100)</f>
        <v>0</v>
      </c>
      <c r="P208" s="7">
        <f>IF(E208&lt;=0,0,E208/L208)</f>
        <v>0</v>
      </c>
      <c r="Q208" t="str">
        <f>LEFT(N208,FIND("/",N208)-1)</f>
        <v>film &amp; video</v>
      </c>
      <c r="R208" t="str">
        <f>RIGHT(N208,LEN(N208)-FIND("/",N208))</f>
        <v>drama</v>
      </c>
      <c r="S208" s="11">
        <f>(J208/86400)+25569+(-5/24)</f>
        <v>42566.79609953703</v>
      </c>
      <c r="T208" s="11">
        <f>(I208/86400)+25569+(-5/24)</f>
        <v>42587.79609953703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IF(E209&lt;=0,0,(E209/D209)*100)</f>
        <v>15.214285714285714</v>
      </c>
      <c r="P209" s="7">
        <f>IF(E209&lt;=0,0,E209/L209)</f>
        <v>163.84615384615384</v>
      </c>
      <c r="Q209" t="str">
        <f>LEFT(N209,FIND("/",N209)-1)</f>
        <v>film &amp; video</v>
      </c>
      <c r="R209" t="str">
        <f>RIGHT(N209,LEN(N209)-FIND("/",N209))</f>
        <v>drama</v>
      </c>
      <c r="S209" s="11">
        <f>(J209/86400)+25569+(-5/24)</f>
        <v>41977.988865740735</v>
      </c>
      <c r="T209" s="11">
        <f>(I209/86400)+25569+(-5/24)</f>
        <v>42007.988865740735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IF(E210&lt;=0,0,(E210/D210)*100)</f>
        <v>0</v>
      </c>
      <c r="P210" s="7">
        <f>IF(E210&lt;=0,0,E210/L210)</f>
        <v>0</v>
      </c>
      <c r="Q210" t="str">
        <f>LEFT(N210,FIND("/",N210)-1)</f>
        <v>film &amp; video</v>
      </c>
      <c r="R210" t="str">
        <f>RIGHT(N210,LEN(N210)-FIND("/",N210))</f>
        <v>drama</v>
      </c>
      <c r="S210" s="11">
        <f>(J210/86400)+25569+(-5/24)</f>
        <v>41959.16165509259</v>
      </c>
      <c r="T210" s="11">
        <f>(I210/86400)+25569+(-5/24)</f>
        <v>41989.16165509259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IF(E211&lt;=0,0,(E211/D211)*100)</f>
        <v>0</v>
      </c>
      <c r="P211" s="7">
        <f>IF(E211&lt;=0,0,E211/L211)</f>
        <v>0</v>
      </c>
      <c r="Q211" t="str">
        <f>LEFT(N211,FIND("/",N211)-1)</f>
        <v>film &amp; video</v>
      </c>
      <c r="R211" t="str">
        <f>RIGHT(N211,LEN(N211)-FIND("/",N211))</f>
        <v>drama</v>
      </c>
      <c r="S211" s="11">
        <f>(J211/86400)+25569+(-5/24)</f>
        <v>42165.714525462965</v>
      </c>
      <c r="T211" s="11">
        <f>(I211/86400)+25569+(-5/24)</f>
        <v>42195.714525462965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IF(E212&lt;=0,0,(E212/D212)*100)</f>
        <v>25.25</v>
      </c>
      <c r="P212" s="7">
        <f>IF(E212&lt;=0,0,E212/L212)</f>
        <v>91.818181818181813</v>
      </c>
      <c r="Q212" t="str">
        <f>LEFT(N212,FIND("/",N212)-1)</f>
        <v>film &amp; video</v>
      </c>
      <c r="R212" t="str">
        <f>RIGHT(N212,LEN(N212)-FIND("/",N212))</f>
        <v>drama</v>
      </c>
      <c r="S212" s="11">
        <f>(J212/86400)+25569+(-5/24)</f>
        <v>42248.856388888882</v>
      </c>
      <c r="T212" s="11">
        <f>(I212/86400)+25569+(-5/24)</f>
        <v>42277.999999999993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IF(E213&lt;=0,0,(E213/D213)*100)</f>
        <v>44.6</v>
      </c>
      <c r="P213" s="7">
        <f>IF(E213&lt;=0,0,E213/L213)</f>
        <v>185.83333333333334</v>
      </c>
      <c r="Q213" t="str">
        <f>LEFT(N213,FIND("/",N213)-1)</f>
        <v>film &amp; video</v>
      </c>
      <c r="R213" t="str">
        <f>RIGHT(N213,LEN(N213)-FIND("/",N213))</f>
        <v>drama</v>
      </c>
      <c r="S213" s="11">
        <f>(J213/86400)+25569+(-5/24)</f>
        <v>42235.951585648145</v>
      </c>
      <c r="T213" s="11">
        <f>(I213/86400)+25569+(-5/24)</f>
        <v>42265.951585648145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IF(E214&lt;=0,0,(E214/D214)*100)</f>
        <v>1.5873015873015872E-2</v>
      </c>
      <c r="P214" s="7">
        <f>IF(E214&lt;=0,0,E214/L214)</f>
        <v>1</v>
      </c>
      <c r="Q214" t="str">
        <f>LEFT(N214,FIND("/",N214)-1)</f>
        <v>film &amp; video</v>
      </c>
      <c r="R214" t="str">
        <f>RIGHT(N214,LEN(N214)-FIND("/",N214))</f>
        <v>drama</v>
      </c>
      <c r="S214" s="11">
        <f>(J214/86400)+25569+(-5/24)</f>
        <v>42416.672685185178</v>
      </c>
      <c r="T214" s="11">
        <f>(I214/86400)+25569+(-5/24)</f>
        <v>42476.631018518521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IF(E215&lt;=0,0,(E215/D215)*100)</f>
        <v>0.04</v>
      </c>
      <c r="P215" s="7">
        <f>IF(E215&lt;=0,0,E215/L215)</f>
        <v>20</v>
      </c>
      <c r="Q215" t="str">
        <f>LEFT(N215,FIND("/",N215)-1)</f>
        <v>film &amp; video</v>
      </c>
      <c r="R215" t="str">
        <f>RIGHT(N215,LEN(N215)-FIND("/",N215))</f>
        <v>drama</v>
      </c>
      <c r="S215" s="11">
        <f>(J215/86400)+25569+(-5/24)</f>
        <v>42202.385960648149</v>
      </c>
      <c r="T215" s="11">
        <f>(I215/86400)+25569+(-5/24)</f>
        <v>42232.379641203697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IF(E216&lt;=0,0,(E216/D216)*100)</f>
        <v>8.0000000000000002E-3</v>
      </c>
      <c r="P216" s="7">
        <f>IF(E216&lt;=0,0,E216/L216)</f>
        <v>1</v>
      </c>
      <c r="Q216" t="str">
        <f>LEFT(N216,FIND("/",N216)-1)</f>
        <v>film &amp; video</v>
      </c>
      <c r="R216" t="str">
        <f>RIGHT(N216,LEN(N216)-FIND("/",N216))</f>
        <v>drama</v>
      </c>
      <c r="S216" s="11">
        <f>(J216/86400)+25569+(-5/24)</f>
        <v>42009.432280092595</v>
      </c>
      <c r="T216" s="11">
        <f>(I216/86400)+25569+(-5/24)</f>
        <v>42069.432280092595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IF(E217&lt;=0,0,(E217/D217)*100)</f>
        <v>0.22727272727272727</v>
      </c>
      <c r="P217" s="7">
        <f>IF(E217&lt;=0,0,E217/L217)</f>
        <v>10</v>
      </c>
      <c r="Q217" t="str">
        <f>LEFT(N217,FIND("/",N217)-1)</f>
        <v>film &amp; video</v>
      </c>
      <c r="R217" t="str">
        <f>RIGHT(N217,LEN(N217)-FIND("/",N217))</f>
        <v>drama</v>
      </c>
      <c r="S217" s="11">
        <f>(J217/86400)+25569+(-5/24)</f>
        <v>42375.021782407406</v>
      </c>
      <c r="T217" s="11">
        <f>(I217/86400)+25569+(-5/24)</f>
        <v>42417.790972222218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IF(E218&lt;=0,0,(E218/D218)*100)</f>
        <v>55.698440000000005</v>
      </c>
      <c r="P218" s="7">
        <f>IF(E218&lt;=0,0,E218/L218)</f>
        <v>331.53833333333336</v>
      </c>
      <c r="Q218" t="str">
        <f>LEFT(N218,FIND("/",N218)-1)</f>
        <v>film &amp; video</v>
      </c>
      <c r="R218" t="str">
        <f>RIGHT(N218,LEN(N218)-FIND("/",N218))</f>
        <v>drama</v>
      </c>
      <c r="S218" s="11">
        <f>(J218/86400)+25569+(-5/24)</f>
        <v>42066.750428240739</v>
      </c>
      <c r="T218" s="11">
        <f>(I218/86400)+25569+(-5/24)</f>
        <v>42116.708761574067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IF(E219&lt;=0,0,(E219/D219)*100)</f>
        <v>11.943</v>
      </c>
      <c r="P219" s="7">
        <f>IF(E219&lt;=0,0,E219/L219)</f>
        <v>314.28947368421052</v>
      </c>
      <c r="Q219" t="str">
        <f>LEFT(N219,FIND("/",N219)-1)</f>
        <v>film &amp; video</v>
      </c>
      <c r="R219" t="str">
        <f>RIGHT(N219,LEN(N219)-FIND("/",N219))</f>
        <v>drama</v>
      </c>
      <c r="S219" s="11">
        <f>(J219/86400)+25569+(-5/24)</f>
        <v>41970.432280092595</v>
      </c>
      <c r="T219" s="11">
        <f>(I219/86400)+25569+(-5/24)</f>
        <v>42001.432280092595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IF(E220&lt;=0,0,(E220/D220)*100)</f>
        <v>2</v>
      </c>
      <c r="P220" s="7">
        <f>IF(E220&lt;=0,0,E220/L220)</f>
        <v>100</v>
      </c>
      <c r="Q220" t="str">
        <f>LEFT(N220,FIND("/",N220)-1)</f>
        <v>film &amp; video</v>
      </c>
      <c r="R220" t="str">
        <f>RIGHT(N220,LEN(N220)-FIND("/",N220))</f>
        <v>drama</v>
      </c>
      <c r="S220" s="11">
        <f>(J220/86400)+25569+(-5/24)</f>
        <v>42079.420011574075</v>
      </c>
      <c r="T220" s="11">
        <f>(I220/86400)+25569+(-5/24)</f>
        <v>42139.420011574075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IF(E221&lt;=0,0,(E221/D221)*100)</f>
        <v>17.630000000000003</v>
      </c>
      <c r="P221" s="7">
        <f>IF(E221&lt;=0,0,E221/L221)</f>
        <v>115.98684210526316</v>
      </c>
      <c r="Q221" t="str">
        <f>LEFT(N221,FIND("/",N221)-1)</f>
        <v>film &amp; video</v>
      </c>
      <c r="R221" t="str">
        <f>RIGHT(N221,LEN(N221)-FIND("/",N221))</f>
        <v>drama</v>
      </c>
      <c r="S221" s="11">
        <f>(J221/86400)+25569+(-5/24)</f>
        <v>42429.118344907409</v>
      </c>
      <c r="T221" s="11">
        <f>(I221/86400)+25569+(-5/24)</f>
        <v>42461.082638888889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IF(E222&lt;=0,0,(E222/D222)*100)</f>
        <v>0.72</v>
      </c>
      <c r="P222" s="7">
        <f>IF(E222&lt;=0,0,E222/L222)</f>
        <v>120</v>
      </c>
      <c r="Q222" t="str">
        <f>LEFT(N222,FIND("/",N222)-1)</f>
        <v>film &amp; video</v>
      </c>
      <c r="R222" t="str">
        <f>RIGHT(N222,LEN(N222)-FIND("/",N222))</f>
        <v>drama</v>
      </c>
      <c r="S222" s="11">
        <f>(J222/86400)+25569+(-5/24)</f>
        <v>42195.435532407406</v>
      </c>
      <c r="T222" s="11">
        <f>(I222/86400)+25569+(-5/24)</f>
        <v>42236.629166666666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IF(E223&lt;=0,0,(E223/D223)*100)</f>
        <v>0</v>
      </c>
      <c r="P223" s="7">
        <f>IF(E223&lt;=0,0,E223/L223)</f>
        <v>0</v>
      </c>
      <c r="Q223" t="str">
        <f>LEFT(N223,FIND("/",N223)-1)</f>
        <v>film &amp; video</v>
      </c>
      <c r="R223" t="str">
        <f>RIGHT(N223,LEN(N223)-FIND("/",N223))</f>
        <v>drama</v>
      </c>
      <c r="S223" s="11">
        <f>(J223/86400)+25569+(-5/24)</f>
        <v>42031.629212962966</v>
      </c>
      <c r="T223" s="11">
        <f>(I223/86400)+25569+(-5/24)</f>
        <v>42091.587546296294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IF(E224&lt;=0,0,(E224/D224)*100)</f>
        <v>13</v>
      </c>
      <c r="P224" s="7">
        <f>IF(E224&lt;=0,0,E224/L224)</f>
        <v>65</v>
      </c>
      <c r="Q224" t="str">
        <f>LEFT(N224,FIND("/",N224)-1)</f>
        <v>film &amp; video</v>
      </c>
      <c r="R224" t="str">
        <f>RIGHT(N224,LEN(N224)-FIND("/",N224))</f>
        <v>drama</v>
      </c>
      <c r="S224" s="11">
        <f>(J224/86400)+25569+(-5/24)</f>
        <v>42031.561550925922</v>
      </c>
      <c r="T224" s="11">
        <f>(I224/86400)+25569+(-5/24)</f>
        <v>42089.902083333327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IF(E225&lt;=0,0,(E225/D225)*100)</f>
        <v>0</v>
      </c>
      <c r="P225" s="7">
        <f>IF(E225&lt;=0,0,E225/L225)</f>
        <v>0</v>
      </c>
      <c r="Q225" t="str">
        <f>LEFT(N225,FIND("/",N225)-1)</f>
        <v>film &amp; video</v>
      </c>
      <c r="R225" t="str">
        <f>RIGHT(N225,LEN(N225)-FIND("/",N225))</f>
        <v>drama</v>
      </c>
      <c r="S225" s="11">
        <f>(J225/86400)+25569+(-5/24)</f>
        <v>42481.839699074073</v>
      </c>
      <c r="T225" s="11">
        <f>(I225/86400)+25569+(-5/24)</f>
        <v>42511.836805555555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IF(E226&lt;=0,0,(E226/D226)*100)</f>
        <v>0</v>
      </c>
      <c r="P226" s="7">
        <f>IF(E226&lt;=0,0,E226/L226)</f>
        <v>0</v>
      </c>
      <c r="Q226" t="str">
        <f>LEFT(N226,FIND("/",N226)-1)</f>
        <v>film &amp; video</v>
      </c>
      <c r="R226" t="str">
        <f>RIGHT(N226,LEN(N226)-FIND("/",N226))</f>
        <v>drama</v>
      </c>
      <c r="S226" s="11">
        <f>(J226/86400)+25569+(-5/24)</f>
        <v>42135.026921296296</v>
      </c>
      <c r="T226" s="11">
        <f>(I226/86400)+25569+(-5/24)</f>
        <v>42195.026921296296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IF(E227&lt;=0,0,(E227/D227)*100)</f>
        <v>0</v>
      </c>
      <c r="P227" s="7">
        <f>IF(E227&lt;=0,0,E227/L227)</f>
        <v>0</v>
      </c>
      <c r="Q227" t="str">
        <f>LEFT(N227,FIND("/",N227)-1)</f>
        <v>film &amp; video</v>
      </c>
      <c r="R227" t="str">
        <f>RIGHT(N227,LEN(N227)-FIND("/",N227))</f>
        <v>drama</v>
      </c>
      <c r="S227" s="11">
        <f>(J227/86400)+25569+(-5/24)</f>
        <v>42438.752939814811</v>
      </c>
      <c r="T227" s="11">
        <f>(I227/86400)+25569+(-5/24)</f>
        <v>42468.711273148147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IF(E228&lt;=0,0,(E228/D228)*100)</f>
        <v>0.86206896551724133</v>
      </c>
      <c r="P228" s="7">
        <f>IF(E228&lt;=0,0,E228/L228)</f>
        <v>125</v>
      </c>
      <c r="Q228" t="str">
        <f>LEFT(N228,FIND("/",N228)-1)</f>
        <v>film &amp; video</v>
      </c>
      <c r="R228" t="str">
        <f>RIGHT(N228,LEN(N228)-FIND("/",N228))</f>
        <v>drama</v>
      </c>
      <c r="S228" s="11">
        <f>(J228/86400)+25569+(-5/24)</f>
        <v>42106.457685185182</v>
      </c>
      <c r="T228" s="11">
        <f>(I228/86400)+25569+(-5/24)</f>
        <v>42155.186805555553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IF(E229&lt;=0,0,(E229/D229)*100)</f>
        <v>0</v>
      </c>
      <c r="P229" s="7">
        <f>IF(E229&lt;=0,0,E229/L229)</f>
        <v>0</v>
      </c>
      <c r="Q229" t="str">
        <f>LEFT(N229,FIND("/",N229)-1)</f>
        <v>film &amp; video</v>
      </c>
      <c r="R229" t="str">
        <f>RIGHT(N229,LEN(N229)-FIND("/",N229))</f>
        <v>drama</v>
      </c>
      <c r="S229" s="11">
        <f>(J229/86400)+25569+(-5/24)</f>
        <v>42164.685659722221</v>
      </c>
      <c r="T229" s="11">
        <f>(I229/86400)+25569+(-5/24)</f>
        <v>42194.685659722221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IF(E230&lt;=0,0,(E230/D230)*100)</f>
        <v>0</v>
      </c>
      <c r="P230" s="7">
        <f>IF(E230&lt;=0,0,E230/L230)</f>
        <v>0</v>
      </c>
      <c r="Q230" t="str">
        <f>LEFT(N230,FIND("/",N230)-1)</f>
        <v>film &amp; video</v>
      </c>
      <c r="R230" t="str">
        <f>RIGHT(N230,LEN(N230)-FIND("/",N230))</f>
        <v>drama</v>
      </c>
      <c r="S230" s="11">
        <f>(J230/86400)+25569+(-5/24)</f>
        <v>42096.478067129625</v>
      </c>
      <c r="T230" s="11">
        <f>(I230/86400)+25569+(-5/24)</f>
        <v>42156.478067129625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IF(E231&lt;=0,0,(E231/D231)*100)</f>
        <v>0</v>
      </c>
      <c r="P231" s="7">
        <f>IF(E231&lt;=0,0,E231/L231)</f>
        <v>0</v>
      </c>
      <c r="Q231" t="str">
        <f>LEFT(N231,FIND("/",N231)-1)</f>
        <v>film &amp; video</v>
      </c>
      <c r="R231" t="str">
        <f>RIGHT(N231,LEN(N231)-FIND("/",N231))</f>
        <v>drama</v>
      </c>
      <c r="S231" s="11">
        <f>(J231/86400)+25569+(-5/24)</f>
        <v>42383.725659722222</v>
      </c>
      <c r="T231" s="11">
        <f>(I231/86400)+25569+(-5/24)</f>
        <v>42413.725659722222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IF(E232&lt;=0,0,(E232/D232)*100)</f>
        <v>0.4</v>
      </c>
      <c r="P232" s="7">
        <f>IF(E232&lt;=0,0,E232/L232)</f>
        <v>30</v>
      </c>
      <c r="Q232" t="str">
        <f>LEFT(N232,FIND("/",N232)-1)</f>
        <v>film &amp; video</v>
      </c>
      <c r="R232" t="str">
        <f>RIGHT(N232,LEN(N232)-FIND("/",N232))</f>
        <v>drama</v>
      </c>
      <c r="S232" s="11">
        <f>(J232/86400)+25569+(-5/24)</f>
        <v>42129.568877314814</v>
      </c>
      <c r="T232" s="11">
        <f>(I232/86400)+25569+(-5/24)</f>
        <v>42159.568877314814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IF(E233&lt;=0,0,(E233/D233)*100)</f>
        <v>0</v>
      </c>
      <c r="P233" s="7">
        <f>IF(E233&lt;=0,0,E233/L233)</f>
        <v>0</v>
      </c>
      <c r="Q233" t="str">
        <f>LEFT(N233,FIND("/",N233)-1)</f>
        <v>film &amp; video</v>
      </c>
      <c r="R233" t="str">
        <f>RIGHT(N233,LEN(N233)-FIND("/",N233))</f>
        <v>drama</v>
      </c>
      <c r="S233" s="11">
        <f>(J233/86400)+25569+(-5/24)</f>
        <v>42341.75059027777</v>
      </c>
      <c r="T233" s="11">
        <f>(I233/86400)+25569+(-5/24)</f>
        <v>42371.75059027777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IF(E234&lt;=0,0,(E234/D234)*100)</f>
        <v>2.75</v>
      </c>
      <c r="P234" s="7">
        <f>IF(E234&lt;=0,0,E234/L234)</f>
        <v>15.714285714285714</v>
      </c>
      <c r="Q234" t="str">
        <f>LEFT(N234,FIND("/",N234)-1)</f>
        <v>film &amp; video</v>
      </c>
      <c r="R234" t="str">
        <f>RIGHT(N234,LEN(N234)-FIND("/",N234))</f>
        <v>drama</v>
      </c>
      <c r="S234" s="11">
        <f>(J234/86400)+25569+(-5/24)</f>
        <v>42032.617430555554</v>
      </c>
      <c r="T234" s="11">
        <f>(I234/86400)+25569+(-5/24)</f>
        <v>42062.617430555554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IF(E235&lt;=0,0,(E235/D235)*100)</f>
        <v>0</v>
      </c>
      <c r="P235" s="7">
        <f>IF(E235&lt;=0,0,E235/L235)</f>
        <v>0</v>
      </c>
      <c r="Q235" t="str">
        <f>LEFT(N235,FIND("/",N235)-1)</f>
        <v>film &amp; video</v>
      </c>
      <c r="R235" t="str">
        <f>RIGHT(N235,LEN(N235)-FIND("/",N235))</f>
        <v>drama</v>
      </c>
      <c r="S235" s="11">
        <f>(J235/86400)+25569+(-5/24)</f>
        <v>42612.703379629624</v>
      </c>
      <c r="T235" s="11">
        <f>(I235/86400)+25569+(-5/24)</f>
        <v>42642.703379629624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IF(E236&lt;=0,0,(E236/D236)*100)</f>
        <v>40.1</v>
      </c>
      <c r="P236" s="7">
        <f>IF(E236&lt;=0,0,E236/L236)</f>
        <v>80.2</v>
      </c>
      <c r="Q236" t="str">
        <f>LEFT(N236,FIND("/",N236)-1)</f>
        <v>film &amp; video</v>
      </c>
      <c r="R236" t="str">
        <f>RIGHT(N236,LEN(N236)-FIND("/",N236))</f>
        <v>drama</v>
      </c>
      <c r="S236" s="11">
        <f>(J236/86400)+25569+(-5/24)</f>
        <v>42135.82707175926</v>
      </c>
      <c r="T236" s="11">
        <f>(I236/86400)+25569+(-5/24)</f>
        <v>42175.82707175926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IF(E237&lt;=0,0,(E237/D237)*100)</f>
        <v>0</v>
      </c>
      <c r="P237" s="7">
        <f>IF(E237&lt;=0,0,E237/L237)</f>
        <v>0</v>
      </c>
      <c r="Q237" t="str">
        <f>LEFT(N237,FIND("/",N237)-1)</f>
        <v>film &amp; video</v>
      </c>
      <c r="R237" t="str">
        <f>RIGHT(N237,LEN(N237)-FIND("/",N237))</f>
        <v>drama</v>
      </c>
      <c r="S237" s="11">
        <f>(J237/86400)+25569+(-5/24)</f>
        <v>42164.700196759259</v>
      </c>
      <c r="T237" s="11">
        <f>(I237/86400)+25569+(-5/24)</f>
        <v>42194.700196759259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IF(E238&lt;=0,0,(E238/D238)*100)</f>
        <v>0</v>
      </c>
      <c r="P238" s="7">
        <f>IF(E238&lt;=0,0,E238/L238)</f>
        <v>0</v>
      </c>
      <c r="Q238" t="str">
        <f>LEFT(N238,FIND("/",N238)-1)</f>
        <v>film &amp; video</v>
      </c>
      <c r="R238" t="str">
        <f>RIGHT(N238,LEN(N238)-FIND("/",N238))</f>
        <v>drama</v>
      </c>
      <c r="S238" s="11">
        <f>(J238/86400)+25569+(-5/24)</f>
        <v>42320.876145833332</v>
      </c>
      <c r="T238" s="11">
        <f>(I238/86400)+25569+(-5/24)</f>
        <v>42373.791666666664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IF(E239&lt;=0,0,(E239/D239)*100)</f>
        <v>0.33333333333333337</v>
      </c>
      <c r="P239" s="7">
        <f>IF(E239&lt;=0,0,E239/L239)</f>
        <v>50</v>
      </c>
      <c r="Q239" t="str">
        <f>LEFT(N239,FIND("/",N239)-1)</f>
        <v>film &amp; video</v>
      </c>
      <c r="R239" t="str">
        <f>RIGHT(N239,LEN(N239)-FIND("/",N239))</f>
        <v>drama</v>
      </c>
      <c r="S239" s="11">
        <f>(J239/86400)+25569+(-5/24)</f>
        <v>42377.368854166663</v>
      </c>
      <c r="T239" s="11">
        <f>(I239/86400)+25569+(-5/24)</f>
        <v>42437.368854166663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IF(E240&lt;=0,0,(E240/D240)*100)</f>
        <v>0</v>
      </c>
      <c r="P240" s="7">
        <f>IF(E240&lt;=0,0,E240/L240)</f>
        <v>0</v>
      </c>
      <c r="Q240" t="str">
        <f>LEFT(N240,FIND("/",N240)-1)</f>
        <v>film &amp; video</v>
      </c>
      <c r="R240" t="str">
        <f>RIGHT(N240,LEN(N240)-FIND("/",N240))</f>
        <v>drama</v>
      </c>
      <c r="S240" s="11">
        <f>(J240/86400)+25569+(-5/24)</f>
        <v>42713.754166666666</v>
      </c>
      <c r="T240" s="11">
        <f>(I240/86400)+25569+(-5/24)</f>
        <v>42734.166666666664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IF(E241&lt;=0,0,(E241/D241)*100)</f>
        <v>25</v>
      </c>
      <c r="P241" s="7">
        <f>IF(E241&lt;=0,0,E241/L241)</f>
        <v>50</v>
      </c>
      <c r="Q241" t="str">
        <f>LEFT(N241,FIND("/",N241)-1)</f>
        <v>film &amp; video</v>
      </c>
      <c r="R241" t="str">
        <f>RIGHT(N241,LEN(N241)-FIND("/",N241))</f>
        <v>drama</v>
      </c>
      <c r="S241" s="11">
        <f>(J241/86400)+25569+(-5/24)</f>
        <v>42296.901967592588</v>
      </c>
      <c r="T241" s="11">
        <f>(I241/86400)+25569+(-5/24)</f>
        <v>42316.291666666664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IF(E242&lt;=0,0,(E242/D242)*100)</f>
        <v>107.63413333333334</v>
      </c>
      <c r="P242" s="7">
        <f>IF(E242&lt;=0,0,E242/L242)</f>
        <v>117.84759124087591</v>
      </c>
      <c r="Q242" t="str">
        <f>LEFT(N242,FIND("/",N242)-1)</f>
        <v>film &amp; video</v>
      </c>
      <c r="R242" t="str">
        <f>RIGHT(N242,LEN(N242)-FIND("/",N242))</f>
        <v>documentary</v>
      </c>
      <c r="S242" s="11">
        <f>(J242/86400)+25569+(-5/24)</f>
        <v>41354.500127314815</v>
      </c>
      <c r="T242" s="11">
        <f>(I242/86400)+25569+(-5/24)</f>
        <v>41399.500127314815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IF(E243&lt;=0,0,(E243/D243)*100)</f>
        <v>112.63736263736264</v>
      </c>
      <c r="P243" s="7">
        <f>IF(E243&lt;=0,0,E243/L243)</f>
        <v>109.04255319148936</v>
      </c>
      <c r="Q243" t="str">
        <f>LEFT(N243,FIND("/",N243)-1)</f>
        <v>film &amp; video</v>
      </c>
      <c r="R243" t="str">
        <f>RIGHT(N243,LEN(N243)-FIND("/",N243))</f>
        <v>documentary</v>
      </c>
      <c r="S243" s="11">
        <f>(J243/86400)+25569+(-5/24)</f>
        <v>41949.489629629628</v>
      </c>
      <c r="T243" s="11">
        <f>(I243/86400)+25569+(-5/24)</f>
        <v>41994.489629629628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IF(E244&lt;=0,0,(E244/D244)*100)</f>
        <v>113.46153846153845</v>
      </c>
      <c r="P244" s="7">
        <f>IF(E244&lt;=0,0,E244/L244)</f>
        <v>73.019801980198025</v>
      </c>
      <c r="Q244" t="str">
        <f>LEFT(N244,FIND("/",N244)-1)</f>
        <v>film &amp; video</v>
      </c>
      <c r="R244" t="str">
        <f>RIGHT(N244,LEN(N244)-FIND("/",N244))</f>
        <v>documentary</v>
      </c>
      <c r="S244" s="11">
        <f>(J244/86400)+25569+(-5/24)</f>
        <v>40862.28460648148</v>
      </c>
      <c r="T244" s="11">
        <f>(I244/86400)+25569+(-5/24)</f>
        <v>40897.28460648148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IF(E245&lt;=0,0,(E245/D245)*100)</f>
        <v>102.592</v>
      </c>
      <c r="P245" s="7">
        <f>IF(E245&lt;=0,0,E245/L245)</f>
        <v>78.195121951219505</v>
      </c>
      <c r="Q245" t="str">
        <f>LEFT(N245,FIND("/",N245)-1)</f>
        <v>film &amp; video</v>
      </c>
      <c r="R245" t="str">
        <f>RIGHT(N245,LEN(N245)-FIND("/",N245))</f>
        <v>documentary</v>
      </c>
      <c r="S245" s="11">
        <f>(J245/86400)+25569+(-5/24)</f>
        <v>41661.839166666665</v>
      </c>
      <c r="T245" s="11">
        <f>(I245/86400)+25569+(-5/24)</f>
        <v>41691.839166666665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IF(E246&lt;=0,0,(E246/D246)*100)</f>
        <v>113.75714285714287</v>
      </c>
      <c r="P246" s="7">
        <f>IF(E246&lt;=0,0,E246/L246)</f>
        <v>47.398809523809526</v>
      </c>
      <c r="Q246" t="str">
        <f>LEFT(N246,FIND("/",N246)-1)</f>
        <v>film &amp; video</v>
      </c>
      <c r="R246" t="str">
        <f>RIGHT(N246,LEN(N246)-FIND("/",N246))</f>
        <v>documentary</v>
      </c>
      <c r="S246" s="11">
        <f>(J246/86400)+25569+(-5/24)</f>
        <v>40213.115266203698</v>
      </c>
      <c r="T246" s="11">
        <f>(I246/86400)+25569+(-5/24)</f>
        <v>40253.087500000001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IF(E247&lt;=0,0,(E247/D247)*100)</f>
        <v>103.71999999999998</v>
      </c>
      <c r="P247" s="7">
        <f>IF(E247&lt;=0,0,E247/L247)</f>
        <v>54.020833333333336</v>
      </c>
      <c r="Q247" t="str">
        <f>LEFT(N247,FIND("/",N247)-1)</f>
        <v>film &amp; video</v>
      </c>
      <c r="R247" t="str">
        <f>RIGHT(N247,LEN(N247)-FIND("/",N247))</f>
        <v>documentary</v>
      </c>
      <c r="S247" s="11">
        <f>(J247/86400)+25569+(-5/24)</f>
        <v>41106.844733796293</v>
      </c>
      <c r="T247" s="11">
        <f>(I247/86400)+25569+(-5/24)</f>
        <v>41136.844733796293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IF(E248&lt;=0,0,(E248/D248)*100)</f>
        <v>305.46000000000004</v>
      </c>
      <c r="P248" s="7">
        <f>IF(E248&lt;=0,0,E248/L248)</f>
        <v>68.488789237668158</v>
      </c>
      <c r="Q248" t="str">
        <f>LEFT(N248,FIND("/",N248)-1)</f>
        <v>film &amp; video</v>
      </c>
      <c r="R248" t="str">
        <f>RIGHT(N248,LEN(N248)-FIND("/",N248))</f>
        <v>documentary</v>
      </c>
      <c r="S248" s="11">
        <f>(J248/86400)+25569+(-5/24)</f>
        <v>40480.155150462961</v>
      </c>
      <c r="T248" s="11">
        <f>(I248/86400)+25569+(-5/24)</f>
        <v>40530.196817129625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IF(E249&lt;=0,0,(E249/D249)*100)</f>
        <v>134.1</v>
      </c>
      <c r="P249" s="7">
        <f>IF(E249&lt;=0,0,E249/L249)</f>
        <v>108.14516129032258</v>
      </c>
      <c r="Q249" t="str">
        <f>LEFT(N249,FIND("/",N249)-1)</f>
        <v>film &amp; video</v>
      </c>
      <c r="R249" t="str">
        <f>RIGHT(N249,LEN(N249)-FIND("/",N249))</f>
        <v>documentary</v>
      </c>
      <c r="S249" s="11">
        <f>(J249/86400)+25569+(-5/24)</f>
        <v>40430.395995370367</v>
      </c>
      <c r="T249" s="11">
        <f>(I249/86400)+25569+(-5/24)</f>
        <v>40466.943749999999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IF(E250&lt;=0,0,(E250/D250)*100)</f>
        <v>101.33294117647058</v>
      </c>
      <c r="P250" s="7">
        <f>IF(E250&lt;=0,0,E250/L250)</f>
        <v>589.95205479452056</v>
      </c>
      <c r="Q250" t="str">
        <f>LEFT(N250,FIND("/",N250)-1)</f>
        <v>film &amp; video</v>
      </c>
      <c r="R250" t="str">
        <f>RIGHT(N250,LEN(N250)-FIND("/",N250))</f>
        <v>documentary</v>
      </c>
      <c r="S250" s="11">
        <f>(J250/86400)+25569+(-5/24)</f>
        <v>40870.566076388888</v>
      </c>
      <c r="T250" s="11">
        <f>(I250/86400)+25569+(-5/24)</f>
        <v>40915.566076388888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IF(E251&lt;=0,0,(E251/D251)*100)</f>
        <v>112.92</v>
      </c>
      <c r="P251" s="7">
        <f>IF(E251&lt;=0,0,E251/L251)</f>
        <v>48.051063829787232</v>
      </c>
      <c r="Q251" t="str">
        <f>LEFT(N251,FIND("/",N251)-1)</f>
        <v>film &amp; video</v>
      </c>
      <c r="R251" t="str">
        <f>RIGHT(N251,LEN(N251)-FIND("/",N251))</f>
        <v>documentary</v>
      </c>
      <c r="S251" s="11">
        <f>(J251/86400)+25569+(-5/24)</f>
        <v>40332.715509259258</v>
      </c>
      <c r="T251" s="11">
        <f>(I251/86400)+25569+(-5/24)</f>
        <v>40412.527777777774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IF(E252&lt;=0,0,(E252/D252)*100)</f>
        <v>105.58333333333334</v>
      </c>
      <c r="P252" s="7">
        <f>IF(E252&lt;=0,0,E252/L252)</f>
        <v>72.482837528604122</v>
      </c>
      <c r="Q252" t="str">
        <f>LEFT(N252,FIND("/",N252)-1)</f>
        <v>film &amp; video</v>
      </c>
      <c r="R252" t="str">
        <f>RIGHT(N252,LEN(N252)-FIND("/",N252))</f>
        <v>documentary</v>
      </c>
      <c r="S252" s="11">
        <f>(J252/86400)+25569+(-5/24)</f>
        <v>41401.357534722221</v>
      </c>
      <c r="T252" s="11">
        <f>(I252/86400)+25569+(-5/24)</f>
        <v>41431.357534722221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IF(E253&lt;=0,0,(E253/D253)*100)</f>
        <v>125.57142857142858</v>
      </c>
      <c r="P253" s="7">
        <f>IF(E253&lt;=0,0,E253/L253)</f>
        <v>57.077922077922075</v>
      </c>
      <c r="Q253" t="str">
        <f>LEFT(N253,FIND("/",N253)-1)</f>
        <v>film &amp; video</v>
      </c>
      <c r="R253" t="str">
        <f>RIGHT(N253,LEN(N253)-FIND("/",N253))</f>
        <v>documentary</v>
      </c>
      <c r="S253" s="11">
        <f>(J253/86400)+25569+(-5/24)</f>
        <v>41013.579236111109</v>
      </c>
      <c r="T253" s="11">
        <f>(I253/86400)+25569+(-5/24)</f>
        <v>41045.583333333328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IF(E254&lt;=0,0,(E254/D254)*100)</f>
        <v>184.56</v>
      </c>
      <c r="P254" s="7">
        <f>IF(E254&lt;=0,0,E254/L254)</f>
        <v>85.444444444444443</v>
      </c>
      <c r="Q254" t="str">
        <f>LEFT(N254,FIND("/",N254)-1)</f>
        <v>film &amp; video</v>
      </c>
      <c r="R254" t="str">
        <f>RIGHT(N254,LEN(N254)-FIND("/",N254))</f>
        <v>documentary</v>
      </c>
      <c r="S254" s="11">
        <f>(J254/86400)+25569+(-5/24)</f>
        <v>40266.454374999994</v>
      </c>
      <c r="T254" s="11">
        <f>(I254/86400)+25569+(-5/24)</f>
        <v>40329.957638888889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IF(E255&lt;=0,0,(E255/D255)*100)</f>
        <v>100.73333333333335</v>
      </c>
      <c r="P255" s="7">
        <f>IF(E255&lt;=0,0,E255/L255)</f>
        <v>215.85714285714286</v>
      </c>
      <c r="Q255" t="str">
        <f>LEFT(N255,FIND("/",N255)-1)</f>
        <v>film &amp; video</v>
      </c>
      <c r="R255" t="str">
        <f>RIGHT(N255,LEN(N255)-FIND("/",N255))</f>
        <v>documentary</v>
      </c>
      <c r="S255" s="11">
        <f>(J255/86400)+25569+(-5/24)</f>
        <v>40924.44253472222</v>
      </c>
      <c r="T255" s="11">
        <f>(I255/86400)+25569+(-5/24)</f>
        <v>40954.44253472222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IF(E256&lt;=0,0,(E256/D256)*100)</f>
        <v>116.94725</v>
      </c>
      <c r="P256" s="7">
        <f>IF(E256&lt;=0,0,E256/L256)</f>
        <v>89.38643312101911</v>
      </c>
      <c r="Q256" t="str">
        <f>LEFT(N256,FIND("/",N256)-1)</f>
        <v>film &amp; video</v>
      </c>
      <c r="R256" t="str">
        <f>RIGHT(N256,LEN(N256)-FIND("/",N256))</f>
        <v>documentary</v>
      </c>
      <c r="S256" s="11">
        <f>(J256/86400)+25569+(-5/24)</f>
        <v>42263.744328703702</v>
      </c>
      <c r="T256" s="11">
        <f>(I256/86400)+25569+(-5/24)</f>
        <v>42293.874999999993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IF(E257&lt;=0,0,(E257/D257)*100)</f>
        <v>106.73325</v>
      </c>
      <c r="P257" s="7">
        <f>IF(E257&lt;=0,0,E257/L257)</f>
        <v>45.418404255319146</v>
      </c>
      <c r="Q257" t="str">
        <f>LEFT(N257,FIND("/",N257)-1)</f>
        <v>film &amp; video</v>
      </c>
      <c r="R257" t="str">
        <f>RIGHT(N257,LEN(N257)-FIND("/",N257))</f>
        <v>documentary</v>
      </c>
      <c r="S257" s="11">
        <f>(J257/86400)+25569+(-5/24)</f>
        <v>40588.318078703705</v>
      </c>
      <c r="T257" s="11">
        <f>(I257/86400)+25569+(-5/24)</f>
        <v>40618.276412037034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IF(E258&lt;=0,0,(E258/D258)*100)</f>
        <v>139.1</v>
      </c>
      <c r="P258" s="7">
        <f>IF(E258&lt;=0,0,E258/L258)</f>
        <v>65.756363636363631</v>
      </c>
      <c r="Q258" t="str">
        <f>LEFT(N258,FIND("/",N258)-1)</f>
        <v>film &amp; video</v>
      </c>
      <c r="R258" t="str">
        <f>RIGHT(N258,LEN(N258)-FIND("/",N258))</f>
        <v>documentary</v>
      </c>
      <c r="S258" s="11">
        <f>(J258/86400)+25569+(-5/24)</f>
        <v>41319.560960648145</v>
      </c>
      <c r="T258" s="11">
        <f>(I258/86400)+25569+(-5/24)</f>
        <v>41349.560960648145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IF(E259&lt;=0,0,(E259/D259)*100)</f>
        <v>106.72648571428572</v>
      </c>
      <c r="P259" s="7">
        <f>IF(E259&lt;=0,0,E259/L259)</f>
        <v>66.70405357142856</v>
      </c>
      <c r="Q259" t="str">
        <f>LEFT(N259,FIND("/",N259)-1)</f>
        <v>film &amp; video</v>
      </c>
      <c r="R259" t="str">
        <f>RIGHT(N259,LEN(N259)-FIND("/",N259))</f>
        <v>documentary</v>
      </c>
      <c r="S259" s="11">
        <f>(J259/86400)+25569+(-5/24)</f>
        <v>42479.418541666666</v>
      </c>
      <c r="T259" s="11">
        <f>(I259/86400)+25569+(-5/24)</f>
        <v>42509.418541666666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IF(E260&lt;=0,0,(E260/D260)*100)</f>
        <v>191.14</v>
      </c>
      <c r="P260" s="7">
        <f>IF(E260&lt;=0,0,E260/L260)</f>
        <v>83.345930232558146</v>
      </c>
      <c r="Q260" t="str">
        <f>LEFT(N260,FIND("/",N260)-1)</f>
        <v>film &amp; video</v>
      </c>
      <c r="R260" t="str">
        <f>RIGHT(N260,LEN(N260)-FIND("/",N260))</f>
        <v>documentary</v>
      </c>
      <c r="S260" s="11">
        <f>(J260/86400)+25569+(-5/24)</f>
        <v>40681.843356481477</v>
      </c>
      <c r="T260" s="11">
        <f>(I260/86400)+25569+(-5/24)</f>
        <v>40711.843356481477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IF(E261&lt;=0,0,(E261/D261)*100)</f>
        <v>131.93789333333334</v>
      </c>
      <c r="P261" s="7">
        <f>IF(E261&lt;=0,0,E261/L261)</f>
        <v>105.04609341825902</v>
      </c>
      <c r="Q261" t="str">
        <f>LEFT(N261,FIND("/",N261)-1)</f>
        <v>film &amp; video</v>
      </c>
      <c r="R261" t="str">
        <f>RIGHT(N261,LEN(N261)-FIND("/",N261))</f>
        <v>documentary</v>
      </c>
      <c r="S261" s="11">
        <f>(J261/86400)+25569+(-5/24)</f>
        <v>42072.529733796291</v>
      </c>
      <c r="T261" s="11">
        <f>(I261/86400)+25569+(-5/24)</f>
        <v>42102.529733796291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IF(E262&lt;=0,0,(E262/D262)*100)</f>
        <v>106.4</v>
      </c>
      <c r="P262" s="7">
        <f>IF(E262&lt;=0,0,E262/L262)</f>
        <v>120.90909090909091</v>
      </c>
      <c r="Q262" t="str">
        <f>LEFT(N262,FIND("/",N262)-1)</f>
        <v>film &amp; video</v>
      </c>
      <c r="R262" t="str">
        <f>RIGHT(N262,LEN(N262)-FIND("/",N262))</f>
        <v>documentary</v>
      </c>
      <c r="S262" s="11">
        <f>(J262/86400)+25569+(-5/24)</f>
        <v>40330.547210648147</v>
      </c>
      <c r="T262" s="11">
        <f>(I262/86400)+25569+(-5/24)</f>
        <v>40376.207638888889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IF(E263&lt;=0,0,(E263/D263)*100)</f>
        <v>107.4</v>
      </c>
      <c r="P263" s="7">
        <f>IF(E263&lt;=0,0,E263/L263)</f>
        <v>97.63636363636364</v>
      </c>
      <c r="Q263" t="str">
        <f>LEFT(N263,FIND("/",N263)-1)</f>
        <v>film &amp; video</v>
      </c>
      <c r="R263" t="str">
        <f>RIGHT(N263,LEN(N263)-FIND("/",N263))</f>
        <v>documentary</v>
      </c>
      <c r="S263" s="11">
        <f>(J263/86400)+25569+(-5/24)</f>
        <v>41017.677129629628</v>
      </c>
      <c r="T263" s="11">
        <f>(I263/86400)+25569+(-5/24)</f>
        <v>41067.413194444445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IF(E264&lt;=0,0,(E264/D264)*100)</f>
        <v>240</v>
      </c>
      <c r="P264" s="7">
        <f>IF(E264&lt;=0,0,E264/L264)</f>
        <v>41.379310344827587</v>
      </c>
      <c r="Q264" t="str">
        <f>LEFT(N264,FIND("/",N264)-1)</f>
        <v>film &amp; video</v>
      </c>
      <c r="R264" t="str">
        <f>RIGHT(N264,LEN(N264)-FIND("/",N264))</f>
        <v>documentary</v>
      </c>
      <c r="S264" s="11">
        <f>(J264/86400)+25569+(-5/24)</f>
        <v>40555.039675925924</v>
      </c>
      <c r="T264" s="11">
        <f>(I264/86400)+25569+(-5/24)</f>
        <v>40600.039675925924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IF(E265&lt;=0,0,(E265/D265)*100)</f>
        <v>118.08108</v>
      </c>
      <c r="P265" s="7">
        <f>IF(E265&lt;=0,0,E265/L265)</f>
        <v>30.654485981308412</v>
      </c>
      <c r="Q265" t="str">
        <f>LEFT(N265,FIND("/",N265)-1)</f>
        <v>film &amp; video</v>
      </c>
      <c r="R265" t="str">
        <f>RIGHT(N265,LEN(N265)-FIND("/",N265))</f>
        <v>documentary</v>
      </c>
      <c r="S265" s="11">
        <f>(J265/86400)+25569+(-5/24)</f>
        <v>41149.746458333328</v>
      </c>
      <c r="T265" s="11">
        <f>(I265/86400)+25569+(-5/24)</f>
        <v>41179.746458333328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IF(E266&lt;=0,0,(E266/D266)*100)</f>
        <v>118.19999999999999</v>
      </c>
      <c r="P266" s="7">
        <f>IF(E266&lt;=0,0,E266/L266)</f>
        <v>64.945054945054949</v>
      </c>
      <c r="Q266" t="str">
        <f>LEFT(N266,FIND("/",N266)-1)</f>
        <v>film &amp; video</v>
      </c>
      <c r="R266" t="str">
        <f>RIGHT(N266,LEN(N266)-FIND("/",N266))</f>
        <v>documentary</v>
      </c>
      <c r="S266" s="11">
        <f>(J266/86400)+25569+(-5/24)</f>
        <v>41010.411979166667</v>
      </c>
      <c r="T266" s="11">
        <f>(I266/86400)+25569+(-5/24)</f>
        <v>41040.411979166667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IF(E267&lt;=0,0,(E267/D267)*100)</f>
        <v>111.1</v>
      </c>
      <c r="P267" s="7">
        <f>IF(E267&lt;=0,0,E267/L267)</f>
        <v>95.775862068965523</v>
      </c>
      <c r="Q267" t="str">
        <f>LEFT(N267,FIND("/",N267)-1)</f>
        <v>film &amp; video</v>
      </c>
      <c r="R267" t="str">
        <f>RIGHT(N267,LEN(N267)-FIND("/",N267))</f>
        <v>documentary</v>
      </c>
      <c r="S267" s="11">
        <f>(J267/86400)+25569+(-5/24)</f>
        <v>40267.03738425926</v>
      </c>
      <c r="T267" s="11">
        <f>(I267/86400)+25569+(-5/24)</f>
        <v>40308.636111111111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IF(E268&lt;=0,0,(E268/D268)*100)</f>
        <v>145.5</v>
      </c>
      <c r="P268" s="7">
        <f>IF(E268&lt;=0,0,E268/L268)</f>
        <v>40.416666666666664</v>
      </c>
      <c r="Q268" t="str">
        <f>LEFT(N268,FIND("/",N268)-1)</f>
        <v>film &amp; video</v>
      </c>
      <c r="R268" t="str">
        <f>RIGHT(N268,LEN(N268)-FIND("/",N268))</f>
        <v>documentary</v>
      </c>
      <c r="S268" s="11">
        <f>(J268/86400)+25569+(-5/24)</f>
        <v>40204.966516203705</v>
      </c>
      <c r="T268" s="11">
        <f>(I268/86400)+25569+(-5/24)</f>
        <v>40290.95208333333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IF(E269&lt;=0,0,(E269/D269)*100)</f>
        <v>131.62883248730967</v>
      </c>
      <c r="P269" s="7">
        <f>IF(E269&lt;=0,0,E269/L269)</f>
        <v>78.578424242424248</v>
      </c>
      <c r="Q269" t="str">
        <f>LEFT(N269,FIND("/",N269)-1)</f>
        <v>film &amp; video</v>
      </c>
      <c r="R269" t="str">
        <f>RIGHT(N269,LEN(N269)-FIND("/",N269))</f>
        <v>documentary</v>
      </c>
      <c r="S269" s="11">
        <f>(J269/86400)+25569+(-5/24)</f>
        <v>41785.244201388887</v>
      </c>
      <c r="T269" s="11">
        <f>(I269/86400)+25569+(-5/24)</f>
        <v>41815.244201388887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IF(E270&lt;=0,0,(E270/D270)*100)</f>
        <v>111.4</v>
      </c>
      <c r="P270" s="7">
        <f>IF(E270&lt;=0,0,E270/L270)</f>
        <v>50.18018018018018</v>
      </c>
      <c r="Q270" t="str">
        <f>LEFT(N270,FIND("/",N270)-1)</f>
        <v>film &amp; video</v>
      </c>
      <c r="R270" t="str">
        <f>RIGHT(N270,LEN(N270)-FIND("/",N270))</f>
        <v>documentary</v>
      </c>
      <c r="S270" s="11">
        <f>(J270/86400)+25569+(-5/24)</f>
        <v>40808.944189814814</v>
      </c>
      <c r="T270" s="11">
        <f>(I270/86400)+25569+(-5/24)</f>
        <v>40853.985856481479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IF(E271&lt;=0,0,(E271/D271)*100)</f>
        <v>147.23376999999999</v>
      </c>
      <c r="P271" s="7">
        <f>IF(E271&lt;=0,0,E271/L271)</f>
        <v>92.251735588972423</v>
      </c>
      <c r="Q271" t="str">
        <f>LEFT(N271,FIND("/",N271)-1)</f>
        <v>film &amp; video</v>
      </c>
      <c r="R271" t="str">
        <f>RIGHT(N271,LEN(N271)-FIND("/",N271))</f>
        <v>documentary</v>
      </c>
      <c r="S271" s="11">
        <f>(J271/86400)+25569+(-5/24)</f>
        <v>42757.988680555551</v>
      </c>
      <c r="T271" s="11">
        <f>(I271/86400)+25569+(-5/24)</f>
        <v>42787.988680555551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IF(E272&lt;=0,0,(E272/D272)*100)</f>
        <v>152.60869565217391</v>
      </c>
      <c r="P272" s="7">
        <f>IF(E272&lt;=0,0,E272/L272)</f>
        <v>57.540983606557376</v>
      </c>
      <c r="Q272" t="str">
        <f>LEFT(N272,FIND("/",N272)-1)</f>
        <v>film &amp; video</v>
      </c>
      <c r="R272" t="str">
        <f>RIGHT(N272,LEN(N272)-FIND("/",N272))</f>
        <v>documentary</v>
      </c>
      <c r="S272" s="11">
        <f>(J272/86400)+25569+(-5/24)</f>
        <v>40637.658217592594</v>
      </c>
      <c r="T272" s="11">
        <f>(I272/86400)+25569+(-5/24)</f>
        <v>40687.958333333328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IF(E273&lt;=0,0,(E273/D273)*100)</f>
        <v>104.67999999999999</v>
      </c>
      <c r="P273" s="7">
        <f>IF(E273&lt;=0,0,E273/L273)</f>
        <v>109.42160278745645</v>
      </c>
      <c r="Q273" t="str">
        <f>LEFT(N273,FIND("/",N273)-1)</f>
        <v>film &amp; video</v>
      </c>
      <c r="R273" t="str">
        <f>RIGHT(N273,LEN(N273)-FIND("/",N273))</f>
        <v>documentary</v>
      </c>
      <c r="S273" s="11">
        <f>(J273/86400)+25569+(-5/24)</f>
        <v>41611.891909722217</v>
      </c>
      <c r="T273" s="11">
        <f>(I273/86400)+25569+(-5/24)</f>
        <v>41641.125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IF(E274&lt;=0,0,(E274/D274)*100)</f>
        <v>177.43366666666668</v>
      </c>
      <c r="P274" s="7">
        <f>IF(E274&lt;=0,0,E274/L274)</f>
        <v>81.892461538461546</v>
      </c>
      <c r="Q274" t="str">
        <f>LEFT(N274,FIND("/",N274)-1)</f>
        <v>film &amp; video</v>
      </c>
      <c r="R274" t="str">
        <f>RIGHT(N274,LEN(N274)-FIND("/",N274))</f>
        <v>documentary</v>
      </c>
      <c r="S274" s="11">
        <f>(J274/86400)+25569+(-5/24)</f>
        <v>40235.692025462959</v>
      </c>
      <c r="T274" s="11">
        <f>(I274/86400)+25569+(-5/24)</f>
        <v>40296.575694444444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IF(E275&lt;=0,0,(E275/D275)*100)</f>
        <v>107.7758</v>
      </c>
      <c r="P275" s="7">
        <f>IF(E275&lt;=0,0,E275/L275)</f>
        <v>45.667711864406776</v>
      </c>
      <c r="Q275" t="str">
        <f>LEFT(N275,FIND("/",N275)-1)</f>
        <v>film &amp; video</v>
      </c>
      <c r="R275" t="str">
        <f>RIGHT(N275,LEN(N275)-FIND("/",N275))</f>
        <v>documentary</v>
      </c>
      <c r="S275" s="11">
        <f>(J275/86400)+25569+(-5/24)</f>
        <v>40697.29011574074</v>
      </c>
      <c r="T275" s="11">
        <f>(I275/86400)+25569+(-5/24)</f>
        <v>40727.29011574074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IF(E276&lt;=0,0,(E276/D276)*100)</f>
        <v>156</v>
      </c>
      <c r="P276" s="7">
        <f>IF(E276&lt;=0,0,E276/L276)</f>
        <v>55.221238938053098</v>
      </c>
      <c r="Q276" t="str">
        <f>LEFT(N276,FIND("/",N276)-1)</f>
        <v>film &amp; video</v>
      </c>
      <c r="R276" t="str">
        <f>RIGHT(N276,LEN(N276)-FIND("/",N276))</f>
        <v>documentary</v>
      </c>
      <c r="S276" s="11">
        <f>(J276/86400)+25569+(-5/24)</f>
        <v>40969.704039351847</v>
      </c>
      <c r="T276" s="11">
        <f>(I276/86400)+25569+(-5/24)</f>
        <v>41004.082638888889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IF(E277&lt;=0,0,(E277/D277)*100)</f>
        <v>108.395</v>
      </c>
      <c r="P277" s="7">
        <f>IF(E277&lt;=0,0,E277/L277)</f>
        <v>65.298192771084331</v>
      </c>
      <c r="Q277" t="str">
        <f>LEFT(N277,FIND("/",N277)-1)</f>
        <v>film &amp; video</v>
      </c>
      <c r="R277" t="str">
        <f>RIGHT(N277,LEN(N277)-FIND("/",N277))</f>
        <v>documentary</v>
      </c>
      <c r="S277" s="11">
        <f>(J277/86400)+25569+(-5/24)</f>
        <v>41192.823680555557</v>
      </c>
      <c r="T277" s="11">
        <f>(I277/86400)+25569+(-5/24)</f>
        <v>41222.865347222221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IF(E278&lt;=0,0,(E278/D278)*100)</f>
        <v>147.6</v>
      </c>
      <c r="P278" s="7">
        <f>IF(E278&lt;=0,0,E278/L278)</f>
        <v>95.225806451612897</v>
      </c>
      <c r="Q278" t="str">
        <f>LEFT(N278,FIND("/",N278)-1)</f>
        <v>film &amp; video</v>
      </c>
      <c r="R278" t="str">
        <f>RIGHT(N278,LEN(N278)-FIND("/",N278))</f>
        <v>documentary</v>
      </c>
      <c r="S278" s="11">
        <f>(J278/86400)+25569+(-5/24)</f>
        <v>40966.873541666668</v>
      </c>
      <c r="T278" s="11">
        <f>(I278/86400)+25569+(-5/24)</f>
        <v>41026.831874999996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IF(E279&lt;=0,0,(E279/D279)*100)</f>
        <v>110.38153846153847</v>
      </c>
      <c r="P279" s="7">
        <f>IF(E279&lt;=0,0,E279/L279)</f>
        <v>75.444794952681391</v>
      </c>
      <c r="Q279" t="str">
        <f>LEFT(N279,FIND("/",N279)-1)</f>
        <v>film &amp; video</v>
      </c>
      <c r="R279" t="str">
        <f>RIGHT(N279,LEN(N279)-FIND("/",N279))</f>
        <v>documentary</v>
      </c>
      <c r="S279" s="11">
        <f>(J279/86400)+25569+(-5/24)</f>
        <v>42117.68309027778</v>
      </c>
      <c r="T279" s="11">
        <f>(I279/86400)+25569+(-5/24)</f>
        <v>42147.68309027778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IF(E280&lt;=0,0,(E280/D280)*100)</f>
        <v>150.34814814814814</v>
      </c>
      <c r="P280" s="7">
        <f>IF(E280&lt;=0,0,E280/L280)</f>
        <v>97.816867469879512</v>
      </c>
      <c r="Q280" t="str">
        <f>LEFT(N280,FIND("/",N280)-1)</f>
        <v>film &amp; video</v>
      </c>
      <c r="R280" t="str">
        <f>RIGHT(N280,LEN(N280)-FIND("/",N280))</f>
        <v>documentary</v>
      </c>
      <c r="S280" s="11">
        <f>(J280/86400)+25569+(-5/24)</f>
        <v>41163.832627314812</v>
      </c>
      <c r="T280" s="11">
        <f>(I280/86400)+25569+(-5/24)</f>
        <v>41193.832627314812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IF(E281&lt;=0,0,(E281/D281)*100)</f>
        <v>157.31829411764707</v>
      </c>
      <c r="P281" s="7">
        <f>IF(E281&lt;=0,0,E281/L281)</f>
        <v>87.685606557377056</v>
      </c>
      <c r="Q281" t="str">
        <f>LEFT(N281,FIND("/",N281)-1)</f>
        <v>film &amp; video</v>
      </c>
      <c r="R281" t="str">
        <f>RIGHT(N281,LEN(N281)-FIND("/",N281))</f>
        <v>documentary</v>
      </c>
      <c r="S281" s="11">
        <f>(J281/86400)+25569+(-5/24)</f>
        <v>42759.035833333335</v>
      </c>
      <c r="T281" s="11">
        <f>(I281/86400)+25569+(-5/24)</f>
        <v>42792.875694444439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IF(E282&lt;=0,0,(E282/D282)*100)</f>
        <v>156.14400000000001</v>
      </c>
      <c r="P282" s="7">
        <f>IF(E282&lt;=0,0,E282/L282)</f>
        <v>54.748948106591868</v>
      </c>
      <c r="Q282" t="str">
        <f>LEFT(N282,FIND("/",N282)-1)</f>
        <v>film &amp; video</v>
      </c>
      <c r="R282" t="str">
        <f>RIGHT(N282,LEN(N282)-FIND("/",N282))</f>
        <v>documentary</v>
      </c>
      <c r="S282" s="11">
        <f>(J282/86400)+25569+(-5/24)</f>
        <v>41744.382349537038</v>
      </c>
      <c r="T282" s="11">
        <f>(I282/86400)+25569+(-5/24)</f>
        <v>41789.382349537038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IF(E283&lt;=0,0,(E283/D283)*100)</f>
        <v>120.58763636363636</v>
      </c>
      <c r="P283" s="7">
        <f>IF(E283&lt;=0,0,E283/L283)</f>
        <v>83.953417721518989</v>
      </c>
      <c r="Q283" t="str">
        <f>LEFT(N283,FIND("/",N283)-1)</f>
        <v>film &amp; video</v>
      </c>
      <c r="R283" t="str">
        <f>RIGHT(N283,LEN(N283)-FIND("/",N283))</f>
        <v>documentary</v>
      </c>
      <c r="S283" s="11">
        <f>(J283/86400)+25569+(-5/24)</f>
        <v>39949.955011574071</v>
      </c>
      <c r="T283" s="11">
        <f>(I283/86400)+25569+(-5/24)</f>
        <v>40035.601388888885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IF(E284&lt;=0,0,(E284/D284)*100)</f>
        <v>101.18888888888888</v>
      </c>
      <c r="P284" s="7">
        <f>IF(E284&lt;=0,0,E284/L284)</f>
        <v>254.38547486033519</v>
      </c>
      <c r="Q284" t="str">
        <f>LEFT(N284,FIND("/",N284)-1)</f>
        <v>film &amp; video</v>
      </c>
      <c r="R284" t="str">
        <f>RIGHT(N284,LEN(N284)-FIND("/",N284))</f>
        <v>documentary</v>
      </c>
      <c r="S284" s="11">
        <f>(J284/86400)+25569+(-5/24)</f>
        <v>40194.711712962962</v>
      </c>
      <c r="T284" s="11">
        <f>(I284/86400)+25569+(-5/24)</f>
        <v>40231.708333333328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IF(E285&lt;=0,0,(E285/D285)*100)</f>
        <v>114.27249999999999</v>
      </c>
      <c r="P285" s="7">
        <f>IF(E285&lt;=0,0,E285/L285)</f>
        <v>101.8269801980198</v>
      </c>
      <c r="Q285" t="str">
        <f>LEFT(N285,FIND("/",N285)-1)</f>
        <v>film &amp; video</v>
      </c>
      <c r="R285" t="str">
        <f>RIGHT(N285,LEN(N285)-FIND("/",N285))</f>
        <v>documentary</v>
      </c>
      <c r="S285" s="11">
        <f>(J285/86400)+25569+(-5/24)</f>
        <v>40675.501666666663</v>
      </c>
      <c r="T285" s="11">
        <f>(I285/86400)+25569+(-5/24)</f>
        <v>40694.999305555553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IF(E286&lt;=0,0,(E286/D286)*100)</f>
        <v>104.62615</v>
      </c>
      <c r="P286" s="7">
        <f>IF(E286&lt;=0,0,E286/L286)</f>
        <v>55.066394736842106</v>
      </c>
      <c r="Q286" t="str">
        <f>LEFT(N286,FIND("/",N286)-1)</f>
        <v>film &amp; video</v>
      </c>
      <c r="R286" t="str">
        <f>RIGHT(N286,LEN(N286)-FIND("/",N286))</f>
        <v>documentary</v>
      </c>
      <c r="S286" s="11">
        <f>(J286/86400)+25569+(-5/24)</f>
        <v>40904.529861111107</v>
      </c>
      <c r="T286" s="11">
        <f>(I286/86400)+25569+(-5/24)</f>
        <v>40929.529861111107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IF(E287&lt;=0,0,(E287/D287)*100)</f>
        <v>228.82507142857142</v>
      </c>
      <c r="P287" s="7">
        <f>IF(E287&lt;=0,0,E287/L287)</f>
        <v>56.901438721136763</v>
      </c>
      <c r="Q287" t="str">
        <f>LEFT(N287,FIND("/",N287)-1)</f>
        <v>film &amp; video</v>
      </c>
      <c r="R287" t="str">
        <f>RIGHT(N287,LEN(N287)-FIND("/",N287))</f>
        <v>documentary</v>
      </c>
      <c r="S287" s="11">
        <f>(J287/86400)+25569+(-5/24)</f>
        <v>41506.547777777778</v>
      </c>
      <c r="T287" s="11">
        <f>(I287/86400)+25569+(-5/24)</f>
        <v>41536.547777777778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IF(E288&lt;=0,0,(E288/D288)*100)</f>
        <v>109.15333333333332</v>
      </c>
      <c r="P288" s="7">
        <f>IF(E288&lt;=0,0,E288/L288)</f>
        <v>121.28148148148148</v>
      </c>
      <c r="Q288" t="str">
        <f>LEFT(N288,FIND("/",N288)-1)</f>
        <v>film &amp; video</v>
      </c>
      <c r="R288" t="str">
        <f>RIGHT(N288,LEN(N288)-FIND("/",N288))</f>
        <v>documentary</v>
      </c>
      <c r="S288" s="11">
        <f>(J288/86400)+25569+(-5/24)</f>
        <v>41313.607916666668</v>
      </c>
      <c r="T288" s="11">
        <f>(I288/86400)+25569+(-5/24)</f>
        <v>41358.566249999996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IF(E289&lt;=0,0,(E289/D289)*100)</f>
        <v>176.29999999999998</v>
      </c>
      <c r="P289" s="7">
        <f>IF(E289&lt;=0,0,E289/L289)</f>
        <v>91.189655172413794</v>
      </c>
      <c r="Q289" t="str">
        <f>LEFT(N289,FIND("/",N289)-1)</f>
        <v>film &amp; video</v>
      </c>
      <c r="R289" t="str">
        <f>RIGHT(N289,LEN(N289)-FIND("/",N289))</f>
        <v>documentary</v>
      </c>
      <c r="S289" s="11">
        <f>(J289/86400)+25569+(-5/24)</f>
        <v>41184.069652777776</v>
      </c>
      <c r="T289" s="11">
        <f>(I289/86400)+25569+(-5/24)</f>
        <v>41214.958333333328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IF(E290&lt;=0,0,(E290/D290)*100)</f>
        <v>103.21061999999999</v>
      </c>
      <c r="P290" s="7">
        <f>IF(E290&lt;=0,0,E290/L290)</f>
        <v>115.44812080536913</v>
      </c>
      <c r="Q290" t="str">
        <f>LEFT(N290,FIND("/",N290)-1)</f>
        <v>film &amp; video</v>
      </c>
      <c r="R290" t="str">
        <f>RIGHT(N290,LEN(N290)-FIND("/",N290))</f>
        <v>documentary</v>
      </c>
      <c r="S290" s="11">
        <f>(J290/86400)+25569+(-5/24)</f>
        <v>41050.960567129623</v>
      </c>
      <c r="T290" s="11">
        <f>(I290/86400)+25569+(-5/24)</f>
        <v>41085.960567129623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IF(E291&lt;=0,0,(E291/D291)*100)</f>
        <v>104.82000000000001</v>
      </c>
      <c r="P291" s="7">
        <f>IF(E291&lt;=0,0,E291/L291)</f>
        <v>67.771551724137936</v>
      </c>
      <c r="Q291" t="str">
        <f>LEFT(N291,FIND("/",N291)-1)</f>
        <v>film &amp; video</v>
      </c>
      <c r="R291" t="str">
        <f>RIGHT(N291,LEN(N291)-FIND("/",N291))</f>
        <v>documentary</v>
      </c>
      <c r="S291" s="11">
        <f>(J291/86400)+25569+(-5/24)</f>
        <v>41550.248078703698</v>
      </c>
      <c r="T291" s="11">
        <f>(I291/86400)+25569+(-5/24)</f>
        <v>41580.248078703698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IF(E292&lt;=0,0,(E292/D292)*100)</f>
        <v>106.68444444444445</v>
      </c>
      <c r="P292" s="7">
        <f>IF(E292&lt;=0,0,E292/L292)</f>
        <v>28.576190476190476</v>
      </c>
      <c r="Q292" t="str">
        <f>LEFT(N292,FIND("/",N292)-1)</f>
        <v>film &amp; video</v>
      </c>
      <c r="R292" t="str">
        <f>RIGHT(N292,LEN(N292)-FIND("/",N292))</f>
        <v>documentary</v>
      </c>
      <c r="S292" s="11">
        <f>(J292/86400)+25569+(-5/24)</f>
        <v>40526.160844907405</v>
      </c>
      <c r="T292" s="11">
        <f>(I292/86400)+25569+(-5/24)</f>
        <v>40576.124305555553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IF(E293&lt;=0,0,(E293/D293)*100)</f>
        <v>120.02</v>
      </c>
      <c r="P293" s="7">
        <f>IF(E293&lt;=0,0,E293/L293)</f>
        <v>46.8828125</v>
      </c>
      <c r="Q293" t="str">
        <f>LEFT(N293,FIND("/",N293)-1)</f>
        <v>film &amp; video</v>
      </c>
      <c r="R293" t="str">
        <f>RIGHT(N293,LEN(N293)-FIND("/",N293))</f>
        <v>documentary</v>
      </c>
      <c r="S293" s="11">
        <f>(J293/86400)+25569+(-5/24)</f>
        <v>41376.560717592591</v>
      </c>
      <c r="T293" s="11">
        <f>(I293/86400)+25569+(-5/24)</f>
        <v>41394.792361111111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IF(E294&lt;=0,0,(E294/D294)*100)</f>
        <v>101.50693333333334</v>
      </c>
      <c r="P294" s="7">
        <f>IF(E294&lt;=0,0,E294/L294)</f>
        <v>154.42231237322514</v>
      </c>
      <c r="Q294" t="str">
        <f>LEFT(N294,FIND("/",N294)-1)</f>
        <v>film &amp; video</v>
      </c>
      <c r="R294" t="str">
        <f>RIGHT(N294,LEN(N294)-FIND("/",N294))</f>
        <v>documentary</v>
      </c>
      <c r="S294" s="11">
        <f>(J294/86400)+25569+(-5/24)</f>
        <v>40812.594895833332</v>
      </c>
      <c r="T294" s="11">
        <f>(I294/86400)+25569+(-5/24)</f>
        <v>40844.957638888889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IF(E295&lt;=0,0,(E295/D295)*100)</f>
        <v>101.38461538461539</v>
      </c>
      <c r="P295" s="7">
        <f>IF(E295&lt;=0,0,E295/L295)</f>
        <v>201.22137404580153</v>
      </c>
      <c r="Q295" t="str">
        <f>LEFT(N295,FIND("/",N295)-1)</f>
        <v>film &amp; video</v>
      </c>
      <c r="R295" t="str">
        <f>RIGHT(N295,LEN(N295)-FIND("/",N295))</f>
        <v>documentary</v>
      </c>
      <c r="S295" s="11">
        <f>(J295/86400)+25569+(-5/24)</f>
        <v>41719.459652777776</v>
      </c>
      <c r="T295" s="11">
        <f>(I295/86400)+25569+(-5/24)</f>
        <v>41749.459652777776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IF(E296&lt;=0,0,(E296/D296)*100)</f>
        <v>100</v>
      </c>
      <c r="P296" s="7">
        <f>IF(E296&lt;=0,0,E296/L296)</f>
        <v>100</v>
      </c>
      <c r="Q296" t="str">
        <f>LEFT(N296,FIND("/",N296)-1)</f>
        <v>film &amp; video</v>
      </c>
      <c r="R296" t="str">
        <f>RIGHT(N296,LEN(N296)-FIND("/",N296))</f>
        <v>documentary</v>
      </c>
      <c r="S296" s="11">
        <f>(J296/86400)+25569+(-5/24)</f>
        <v>40342.876087962963</v>
      </c>
      <c r="T296" s="11">
        <f>(I296/86400)+25569+(-5/24)</f>
        <v>40378.458333333328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IF(E297&lt;=0,0,(E297/D297)*100)</f>
        <v>133.10911999999999</v>
      </c>
      <c r="P297" s="7">
        <f>IF(E297&lt;=0,0,E297/L297)</f>
        <v>100.08204511278196</v>
      </c>
      <c r="Q297" t="str">
        <f>LEFT(N297,FIND("/",N297)-1)</f>
        <v>film &amp; video</v>
      </c>
      <c r="R297" t="str">
        <f>RIGHT(N297,LEN(N297)-FIND("/",N297))</f>
        <v>documentary</v>
      </c>
      <c r="S297" s="11">
        <f>(J297/86400)+25569+(-5/24)</f>
        <v>41518.796400462961</v>
      </c>
      <c r="T297" s="11">
        <f>(I297/86400)+25569+(-5/24)</f>
        <v>41578.791666666664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IF(E298&lt;=0,0,(E298/D298)*100)</f>
        <v>118.72620000000001</v>
      </c>
      <c r="P298" s="7">
        <f>IF(E298&lt;=0,0,E298/L298)</f>
        <v>230.08953488372092</v>
      </c>
      <c r="Q298" t="str">
        <f>LEFT(N298,FIND("/",N298)-1)</f>
        <v>film &amp; video</v>
      </c>
      <c r="R298" t="str">
        <f>RIGHT(N298,LEN(N298)-FIND("/",N298))</f>
        <v>documentary</v>
      </c>
      <c r="S298" s="11">
        <f>(J298/86400)+25569+(-5/24)</f>
        <v>41134.267164351848</v>
      </c>
      <c r="T298" s="11">
        <f>(I298/86400)+25569+(-5/24)</f>
        <v>41159.267164351848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IF(E299&lt;=0,0,(E299/D299)*100)</f>
        <v>100.64</v>
      </c>
      <c r="P299" s="7">
        <f>IF(E299&lt;=0,0,E299/L299)</f>
        <v>141.74647887323943</v>
      </c>
      <c r="Q299" t="str">
        <f>LEFT(N299,FIND("/",N299)-1)</f>
        <v>film &amp; video</v>
      </c>
      <c r="R299" t="str">
        <f>RIGHT(N299,LEN(N299)-FIND("/",N299))</f>
        <v>documentary</v>
      </c>
      <c r="S299" s="11">
        <f>(J299/86400)+25569+(-5/24)</f>
        <v>42089.519687499997</v>
      </c>
      <c r="T299" s="11">
        <f>(I299/86400)+25569+(-5/24)</f>
        <v>42124.957638888889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IF(E300&lt;=0,0,(E300/D300)*100)</f>
        <v>108.93241269841269</v>
      </c>
      <c r="P300" s="7">
        <f>IF(E300&lt;=0,0,E300/L300)</f>
        <v>56.344351395730705</v>
      </c>
      <c r="Q300" t="str">
        <f>LEFT(N300,FIND("/",N300)-1)</f>
        <v>film &amp; video</v>
      </c>
      <c r="R300" t="str">
        <f>RIGHT(N300,LEN(N300)-FIND("/",N300))</f>
        <v>documentary</v>
      </c>
      <c r="S300" s="11">
        <f>(J300/86400)+25569+(-5/24)</f>
        <v>41709.255185185182</v>
      </c>
      <c r="T300" s="11">
        <f>(I300/86400)+25569+(-5/24)</f>
        <v>41768.666666666664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IF(E301&lt;=0,0,(E301/D301)*100)</f>
        <v>178.95250000000001</v>
      </c>
      <c r="P301" s="7">
        <f>IF(E301&lt;=0,0,E301/L301)</f>
        <v>73.341188524590166</v>
      </c>
      <c r="Q301" t="str">
        <f>LEFT(N301,FIND("/",N301)-1)</f>
        <v>film &amp; video</v>
      </c>
      <c r="R301" t="str">
        <f>RIGHT(N301,LEN(N301)-FIND("/",N301))</f>
        <v>documentary</v>
      </c>
      <c r="S301" s="11">
        <f>(J301/86400)+25569+(-5/24)</f>
        <v>40469.016898148147</v>
      </c>
      <c r="T301" s="11">
        <f>(I301/86400)+25569+(-5/24)</f>
        <v>40499.058564814812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IF(E302&lt;=0,0,(E302/D302)*100)</f>
        <v>101.72264</v>
      </c>
      <c r="P302" s="7">
        <f>IF(E302&lt;=0,0,E302/L302)</f>
        <v>85.337785234899329</v>
      </c>
      <c r="Q302" t="str">
        <f>LEFT(N302,FIND("/",N302)-1)</f>
        <v>film &amp; video</v>
      </c>
      <c r="R302" t="str">
        <f>RIGHT(N302,LEN(N302)-FIND("/",N302))</f>
        <v>documentary</v>
      </c>
      <c r="S302" s="11">
        <f>(J302/86400)+25569+(-5/24)</f>
        <v>40626.751597222217</v>
      </c>
      <c r="T302" s="11">
        <f>(I302/86400)+25569+(-5/24)</f>
        <v>40657.751597222217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IF(E303&lt;=0,0,(E303/D303)*100)</f>
        <v>118.73499999999999</v>
      </c>
      <c r="P303" s="7">
        <f>IF(E303&lt;=0,0,E303/L303)</f>
        <v>61.496215139442228</v>
      </c>
      <c r="Q303" t="str">
        <f>LEFT(N303,FIND("/",N303)-1)</f>
        <v>film &amp; video</v>
      </c>
      <c r="R303" t="str">
        <f>RIGHT(N303,LEN(N303)-FIND("/",N303))</f>
        <v>documentary</v>
      </c>
      <c r="S303" s="11">
        <f>(J303/86400)+25569+(-5/24)</f>
        <v>41312.529340277775</v>
      </c>
      <c r="T303" s="11">
        <f>(I303/86400)+25569+(-5/24)</f>
        <v>41352.487673611111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IF(E304&lt;=0,0,(E304/D304)*100)</f>
        <v>100.46</v>
      </c>
      <c r="P304" s="7">
        <f>IF(E304&lt;=0,0,E304/L304)</f>
        <v>93.018518518518519</v>
      </c>
      <c r="Q304" t="str">
        <f>LEFT(N304,FIND("/",N304)-1)</f>
        <v>film &amp; video</v>
      </c>
      <c r="R304" t="str">
        <f>RIGHT(N304,LEN(N304)-FIND("/",N304))</f>
        <v>documentary</v>
      </c>
      <c r="S304" s="11">
        <f>(J304/86400)+25569+(-5/24)</f>
        <v>40933.648587962962</v>
      </c>
      <c r="T304" s="11">
        <f>(I304/86400)+25569+(-5/24)</f>
        <v>40963.648587962962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IF(E305&lt;=0,0,(E305/D305)*100)</f>
        <v>137.46666666666667</v>
      </c>
      <c r="P305" s="7">
        <f>IF(E305&lt;=0,0,E305/L305)</f>
        <v>50.292682926829265</v>
      </c>
      <c r="Q305" t="str">
        <f>LEFT(N305,FIND("/",N305)-1)</f>
        <v>film &amp; video</v>
      </c>
      <c r="R305" t="str">
        <f>RIGHT(N305,LEN(N305)-FIND("/",N305))</f>
        <v>documentary</v>
      </c>
      <c r="S305" s="11">
        <f>(J305/86400)+25569+(-5/24)</f>
        <v>41031.862800925919</v>
      </c>
      <c r="T305" s="11">
        <f>(I305/86400)+25569+(-5/24)</f>
        <v>41061.862800925919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IF(E306&lt;=0,0,(E306/D306)*100)</f>
        <v>231.64705882352939</v>
      </c>
      <c r="P306" s="7">
        <f>IF(E306&lt;=0,0,E306/L306)</f>
        <v>106.43243243243244</v>
      </c>
      <c r="Q306" t="str">
        <f>LEFT(N306,FIND("/",N306)-1)</f>
        <v>film &amp; video</v>
      </c>
      <c r="R306" t="str">
        <f>RIGHT(N306,LEN(N306)-FIND("/",N306))</f>
        <v>documentary</v>
      </c>
      <c r="S306" s="11">
        <f>(J306/86400)+25569+(-5/24)</f>
        <v>41113.88653935185</v>
      </c>
      <c r="T306" s="11">
        <f>(I306/86400)+25569+(-5/24)</f>
        <v>41152.875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IF(E307&lt;=0,0,(E307/D307)*100)</f>
        <v>130.33333333333331</v>
      </c>
      <c r="P307" s="7">
        <f>IF(E307&lt;=0,0,E307/L307)</f>
        <v>51.719576719576722</v>
      </c>
      <c r="Q307" t="str">
        <f>LEFT(N307,FIND("/",N307)-1)</f>
        <v>film &amp; video</v>
      </c>
      <c r="R307" t="str">
        <f>RIGHT(N307,LEN(N307)-FIND("/",N307))</f>
        <v>documentary</v>
      </c>
      <c r="S307" s="11">
        <f>(J307/86400)+25569+(-5/24)</f>
        <v>40948.421863425923</v>
      </c>
      <c r="T307" s="11">
        <f>(I307/86400)+25569+(-5/24)</f>
        <v>40978.421863425923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IF(E308&lt;=0,0,(E308/D308)*100)</f>
        <v>292.89999999999998</v>
      </c>
      <c r="P308" s="7">
        <f>IF(E308&lt;=0,0,E308/L308)</f>
        <v>36.612499999999997</v>
      </c>
      <c r="Q308" t="str">
        <f>LEFT(N308,FIND("/",N308)-1)</f>
        <v>film &amp; video</v>
      </c>
      <c r="R308" t="str">
        <f>RIGHT(N308,LEN(N308)-FIND("/",N308))</f>
        <v>documentary</v>
      </c>
      <c r="S308" s="11">
        <f>(J308/86400)+25569+(-5/24)</f>
        <v>41333.628854166665</v>
      </c>
      <c r="T308" s="11">
        <f>(I308/86400)+25569+(-5/24)</f>
        <v>41353.587187499994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IF(E309&lt;=0,0,(E309/D309)*100)</f>
        <v>111.31818181818183</v>
      </c>
      <c r="P309" s="7">
        <f>IF(E309&lt;=0,0,E309/L309)</f>
        <v>42.517361111111114</v>
      </c>
      <c r="Q309" t="str">
        <f>LEFT(N309,FIND("/",N309)-1)</f>
        <v>film &amp; video</v>
      </c>
      <c r="R309" t="str">
        <f>RIGHT(N309,LEN(N309)-FIND("/",N309))</f>
        <v>documentary</v>
      </c>
      <c r="S309" s="11">
        <f>(J309/86400)+25569+(-5/24)</f>
        <v>41282.736122685186</v>
      </c>
      <c r="T309" s="11">
        <f>(I309/86400)+25569+(-5/24)</f>
        <v>41312.736122685186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IF(E310&lt;=0,0,(E310/D310)*100)</f>
        <v>105.56666666666668</v>
      </c>
      <c r="P310" s="7">
        <f>IF(E310&lt;=0,0,E310/L310)</f>
        <v>62.712871287128714</v>
      </c>
      <c r="Q310" t="str">
        <f>LEFT(N310,FIND("/",N310)-1)</f>
        <v>film &amp; video</v>
      </c>
      <c r="R310" t="str">
        <f>RIGHT(N310,LEN(N310)-FIND("/",N310))</f>
        <v>documentary</v>
      </c>
      <c r="S310" s="11">
        <f>(J310/86400)+25569+(-5/24)</f>
        <v>40567.486226851848</v>
      </c>
      <c r="T310" s="11">
        <f>(I310/86400)+25569+(-5/24)</f>
        <v>40612.486226851848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IF(E311&lt;=0,0,(E311/D311)*100)</f>
        <v>118.94444444444446</v>
      </c>
      <c r="P311" s="7">
        <f>IF(E311&lt;=0,0,E311/L311)</f>
        <v>89.957983193277315</v>
      </c>
      <c r="Q311" t="str">
        <f>LEFT(N311,FIND("/",N311)-1)</f>
        <v>film &amp; video</v>
      </c>
      <c r="R311" t="str">
        <f>RIGHT(N311,LEN(N311)-FIND("/",N311))</f>
        <v>documentary</v>
      </c>
      <c r="S311" s="11">
        <f>(J311/86400)+25569+(-5/24)</f>
        <v>41134.543217592589</v>
      </c>
      <c r="T311" s="11">
        <f>(I311/86400)+25569+(-5/24)</f>
        <v>41155.543217592589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IF(E312&lt;=0,0,(E312/D312)*100)</f>
        <v>104.129</v>
      </c>
      <c r="P312" s="7">
        <f>IF(E312&lt;=0,0,E312/L312)</f>
        <v>28.924722222222222</v>
      </c>
      <c r="Q312" t="str">
        <f>LEFT(N312,FIND("/",N312)-1)</f>
        <v>film &amp; video</v>
      </c>
      <c r="R312" t="str">
        <f>RIGHT(N312,LEN(N312)-FIND("/",N312))</f>
        <v>documentary</v>
      </c>
      <c r="S312" s="11">
        <f>(J312/86400)+25569+(-5/24)</f>
        <v>40820.974803240737</v>
      </c>
      <c r="T312" s="11">
        <f>(I312/86400)+25569+(-5/24)</f>
        <v>40835.875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IF(E313&lt;=0,0,(E313/D313)*100)</f>
        <v>104.10165000000001</v>
      </c>
      <c r="P313" s="7">
        <f>IF(E313&lt;=0,0,E313/L313)</f>
        <v>138.8022</v>
      </c>
      <c r="Q313" t="str">
        <f>LEFT(N313,FIND("/",N313)-1)</f>
        <v>film &amp; video</v>
      </c>
      <c r="R313" t="str">
        <f>RIGHT(N313,LEN(N313)-FIND("/",N313))</f>
        <v>documentary</v>
      </c>
      <c r="S313" s="11">
        <f>(J313/86400)+25569+(-5/24)</f>
        <v>40868.011481481481</v>
      </c>
      <c r="T313" s="11">
        <f>(I313/86400)+25569+(-5/24)</f>
        <v>40909.124305555553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IF(E314&lt;=0,0,(E314/D314)*100)</f>
        <v>111.87499999999999</v>
      </c>
      <c r="P314" s="7">
        <f>IF(E314&lt;=0,0,E314/L314)</f>
        <v>61.301369863013697</v>
      </c>
      <c r="Q314" t="str">
        <f>LEFT(N314,FIND("/",N314)-1)</f>
        <v>film &amp; video</v>
      </c>
      <c r="R314" t="str">
        <f>RIGHT(N314,LEN(N314)-FIND("/",N314))</f>
        <v>documentary</v>
      </c>
      <c r="S314" s="11">
        <f>(J314/86400)+25569+(-5/24)</f>
        <v>41348.669351851851</v>
      </c>
      <c r="T314" s="11">
        <f>(I314/86400)+25569+(-5/24)</f>
        <v>41378.669351851851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IF(E315&lt;=0,0,(E315/D315)*100)</f>
        <v>104.73529411764706</v>
      </c>
      <c r="P315" s="7">
        <f>IF(E315&lt;=0,0,E315/L315)</f>
        <v>80.202702702702709</v>
      </c>
      <c r="Q315" t="str">
        <f>LEFT(N315,FIND("/",N315)-1)</f>
        <v>film &amp; video</v>
      </c>
      <c r="R315" t="str">
        <f>RIGHT(N315,LEN(N315)-FIND("/",N315))</f>
        <v>documentary</v>
      </c>
      <c r="S315" s="11">
        <f>(J315/86400)+25569+(-5/24)</f>
        <v>40357.019606481481</v>
      </c>
      <c r="T315" s="11">
        <f>(I315/86400)+25569+(-5/24)</f>
        <v>40401.457638888889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IF(E316&lt;=0,0,(E316/D316)*100)</f>
        <v>385.15000000000003</v>
      </c>
      <c r="P316" s="7">
        <f>IF(E316&lt;=0,0,E316/L316)</f>
        <v>32.095833333333331</v>
      </c>
      <c r="Q316" t="str">
        <f>LEFT(N316,FIND("/",N316)-1)</f>
        <v>film &amp; video</v>
      </c>
      <c r="R316" t="str">
        <f>RIGHT(N316,LEN(N316)-FIND("/",N316))</f>
        <v>documentary</v>
      </c>
      <c r="S316" s="11">
        <f>(J316/86400)+25569+(-5/24)</f>
        <v>41304.624861111108</v>
      </c>
      <c r="T316" s="11">
        <f>(I316/86400)+25569+(-5/24)</f>
        <v>41334.624861111108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IF(E317&lt;=0,0,(E317/D317)*100)</f>
        <v>101.248</v>
      </c>
      <c r="P317" s="7">
        <f>IF(E317&lt;=0,0,E317/L317)</f>
        <v>200.88888888888889</v>
      </c>
      <c r="Q317" t="str">
        <f>LEFT(N317,FIND("/",N317)-1)</f>
        <v>film &amp; video</v>
      </c>
      <c r="R317" t="str">
        <f>RIGHT(N317,LEN(N317)-FIND("/",N317))</f>
        <v>documentary</v>
      </c>
      <c r="S317" s="11">
        <f>(J317/86400)+25569+(-5/24)</f>
        <v>41113.564050925925</v>
      </c>
      <c r="T317" s="11">
        <f>(I317/86400)+25569+(-5/24)</f>
        <v>41143.564050925925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IF(E318&lt;=0,0,(E318/D318)*100)</f>
        <v>113.77333333333333</v>
      </c>
      <c r="P318" s="7">
        <f>IF(E318&lt;=0,0,E318/L318)</f>
        <v>108.01265822784811</v>
      </c>
      <c r="Q318" t="str">
        <f>LEFT(N318,FIND("/",N318)-1)</f>
        <v>film &amp; video</v>
      </c>
      <c r="R318" t="str">
        <f>RIGHT(N318,LEN(N318)-FIND("/",N318))</f>
        <v>documentary</v>
      </c>
      <c r="S318" s="11">
        <f>(J318/86400)+25569+(-5/24)</f>
        <v>41950.715243055551</v>
      </c>
      <c r="T318" s="11">
        <f>(I318/86400)+25569+(-5/24)</f>
        <v>41983.999305555553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IF(E319&lt;=0,0,(E319/D319)*100)</f>
        <v>100.80333333333333</v>
      </c>
      <c r="P319" s="7">
        <f>IF(E319&lt;=0,0,E319/L319)</f>
        <v>95.699367088607602</v>
      </c>
      <c r="Q319" t="str">
        <f>LEFT(N319,FIND("/",N319)-1)</f>
        <v>film &amp; video</v>
      </c>
      <c r="R319" t="str">
        <f>RIGHT(N319,LEN(N319)-FIND("/",N319))</f>
        <v>documentary</v>
      </c>
      <c r="S319" s="11">
        <f>(J319/86400)+25569+(-5/24)</f>
        <v>41589.468553240738</v>
      </c>
      <c r="T319" s="11">
        <f>(I319/86400)+25569+(-5/24)</f>
        <v>41619.468553240738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IF(E320&lt;=0,0,(E320/D320)*100)</f>
        <v>283.32</v>
      </c>
      <c r="P320" s="7">
        <f>IF(E320&lt;=0,0,E320/L320)</f>
        <v>49.880281690140848</v>
      </c>
      <c r="Q320" t="str">
        <f>LEFT(N320,FIND("/",N320)-1)</f>
        <v>film &amp; video</v>
      </c>
      <c r="R320" t="str">
        <f>RIGHT(N320,LEN(N320)-FIND("/",N320))</f>
        <v>documentary</v>
      </c>
      <c r="S320" s="11">
        <f>(J320/86400)+25569+(-5/24)</f>
        <v>41329.830451388887</v>
      </c>
      <c r="T320" s="11">
        <f>(I320/86400)+25569+(-5/24)</f>
        <v>41359.788784722223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IF(E321&lt;=0,0,(E321/D321)*100)</f>
        <v>112.68</v>
      </c>
      <c r="P321" s="7">
        <f>IF(E321&lt;=0,0,E321/L321)</f>
        <v>110.47058823529412</v>
      </c>
      <c r="Q321" t="str">
        <f>LEFT(N321,FIND("/",N321)-1)</f>
        <v>film &amp; video</v>
      </c>
      <c r="R321" t="str">
        <f>RIGHT(N321,LEN(N321)-FIND("/",N321))</f>
        <v>documentary</v>
      </c>
      <c r="S321" s="11">
        <f>(J321/86400)+25569+(-5/24)</f>
        <v>40123.629965277774</v>
      </c>
      <c r="T321" s="11">
        <f>(I321/86400)+25569+(-5/24)</f>
        <v>40211.124305555553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IF(E322&lt;=0,0,(E322/D322)*100)</f>
        <v>106.58000000000001</v>
      </c>
      <c r="P322" s="7">
        <f>IF(E322&lt;=0,0,E322/L322)</f>
        <v>134.91139240506328</v>
      </c>
      <c r="Q322" t="str">
        <f>LEFT(N322,FIND("/",N322)-1)</f>
        <v>film &amp; video</v>
      </c>
      <c r="R322" t="str">
        <f>RIGHT(N322,LEN(N322)-FIND("/",N322))</f>
        <v>documentary</v>
      </c>
      <c r="S322" s="11">
        <f>(J322/86400)+25569+(-5/24)</f>
        <v>42331.34297453703</v>
      </c>
      <c r="T322" s="11">
        <f>(I322/86400)+25569+(-5/24)</f>
        <v>42360.749999999993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IF(E323&lt;=0,0,(E323/D323)*100)</f>
        <v>102.66285714285715</v>
      </c>
      <c r="P323" s="7">
        <f>IF(E323&lt;=0,0,E323/L323)</f>
        <v>106.62314540059347</v>
      </c>
      <c r="Q323" t="str">
        <f>LEFT(N323,FIND("/",N323)-1)</f>
        <v>film &amp; video</v>
      </c>
      <c r="R323" t="str">
        <f>RIGHT(N323,LEN(N323)-FIND("/",N323))</f>
        <v>documentary</v>
      </c>
      <c r="S323" s="11">
        <f>(J323/86400)+25569+(-5/24)</f>
        <v>42647.238263888888</v>
      </c>
      <c r="T323" s="11">
        <f>(I323/86400)+25569+(-5/24)</f>
        <v>42682.279930555553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IF(E324&lt;=0,0,(E324/D324)*100)</f>
        <v>107.91200000000001</v>
      </c>
      <c r="P324" s="7">
        <f>IF(E324&lt;=0,0,E324/L324)</f>
        <v>145.04301075268816</v>
      </c>
      <c r="Q324" t="str">
        <f>LEFT(N324,FIND("/",N324)-1)</f>
        <v>film &amp; video</v>
      </c>
      <c r="R324" t="str">
        <f>RIGHT(N324,LEN(N324)-FIND("/",N324))</f>
        <v>documentary</v>
      </c>
      <c r="S324" s="11">
        <f>(J324/86400)+25569+(-5/24)</f>
        <v>42473.361666666664</v>
      </c>
      <c r="T324" s="11">
        <f>(I324/86400)+25569+(-5/24)</f>
        <v>42503.361666666664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IF(E325&lt;=0,0,(E325/D325)*100)</f>
        <v>123.07407407407408</v>
      </c>
      <c r="P325" s="7">
        <f>IF(E325&lt;=0,0,E325/L325)</f>
        <v>114.58620689655173</v>
      </c>
      <c r="Q325" t="str">
        <f>LEFT(N325,FIND("/",N325)-1)</f>
        <v>film &amp; video</v>
      </c>
      <c r="R325" t="str">
        <f>RIGHT(N325,LEN(N325)-FIND("/",N325))</f>
        <v>documentary</v>
      </c>
      <c r="S325" s="11">
        <f>(J325/86400)+25569+(-5/24)</f>
        <v>42697.113032407404</v>
      </c>
      <c r="T325" s="11">
        <f>(I325/86400)+25569+(-5/24)</f>
        <v>42725.124305555553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IF(E326&lt;=0,0,(E326/D326)*100)</f>
        <v>101.6</v>
      </c>
      <c r="P326" s="7">
        <f>IF(E326&lt;=0,0,E326/L326)</f>
        <v>105.3170731707317</v>
      </c>
      <c r="Q326" t="str">
        <f>LEFT(N326,FIND("/",N326)-1)</f>
        <v>film &amp; video</v>
      </c>
      <c r="R326" t="str">
        <f>RIGHT(N326,LEN(N326)-FIND("/",N326))</f>
        <v>documentary</v>
      </c>
      <c r="S326" s="11">
        <f>(J326/86400)+25569+(-5/24)</f>
        <v>42184.417916666665</v>
      </c>
      <c r="T326" s="11">
        <f>(I326/86400)+25569+(-5/24)</f>
        <v>42217.417916666665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IF(E327&lt;=0,0,(E327/D327)*100)</f>
        <v>104.396</v>
      </c>
      <c r="P327" s="7">
        <f>IF(E327&lt;=0,0,E327/L327)</f>
        <v>70.921195652173907</v>
      </c>
      <c r="Q327" t="str">
        <f>LEFT(N327,FIND("/",N327)-1)</f>
        <v>film &amp; video</v>
      </c>
      <c r="R327" t="str">
        <f>RIGHT(N327,LEN(N327)-FIND("/",N327))</f>
        <v>documentary</v>
      </c>
      <c r="S327" s="11">
        <f>(J327/86400)+25569+(-5/24)</f>
        <v>42688.979548611103</v>
      </c>
      <c r="T327" s="11">
        <f>(I327/86400)+25569+(-5/24)</f>
        <v>42723.979548611103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IF(E328&lt;=0,0,(E328/D328)*100)</f>
        <v>112.92973333333333</v>
      </c>
      <c r="P328" s="7">
        <f>IF(E328&lt;=0,0,E328/L328)</f>
        <v>147.17167680278018</v>
      </c>
      <c r="Q328" t="str">
        <f>LEFT(N328,FIND("/",N328)-1)</f>
        <v>film &amp; video</v>
      </c>
      <c r="R328" t="str">
        <f>RIGHT(N328,LEN(N328)-FIND("/",N328))</f>
        <v>documentary</v>
      </c>
      <c r="S328" s="11">
        <f>(J328/86400)+25569+(-5/24)</f>
        <v>42775.106550925928</v>
      </c>
      <c r="T328" s="11">
        <f>(I328/86400)+25569+(-5/24)</f>
        <v>42808.747916666667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IF(E329&lt;=0,0,(E329/D329)*100)</f>
        <v>136.4</v>
      </c>
      <c r="P329" s="7">
        <f>IF(E329&lt;=0,0,E329/L329)</f>
        <v>160.47058823529412</v>
      </c>
      <c r="Q329" t="str">
        <f>LEFT(N329,FIND("/",N329)-1)</f>
        <v>film &amp; video</v>
      </c>
      <c r="R329" t="str">
        <f>RIGHT(N329,LEN(N329)-FIND("/",N329))</f>
        <v>documentary</v>
      </c>
      <c r="S329" s="11">
        <f>(J329/86400)+25569+(-5/24)</f>
        <v>42058.026956018519</v>
      </c>
      <c r="T329" s="11">
        <f>(I329/86400)+25569+(-5/24)</f>
        <v>42085.124999999993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IF(E330&lt;=0,0,(E330/D330)*100)</f>
        <v>103.61439999999999</v>
      </c>
      <c r="P330" s="7">
        <f>IF(E330&lt;=0,0,E330/L330)</f>
        <v>156.04578313253012</v>
      </c>
      <c r="Q330" t="str">
        <f>LEFT(N330,FIND("/",N330)-1)</f>
        <v>film &amp; video</v>
      </c>
      <c r="R330" t="str">
        <f>RIGHT(N330,LEN(N330)-FIND("/",N330))</f>
        <v>documentary</v>
      </c>
      <c r="S330" s="11">
        <f>(J330/86400)+25569+(-5/24)</f>
        <v>42278.738287037035</v>
      </c>
      <c r="T330" s="11">
        <f>(I330/86400)+25569+(-5/24)</f>
        <v>42308.958333333336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IF(E331&lt;=0,0,(E331/D331)*100)</f>
        <v>105.5</v>
      </c>
      <c r="P331" s="7">
        <f>IF(E331&lt;=0,0,E331/L331)</f>
        <v>63.17365269461078</v>
      </c>
      <c r="Q331" t="str">
        <f>LEFT(N331,FIND("/",N331)-1)</f>
        <v>film &amp; video</v>
      </c>
      <c r="R331" t="str">
        <f>RIGHT(N331,LEN(N331)-FIND("/",N331))</f>
        <v>documentary</v>
      </c>
      <c r="S331" s="11">
        <f>(J331/86400)+25569+(-5/24)</f>
        <v>42291.258414351854</v>
      </c>
      <c r="T331" s="11">
        <f>(I331/86400)+25569+(-5/24)</f>
        <v>42314.958333333336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IF(E332&lt;=0,0,(E332/D332)*100)</f>
        <v>101.82857142857142</v>
      </c>
      <c r="P332" s="7">
        <f>IF(E332&lt;=0,0,E332/L332)</f>
        <v>104.82352941176471</v>
      </c>
      <c r="Q332" t="str">
        <f>LEFT(N332,FIND("/",N332)-1)</f>
        <v>film &amp; video</v>
      </c>
      <c r="R332" t="str">
        <f>RIGHT(N332,LEN(N332)-FIND("/",N332))</f>
        <v>documentary</v>
      </c>
      <c r="S332" s="11">
        <f>(J332/86400)+25569+(-5/24)</f>
        <v>41379.307442129626</v>
      </c>
      <c r="T332" s="11">
        <f>(I332/86400)+25569+(-5/24)</f>
        <v>41410.957638888889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IF(E333&lt;=0,0,(E333/D333)*100)</f>
        <v>106.60499999999999</v>
      </c>
      <c r="P333" s="7">
        <f>IF(E333&lt;=0,0,E333/L333)</f>
        <v>97.356164383561648</v>
      </c>
      <c r="Q333" t="str">
        <f>LEFT(N333,FIND("/",N333)-1)</f>
        <v>film &amp; video</v>
      </c>
      <c r="R333" t="str">
        <f>RIGHT(N333,LEN(N333)-FIND("/",N333))</f>
        <v>documentary</v>
      </c>
      <c r="S333" s="11">
        <f>(J333/86400)+25569+(-5/24)</f>
        <v>42507.373078703698</v>
      </c>
      <c r="T333" s="11">
        <f>(I333/86400)+25569+(-5/24)</f>
        <v>42538.373078703698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IF(E334&lt;=0,0,(E334/D334)*100)</f>
        <v>113.015</v>
      </c>
      <c r="P334" s="7">
        <f>IF(E334&lt;=0,0,E334/L334)</f>
        <v>203.63063063063063</v>
      </c>
      <c r="Q334" t="str">
        <f>LEFT(N334,FIND("/",N334)-1)</f>
        <v>film &amp; video</v>
      </c>
      <c r="R334" t="str">
        <f>RIGHT(N334,LEN(N334)-FIND("/",N334))</f>
        <v>documentary</v>
      </c>
      <c r="S334" s="11">
        <f>(J334/86400)+25569+(-5/24)</f>
        <v>42263.471956018511</v>
      </c>
      <c r="T334" s="11">
        <f>(I334/86400)+25569+(-5/24)</f>
        <v>42305.124999999993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IF(E335&lt;=0,0,(E335/D335)*100)</f>
        <v>125.22750000000001</v>
      </c>
      <c r="P335" s="7">
        <f>IF(E335&lt;=0,0,E335/L335)</f>
        <v>188.31203007518798</v>
      </c>
      <c r="Q335" t="str">
        <f>LEFT(N335,FIND("/",N335)-1)</f>
        <v>film &amp; video</v>
      </c>
      <c r="R335" t="str">
        <f>RIGHT(N335,LEN(N335)-FIND("/",N335))</f>
        <v>documentary</v>
      </c>
      <c r="S335" s="11">
        <f>(J335/86400)+25569+(-5/24)</f>
        <v>42437.428136574068</v>
      </c>
      <c r="T335" s="11">
        <f>(I335/86400)+25569+(-5/24)</f>
        <v>42467.386469907404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IF(E336&lt;=0,0,(E336/D336)*100)</f>
        <v>101.19</v>
      </c>
      <c r="P336" s="7">
        <f>IF(E336&lt;=0,0,E336/L336)</f>
        <v>146.65217391304347</v>
      </c>
      <c r="Q336" t="str">
        <f>LEFT(N336,FIND("/",N336)-1)</f>
        <v>film &amp; video</v>
      </c>
      <c r="R336" t="str">
        <f>RIGHT(N336,LEN(N336)-FIND("/",N336))</f>
        <v>documentary</v>
      </c>
      <c r="S336" s="11">
        <f>(J336/86400)+25569+(-5/24)</f>
        <v>42101.474039351851</v>
      </c>
      <c r="T336" s="11">
        <f>(I336/86400)+25569+(-5/24)</f>
        <v>42139.583333333336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IF(E337&lt;=0,0,(E337/D337)*100)</f>
        <v>102.76470588235294</v>
      </c>
      <c r="P337" s="7">
        <f>IF(E337&lt;=0,0,E337/L337)</f>
        <v>109.1875</v>
      </c>
      <c r="Q337" t="str">
        <f>LEFT(N337,FIND("/",N337)-1)</f>
        <v>film &amp; video</v>
      </c>
      <c r="R337" t="str">
        <f>RIGHT(N337,LEN(N337)-FIND("/",N337))</f>
        <v>documentary</v>
      </c>
      <c r="S337" s="11">
        <f>(J337/86400)+25569+(-5/24)</f>
        <v>42101.529108796291</v>
      </c>
      <c r="T337" s="11">
        <f>(I337/86400)+25569+(-5/24)</f>
        <v>42132.708333333336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IF(E338&lt;=0,0,(E338/D338)*100)</f>
        <v>116.83911999999998</v>
      </c>
      <c r="P338" s="7">
        <f>IF(E338&lt;=0,0,E338/L338)</f>
        <v>59.249046653144013</v>
      </c>
      <c r="Q338" t="str">
        <f>LEFT(N338,FIND("/",N338)-1)</f>
        <v>film &amp; video</v>
      </c>
      <c r="R338" t="str">
        <f>RIGHT(N338,LEN(N338)-FIND("/",N338))</f>
        <v>documentary</v>
      </c>
      <c r="S338" s="11">
        <f>(J338/86400)+25569+(-5/24)</f>
        <v>42291.387939814813</v>
      </c>
      <c r="T338" s="11">
        <f>(I338/86400)+25569+(-5/24)</f>
        <v>42321.429606481477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IF(E339&lt;=0,0,(E339/D339)*100)</f>
        <v>101.16833333333335</v>
      </c>
      <c r="P339" s="7">
        <f>IF(E339&lt;=0,0,E339/L339)</f>
        <v>97.904838709677421</v>
      </c>
      <c r="Q339" t="str">
        <f>LEFT(N339,FIND("/",N339)-1)</f>
        <v>film &amp; video</v>
      </c>
      <c r="R339" t="str">
        <f>RIGHT(N339,LEN(N339)-FIND("/",N339))</f>
        <v>documentary</v>
      </c>
      <c r="S339" s="11">
        <f>(J339/86400)+25569+(-5/24)</f>
        <v>42046.920231481483</v>
      </c>
      <c r="T339" s="11">
        <f>(I339/86400)+25569+(-5/24)</f>
        <v>42076.878564814811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IF(E340&lt;=0,0,(E340/D340)*100)</f>
        <v>110.13360000000002</v>
      </c>
      <c r="P340" s="7">
        <f>IF(E340&lt;=0,0,E340/L340)</f>
        <v>70.000169491525426</v>
      </c>
      <c r="Q340" t="str">
        <f>LEFT(N340,FIND("/",N340)-1)</f>
        <v>film &amp; video</v>
      </c>
      <c r="R340" t="str">
        <f>RIGHT(N340,LEN(N340)-FIND("/",N340))</f>
        <v>documentary</v>
      </c>
      <c r="S340" s="11">
        <f>(J340/86400)+25569+(-5/24)</f>
        <v>42559.547337962962</v>
      </c>
      <c r="T340" s="11">
        <f>(I340/86400)+25569+(-5/24)</f>
        <v>42615.833333333336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IF(E341&lt;=0,0,(E341/D341)*100)</f>
        <v>108.08333333333333</v>
      </c>
      <c r="P341" s="7">
        <f>IF(E341&lt;=0,0,E341/L341)</f>
        <v>72.865168539325836</v>
      </c>
      <c r="Q341" t="str">
        <f>LEFT(N341,FIND("/",N341)-1)</f>
        <v>film &amp; video</v>
      </c>
      <c r="R341" t="str">
        <f>RIGHT(N341,LEN(N341)-FIND("/",N341))</f>
        <v>documentary</v>
      </c>
      <c r="S341" s="11">
        <f>(J341/86400)+25569+(-5/24)</f>
        <v>42093.551712962959</v>
      </c>
      <c r="T341" s="11">
        <f>(I341/86400)+25569+(-5/24)</f>
        <v>42123.551712962959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IF(E342&lt;=0,0,(E342/D342)*100)</f>
        <v>125.02285714285715</v>
      </c>
      <c r="P342" s="7">
        <f>IF(E342&lt;=0,0,E342/L342)</f>
        <v>146.34782608695653</v>
      </c>
      <c r="Q342" t="str">
        <f>LEFT(N342,FIND("/",N342)-1)</f>
        <v>film &amp; video</v>
      </c>
      <c r="R342" t="str">
        <f>RIGHT(N342,LEN(N342)-FIND("/",N342))</f>
        <v>documentary</v>
      </c>
      <c r="S342" s="11">
        <f>(J342/86400)+25569+(-5/24)</f>
        <v>42772.460729166669</v>
      </c>
      <c r="T342" s="11">
        <f>(I342/86400)+25569+(-5/24)</f>
        <v>42802.666666666664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IF(E343&lt;=0,0,(E343/D343)*100)</f>
        <v>106.71428571428572</v>
      </c>
      <c r="P343" s="7">
        <f>IF(E343&lt;=0,0,E343/L343)</f>
        <v>67.909090909090907</v>
      </c>
      <c r="Q343" t="str">
        <f>LEFT(N343,FIND("/",N343)-1)</f>
        <v>film &amp; video</v>
      </c>
      <c r="R343" t="str">
        <f>RIGHT(N343,LEN(N343)-FIND("/",N343))</f>
        <v>documentary</v>
      </c>
      <c r="S343" s="11">
        <f>(J343/86400)+25569+(-5/24)</f>
        <v>41894.671273148146</v>
      </c>
      <c r="T343" s="11">
        <f>(I343/86400)+25569+(-5/24)</f>
        <v>41912.957638888889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IF(E344&lt;=0,0,(E344/D344)*100)</f>
        <v>100.36639999999998</v>
      </c>
      <c r="P344" s="7">
        <f>IF(E344&lt;=0,0,E344/L344)</f>
        <v>169.85083076923075</v>
      </c>
      <c r="Q344" t="str">
        <f>LEFT(N344,FIND("/",N344)-1)</f>
        <v>film &amp; video</v>
      </c>
      <c r="R344" t="str">
        <f>RIGHT(N344,LEN(N344)-FIND("/",N344))</f>
        <v>documentary</v>
      </c>
      <c r="S344" s="11">
        <f>(J344/86400)+25569+(-5/24)</f>
        <v>42459.572511574072</v>
      </c>
      <c r="T344" s="11">
        <f>(I344/86400)+25569+(-5/24)</f>
        <v>42489.572511574072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IF(E345&lt;=0,0,(E345/D345)*100)</f>
        <v>102.02863333333335</v>
      </c>
      <c r="P345" s="7">
        <f>IF(E345&lt;=0,0,E345/L345)</f>
        <v>58.413339694656486</v>
      </c>
      <c r="Q345" t="str">
        <f>LEFT(N345,FIND("/",N345)-1)</f>
        <v>film &amp; video</v>
      </c>
      <c r="R345" t="str">
        <f>RIGHT(N345,LEN(N345)-FIND("/",N345))</f>
        <v>documentary</v>
      </c>
      <c r="S345" s="11">
        <f>(J345/86400)+25569+(-5/24)</f>
        <v>41926.529456018514</v>
      </c>
      <c r="T345" s="11">
        <f>(I345/86400)+25569+(-5/24)</f>
        <v>41956.916666666664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IF(E346&lt;=0,0,(E346/D346)*100)</f>
        <v>102.08358208955224</v>
      </c>
      <c r="P346" s="7">
        <f>IF(E346&lt;=0,0,E346/L346)</f>
        <v>119.99298245614035</v>
      </c>
      <c r="Q346" t="str">
        <f>LEFT(N346,FIND("/",N346)-1)</f>
        <v>film &amp; video</v>
      </c>
      <c r="R346" t="str">
        <f>RIGHT(N346,LEN(N346)-FIND("/",N346))</f>
        <v>documentary</v>
      </c>
      <c r="S346" s="11">
        <f>(J346/86400)+25569+(-5/24)</f>
        <v>42111.762662037036</v>
      </c>
      <c r="T346" s="11">
        <f>(I346/86400)+25569+(-5/24)</f>
        <v>42155.888888888883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IF(E347&lt;=0,0,(E347/D347)*100)</f>
        <v>123.27586206896552</v>
      </c>
      <c r="P347" s="7">
        <f>IF(E347&lt;=0,0,E347/L347)</f>
        <v>99.860335195530723</v>
      </c>
      <c r="Q347" t="str">
        <f>LEFT(N347,FIND("/",N347)-1)</f>
        <v>film &amp; video</v>
      </c>
      <c r="R347" t="str">
        <f>RIGHT(N347,LEN(N347)-FIND("/",N347))</f>
        <v>documentary</v>
      </c>
      <c r="S347" s="11">
        <f>(J347/86400)+25569+(-5/24)</f>
        <v>42114.735995370364</v>
      </c>
      <c r="T347" s="11">
        <f>(I347/86400)+25569+(-5/24)</f>
        <v>42144.735995370364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IF(E348&lt;=0,0,(E348/D348)*100)</f>
        <v>170.28880000000001</v>
      </c>
      <c r="P348" s="7">
        <f>IF(E348&lt;=0,0,E348/L348)</f>
        <v>90.579148936170213</v>
      </c>
      <c r="Q348" t="str">
        <f>LEFT(N348,FIND("/",N348)-1)</f>
        <v>film &amp; video</v>
      </c>
      <c r="R348" t="str">
        <f>RIGHT(N348,LEN(N348)-FIND("/",N348))</f>
        <v>documentary</v>
      </c>
      <c r="S348" s="11">
        <f>(J348/86400)+25569+(-5/24)</f>
        <v>42261.291909722218</v>
      </c>
      <c r="T348" s="11">
        <f>(I348/86400)+25569+(-5/24)</f>
        <v>42291.291909722218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IF(E349&lt;=0,0,(E349/D349)*100)</f>
        <v>111.59049999999999</v>
      </c>
      <c r="P349" s="7">
        <f>IF(E349&lt;=0,0,E349/L349)</f>
        <v>117.77361477572559</v>
      </c>
      <c r="Q349" t="str">
        <f>LEFT(N349,FIND("/",N349)-1)</f>
        <v>film &amp; video</v>
      </c>
      <c r="R349" t="str">
        <f>RIGHT(N349,LEN(N349)-FIND("/",N349))</f>
        <v>documentary</v>
      </c>
      <c r="S349" s="11">
        <f>(J349/86400)+25569+(-5/24)</f>
        <v>42292.287141203698</v>
      </c>
      <c r="T349" s="11">
        <f>(I349/86400)+25569+(-5/24)</f>
        <v>42322.32880787037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IF(E350&lt;=0,0,(E350/D350)*100)</f>
        <v>103</v>
      </c>
      <c r="P350" s="7">
        <f>IF(E350&lt;=0,0,E350/L350)</f>
        <v>86.554621848739501</v>
      </c>
      <c r="Q350" t="str">
        <f>LEFT(N350,FIND("/",N350)-1)</f>
        <v>film &amp; video</v>
      </c>
      <c r="R350" t="str">
        <f>RIGHT(N350,LEN(N350)-FIND("/",N350))</f>
        <v>documentary</v>
      </c>
      <c r="S350" s="11">
        <f>(J350/86400)+25569+(-5/24)</f>
        <v>42207.378657407404</v>
      </c>
      <c r="T350" s="11">
        <f>(I350/86400)+25569+(-5/24)</f>
        <v>42237.378657407404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IF(E351&lt;=0,0,(E351/D351)*100)</f>
        <v>106.63570159857905</v>
      </c>
      <c r="P351" s="7">
        <f>IF(E351&lt;=0,0,E351/L351)</f>
        <v>71.899281437125751</v>
      </c>
      <c r="Q351" t="str">
        <f>LEFT(N351,FIND("/",N351)-1)</f>
        <v>film &amp; video</v>
      </c>
      <c r="R351" t="str">
        <f>RIGHT(N351,LEN(N351)-FIND("/",N351))</f>
        <v>documentary</v>
      </c>
      <c r="S351" s="11">
        <f>(J351/86400)+25569+(-5/24)</f>
        <v>42760.290601851848</v>
      </c>
      <c r="T351" s="11">
        <f>(I351/86400)+25569+(-5/24)</f>
        <v>42790.290601851848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IF(E352&lt;=0,0,(E352/D352)*100)</f>
        <v>114.75999999999999</v>
      </c>
      <c r="P352" s="7">
        <f>IF(E352&lt;=0,0,E352/L352)</f>
        <v>129.81900452488688</v>
      </c>
      <c r="Q352" t="str">
        <f>LEFT(N352,FIND("/",N352)-1)</f>
        <v>film &amp; video</v>
      </c>
      <c r="R352" t="str">
        <f>RIGHT(N352,LEN(N352)-FIND("/",N352))</f>
        <v>documentary</v>
      </c>
      <c r="S352" s="11">
        <f>(J352/86400)+25569+(-5/24)</f>
        <v>42585.857743055552</v>
      </c>
      <c r="T352" s="11">
        <f>(I352/86400)+25569+(-5/24)</f>
        <v>42623.957638888889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IF(E353&lt;=0,0,(E353/D353)*100)</f>
        <v>127.34117647058822</v>
      </c>
      <c r="P353" s="7">
        <f>IF(E353&lt;=0,0,E353/L353)</f>
        <v>44.912863070539416</v>
      </c>
      <c r="Q353" t="str">
        <f>LEFT(N353,FIND("/",N353)-1)</f>
        <v>film &amp; video</v>
      </c>
      <c r="R353" t="str">
        <f>RIGHT(N353,LEN(N353)-FIND("/",N353))</f>
        <v>documentary</v>
      </c>
      <c r="S353" s="11">
        <f>(J353/86400)+25569+(-5/24)</f>
        <v>42427.75641203703</v>
      </c>
      <c r="T353" s="11">
        <f>(I353/86400)+25569+(-5/24)</f>
        <v>42467.714745370373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IF(E354&lt;=0,0,(E354/D354)*100)</f>
        <v>116.56</v>
      </c>
      <c r="P354" s="7">
        <f>IF(E354&lt;=0,0,E354/L354)</f>
        <v>40.755244755244753</v>
      </c>
      <c r="Q354" t="str">
        <f>LEFT(N354,FIND("/",N354)-1)</f>
        <v>film &amp; video</v>
      </c>
      <c r="R354" t="str">
        <f>RIGHT(N354,LEN(N354)-FIND("/",N354))</f>
        <v>documentary</v>
      </c>
      <c r="S354" s="11">
        <f>(J354/86400)+25569+(-5/24)</f>
        <v>41889.959120370368</v>
      </c>
      <c r="T354" s="11">
        <f>(I354/86400)+25569+(-5/24)</f>
        <v>41919.959120370368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IF(E355&lt;=0,0,(E355/D355)*100)</f>
        <v>108.61819426615318</v>
      </c>
      <c r="P355" s="7">
        <f>IF(E355&lt;=0,0,E355/L355)</f>
        <v>103.52394779771615</v>
      </c>
      <c r="Q355" t="str">
        <f>LEFT(N355,FIND("/",N355)-1)</f>
        <v>film &amp; video</v>
      </c>
      <c r="R355" t="str">
        <f>RIGHT(N355,LEN(N355)-FIND("/",N355))</f>
        <v>documentary</v>
      </c>
      <c r="S355" s="11">
        <f>(J355/86400)+25569+(-5/24)</f>
        <v>42297.583553240744</v>
      </c>
      <c r="T355" s="11">
        <f>(I355/86400)+25569+(-5/24)</f>
        <v>42327.625219907401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IF(E356&lt;=0,0,(E356/D356)*100)</f>
        <v>103.94285714285714</v>
      </c>
      <c r="P356" s="7">
        <f>IF(E356&lt;=0,0,E356/L356)</f>
        <v>125.44827586206897</v>
      </c>
      <c r="Q356" t="str">
        <f>LEFT(N356,FIND("/",N356)-1)</f>
        <v>film &amp; video</v>
      </c>
      <c r="R356" t="str">
        <f>RIGHT(N356,LEN(N356)-FIND("/",N356))</f>
        <v>documentary</v>
      </c>
      <c r="S356" s="11">
        <f>(J356/86400)+25569+(-5/24)</f>
        <v>42438.619456018518</v>
      </c>
      <c r="T356" s="11">
        <f>(I356/86400)+25569+(-5/24)</f>
        <v>42468.577789351846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IF(E357&lt;=0,0,(E357/D357)*100)</f>
        <v>116.25714285714285</v>
      </c>
      <c r="P357" s="7">
        <f>IF(E357&lt;=0,0,E357/L357)</f>
        <v>246.60606060606059</v>
      </c>
      <c r="Q357" t="str">
        <f>LEFT(N357,FIND("/",N357)-1)</f>
        <v>film &amp; video</v>
      </c>
      <c r="R357" t="str">
        <f>RIGHT(N357,LEN(N357)-FIND("/",N357))</f>
        <v>documentary</v>
      </c>
      <c r="S357" s="11">
        <f>(J357/86400)+25569+(-5/24)</f>
        <v>41943.0855787037</v>
      </c>
      <c r="T357" s="11">
        <f>(I357/86400)+25569+(-5/24)</f>
        <v>41974.127245370364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IF(E358&lt;=0,0,(E358/D358)*100)</f>
        <v>102.69239999999999</v>
      </c>
      <c r="P358" s="7">
        <f>IF(E358&lt;=0,0,E358/L358)</f>
        <v>79.401340206185566</v>
      </c>
      <c r="Q358" t="str">
        <f>LEFT(N358,FIND("/",N358)-1)</f>
        <v>film &amp; video</v>
      </c>
      <c r="R358" t="str">
        <f>RIGHT(N358,LEN(N358)-FIND("/",N358))</f>
        <v>documentary</v>
      </c>
      <c r="S358" s="11">
        <f>(J358/86400)+25569+(-5/24)</f>
        <v>42415.594826388886</v>
      </c>
      <c r="T358" s="11">
        <f>(I358/86400)+25569+(-5/24)</f>
        <v>42445.553159722222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IF(E359&lt;=0,0,(E359/D359)*100)</f>
        <v>174</v>
      </c>
      <c r="P359" s="7">
        <f>IF(E359&lt;=0,0,E359/L359)</f>
        <v>86.138613861386133</v>
      </c>
      <c r="Q359" t="str">
        <f>LEFT(N359,FIND("/",N359)-1)</f>
        <v>film &amp; video</v>
      </c>
      <c r="R359" t="str">
        <f>RIGHT(N359,LEN(N359)-FIND("/",N359))</f>
        <v>documentary</v>
      </c>
      <c r="S359" s="11">
        <f>(J359/86400)+25569+(-5/24)</f>
        <v>42078.01385416666</v>
      </c>
      <c r="T359" s="11">
        <f>(I359/86400)+25569+(-5/24)</f>
        <v>42118.01385416666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IF(E360&lt;=0,0,(E360/D360)*100)</f>
        <v>103.08800000000001</v>
      </c>
      <c r="P360" s="7">
        <f>IF(E360&lt;=0,0,E360/L360)</f>
        <v>193.04868913857678</v>
      </c>
      <c r="Q360" t="str">
        <f>LEFT(N360,FIND("/",N360)-1)</f>
        <v>film &amp; video</v>
      </c>
      <c r="R360" t="str">
        <f>RIGHT(N360,LEN(N360)-FIND("/",N360))</f>
        <v>documentary</v>
      </c>
      <c r="S360" s="11">
        <f>(J360/86400)+25569+(-5/24)</f>
        <v>42507.651863425919</v>
      </c>
      <c r="T360" s="11">
        <f>(I360/86400)+25569+(-5/24)</f>
        <v>42536.416666666664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IF(E361&lt;=0,0,(E361/D361)*100)</f>
        <v>104.85537190082646</v>
      </c>
      <c r="P361" s="7">
        <f>IF(E361&lt;=0,0,E361/L361)</f>
        <v>84.023178807947019</v>
      </c>
      <c r="Q361" t="str">
        <f>LEFT(N361,FIND("/",N361)-1)</f>
        <v>film &amp; video</v>
      </c>
      <c r="R361" t="str">
        <f>RIGHT(N361,LEN(N361)-FIND("/",N361))</f>
        <v>documentary</v>
      </c>
      <c r="S361" s="11">
        <f>(J361/86400)+25569+(-5/24)</f>
        <v>41934.86215277778</v>
      </c>
      <c r="T361" s="11">
        <f>(I361/86400)+25569+(-5/24)</f>
        <v>41957.008333333331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IF(E362&lt;=0,0,(E362/D362)*100)</f>
        <v>101.375</v>
      </c>
      <c r="P362" s="7">
        <f>IF(E362&lt;=0,0,E362/L362)</f>
        <v>139.82758620689654</v>
      </c>
      <c r="Q362" t="str">
        <f>LEFT(N362,FIND("/",N362)-1)</f>
        <v>film &amp; video</v>
      </c>
      <c r="R362" t="str">
        <f>RIGHT(N362,LEN(N362)-FIND("/",N362))</f>
        <v>documentary</v>
      </c>
      <c r="S362" s="11">
        <f>(J362/86400)+25569+(-5/24)</f>
        <v>42163.689583333333</v>
      </c>
      <c r="T362" s="11">
        <f>(I362/86400)+25569+(-5/24)</f>
        <v>42207.924305555549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IF(E363&lt;=0,0,(E363/D363)*100)</f>
        <v>111.07699999999998</v>
      </c>
      <c r="P363" s="7">
        <f>IF(E363&lt;=0,0,E363/L363)</f>
        <v>109.82189265536722</v>
      </c>
      <c r="Q363" t="str">
        <f>LEFT(N363,FIND("/",N363)-1)</f>
        <v>film &amp; video</v>
      </c>
      <c r="R363" t="str">
        <f>RIGHT(N363,LEN(N363)-FIND("/",N363))</f>
        <v>documentary</v>
      </c>
      <c r="S363" s="11">
        <f>(J363/86400)+25569+(-5/24)</f>
        <v>41935.792893518512</v>
      </c>
      <c r="T363" s="11">
        <f>(I363/86400)+25569+(-5/24)</f>
        <v>41965.834560185183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IF(E364&lt;=0,0,(E364/D364)*100)</f>
        <v>124.15933781686496</v>
      </c>
      <c r="P364" s="7">
        <f>IF(E364&lt;=0,0,E364/L364)</f>
        <v>139.53488372093022</v>
      </c>
      <c r="Q364" t="str">
        <f>LEFT(N364,FIND("/",N364)-1)</f>
        <v>film &amp; video</v>
      </c>
      <c r="R364" t="str">
        <f>RIGHT(N364,LEN(N364)-FIND("/",N364))</f>
        <v>documentary</v>
      </c>
      <c r="S364" s="11">
        <f>(J364/86400)+25569+(-5/24)</f>
        <v>41837.002210648148</v>
      </c>
      <c r="T364" s="11">
        <f>(I364/86400)+25569+(-5/24)</f>
        <v>41858.791666666664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IF(E365&lt;=0,0,(E365/D365)*100)</f>
        <v>101.33333333333334</v>
      </c>
      <c r="P365" s="7">
        <f>IF(E365&lt;=0,0,E365/L365)</f>
        <v>347.84615384615387</v>
      </c>
      <c r="Q365" t="str">
        <f>LEFT(N365,FIND("/",N365)-1)</f>
        <v>film &amp; video</v>
      </c>
      <c r="R365" t="str">
        <f>RIGHT(N365,LEN(N365)-FIND("/",N365))</f>
        <v>documentary</v>
      </c>
      <c r="S365" s="11">
        <f>(J365/86400)+25569+(-5/24)</f>
        <v>40255.53629629629</v>
      </c>
      <c r="T365" s="11">
        <f>(I365/86400)+25569+(-5/24)</f>
        <v>40300.598611111105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IF(E366&lt;=0,0,(E366/D366)*100)</f>
        <v>110.16142857142856</v>
      </c>
      <c r="P366" s="7">
        <f>IF(E366&lt;=0,0,E366/L366)</f>
        <v>68.24159292035398</v>
      </c>
      <c r="Q366" t="str">
        <f>LEFT(N366,FIND("/",N366)-1)</f>
        <v>film &amp; video</v>
      </c>
      <c r="R366" t="str">
        <f>RIGHT(N366,LEN(N366)-FIND("/",N366))</f>
        <v>documentary</v>
      </c>
      <c r="S366" s="11">
        <f>(J366/86400)+25569+(-5/24)</f>
        <v>41780.651296296295</v>
      </c>
      <c r="T366" s="11">
        <f>(I366/86400)+25569+(-5/24)</f>
        <v>41810.957638888889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IF(E367&lt;=0,0,(E367/D367)*100)</f>
        <v>103.97333333333334</v>
      </c>
      <c r="P367" s="7">
        <f>IF(E367&lt;=0,0,E367/L367)</f>
        <v>239.93846153846152</v>
      </c>
      <c r="Q367" t="str">
        <f>LEFT(N367,FIND("/",N367)-1)</f>
        <v>film &amp; video</v>
      </c>
      <c r="R367" t="str">
        <f>RIGHT(N367,LEN(N367)-FIND("/",N367))</f>
        <v>documentary</v>
      </c>
      <c r="S367" s="11">
        <f>(J367/86400)+25569+(-5/24)</f>
        <v>41668.398136574069</v>
      </c>
      <c r="T367" s="11">
        <f>(I367/86400)+25569+(-5/24)</f>
        <v>41698.398136574069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IF(E368&lt;=0,0,(E368/D368)*100)</f>
        <v>101.31578947368421</v>
      </c>
      <c r="P368" s="7">
        <f>IF(E368&lt;=0,0,E368/L368)</f>
        <v>287.31343283582089</v>
      </c>
      <c r="Q368" t="str">
        <f>LEFT(N368,FIND("/",N368)-1)</f>
        <v>film &amp; video</v>
      </c>
      <c r="R368" t="str">
        <f>RIGHT(N368,LEN(N368)-FIND("/",N368))</f>
        <v>documentary</v>
      </c>
      <c r="S368" s="11">
        <f>(J368/86400)+25569+(-5/24)</f>
        <v>41019.584699074076</v>
      </c>
      <c r="T368" s="11">
        <f>(I368/86400)+25569+(-5/24)</f>
        <v>41049.584699074076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IF(E369&lt;=0,0,(E369/D369)*100)</f>
        <v>103.3501</v>
      </c>
      <c r="P369" s="7">
        <f>IF(E369&lt;=0,0,E369/L369)</f>
        <v>86.84882352941176</v>
      </c>
      <c r="Q369" t="str">
        <f>LEFT(N369,FIND("/",N369)-1)</f>
        <v>film &amp; video</v>
      </c>
      <c r="R369" t="str">
        <f>RIGHT(N369,LEN(N369)-FIND("/",N369))</f>
        <v>documentary</v>
      </c>
      <c r="S369" s="11">
        <f>(J369/86400)+25569+(-5/24)</f>
        <v>41355.368958333333</v>
      </c>
      <c r="T369" s="11">
        <f>(I369/86400)+25569+(-5/24)</f>
        <v>41394.999305555553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IF(E370&lt;=0,0,(E370/D370)*100)</f>
        <v>104.11200000000001</v>
      </c>
      <c r="P370" s="7">
        <f>IF(E370&lt;=0,0,E370/L370)</f>
        <v>81.84905660377359</v>
      </c>
      <c r="Q370" t="str">
        <f>LEFT(N370,FIND("/",N370)-1)</f>
        <v>film &amp; video</v>
      </c>
      <c r="R370" t="str">
        <f>RIGHT(N370,LEN(N370)-FIND("/",N370))</f>
        <v>documentary</v>
      </c>
      <c r="S370" s="11">
        <f>(J370/86400)+25569+(-5/24)</f>
        <v>42043.397245370368</v>
      </c>
      <c r="T370" s="11">
        <f>(I370/86400)+25569+(-5/24)</f>
        <v>42078.355578703697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IF(E371&lt;=0,0,(E371/D371)*100)</f>
        <v>110.15569230769231</v>
      </c>
      <c r="P371" s="7">
        <f>IF(E371&lt;=0,0,E371/L371)</f>
        <v>42.874970059880241</v>
      </c>
      <c r="Q371" t="str">
        <f>LEFT(N371,FIND("/",N371)-1)</f>
        <v>film &amp; video</v>
      </c>
      <c r="R371" t="str">
        <f>RIGHT(N371,LEN(N371)-FIND("/",N371))</f>
        <v>documentary</v>
      </c>
      <c r="S371" s="11">
        <f>(J371/86400)+25569+(-5/24)</f>
        <v>40893.3433912037</v>
      </c>
      <c r="T371" s="11">
        <f>(I371/86400)+25569+(-5/24)</f>
        <v>40923.3433912037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IF(E372&lt;=0,0,(E372/D372)*100)</f>
        <v>122.02</v>
      </c>
      <c r="P372" s="7">
        <f>IF(E372&lt;=0,0,E372/L372)</f>
        <v>709.41860465116281</v>
      </c>
      <c r="Q372" t="str">
        <f>LEFT(N372,FIND("/",N372)-1)</f>
        <v>film &amp; video</v>
      </c>
      <c r="R372" t="str">
        <f>RIGHT(N372,LEN(N372)-FIND("/",N372))</f>
        <v>documentary</v>
      </c>
      <c r="S372" s="11">
        <f>(J372/86400)+25569+(-5/24)</f>
        <v>42711.586805555555</v>
      </c>
      <c r="T372" s="11">
        <f>(I372/86400)+25569+(-5/24)</f>
        <v>42741.586805555555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IF(E373&lt;=0,0,(E373/D373)*100)</f>
        <v>114.16866666666667</v>
      </c>
      <c r="P373" s="7">
        <f>IF(E373&lt;=0,0,E373/L373)</f>
        <v>161.25517890772127</v>
      </c>
      <c r="Q373" t="str">
        <f>LEFT(N373,FIND("/",N373)-1)</f>
        <v>film &amp; video</v>
      </c>
      <c r="R373" t="str">
        <f>RIGHT(N373,LEN(N373)-FIND("/",N373))</f>
        <v>documentary</v>
      </c>
      <c r="S373" s="11">
        <f>(J373/86400)+25569+(-5/24)</f>
        <v>41261.559479166666</v>
      </c>
      <c r="T373" s="11">
        <f>(I373/86400)+25569+(-5/24)</f>
        <v>41306.559479166666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IF(E374&lt;=0,0,(E374/D374)*100)</f>
        <v>125.33333333333334</v>
      </c>
      <c r="P374" s="7">
        <f>IF(E374&lt;=0,0,E374/L374)</f>
        <v>41.777777777777779</v>
      </c>
      <c r="Q374" t="str">
        <f>LEFT(N374,FIND("/",N374)-1)</f>
        <v>film &amp; video</v>
      </c>
      <c r="R374" t="str">
        <f>RIGHT(N374,LEN(N374)-FIND("/",N374))</f>
        <v>documentary</v>
      </c>
      <c r="S374" s="11">
        <f>(J374/86400)+25569+(-5/24)</f>
        <v>42425.368564814817</v>
      </c>
      <c r="T374" s="11">
        <f>(I374/86400)+25569+(-5/24)</f>
        <v>42465.458333333336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IF(E375&lt;=0,0,(E375/D375)*100)</f>
        <v>106.66666666666667</v>
      </c>
      <c r="P375" s="7">
        <f>IF(E375&lt;=0,0,E375/L375)</f>
        <v>89.887640449438209</v>
      </c>
      <c r="Q375" t="str">
        <f>LEFT(N375,FIND("/",N375)-1)</f>
        <v>film &amp; video</v>
      </c>
      <c r="R375" t="str">
        <f>RIGHT(N375,LEN(N375)-FIND("/",N375))</f>
        <v>documentary</v>
      </c>
      <c r="S375" s="11">
        <f>(J375/86400)+25569+(-5/24)</f>
        <v>41078.703680555554</v>
      </c>
      <c r="T375" s="11">
        <f>(I375/86400)+25569+(-5/24)</f>
        <v>41108.703680555554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IF(E376&lt;=0,0,(E376/D376)*100)</f>
        <v>130.65</v>
      </c>
      <c r="P376" s="7">
        <f>IF(E376&lt;=0,0,E376/L376)</f>
        <v>45.051724137931032</v>
      </c>
      <c r="Q376" t="str">
        <f>LEFT(N376,FIND("/",N376)-1)</f>
        <v>film &amp; video</v>
      </c>
      <c r="R376" t="str">
        <f>RIGHT(N376,LEN(N376)-FIND("/",N376))</f>
        <v>documentary</v>
      </c>
      <c r="S376" s="11">
        <f>(J376/86400)+25569+(-5/24)</f>
        <v>40757.680914351848</v>
      </c>
      <c r="T376" s="11">
        <f>(I376/86400)+25569+(-5/24)</f>
        <v>40802.680914351848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IF(E377&lt;=0,0,(E377/D377)*100)</f>
        <v>120</v>
      </c>
      <c r="P377" s="7">
        <f>IF(E377&lt;=0,0,E377/L377)</f>
        <v>42.857142857142854</v>
      </c>
      <c r="Q377" t="str">
        <f>LEFT(N377,FIND("/",N377)-1)</f>
        <v>film &amp; video</v>
      </c>
      <c r="R377" t="str">
        <f>RIGHT(N377,LEN(N377)-FIND("/",N377))</f>
        <v>documentary</v>
      </c>
      <c r="S377" s="11">
        <f>(J377/86400)+25569+(-5/24)</f>
        <v>41657.77674768518</v>
      </c>
      <c r="T377" s="11">
        <f>(I377/86400)+25569+(-5/24)</f>
        <v>41699.512499999997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IF(E378&lt;=0,0,(E378/D378)*100)</f>
        <v>105.9591836734694</v>
      </c>
      <c r="P378" s="7">
        <f>IF(E378&lt;=0,0,E378/L378)</f>
        <v>54.083333333333336</v>
      </c>
      <c r="Q378" t="str">
        <f>LEFT(N378,FIND("/",N378)-1)</f>
        <v>film &amp; video</v>
      </c>
      <c r="R378" t="str">
        <f>RIGHT(N378,LEN(N378)-FIND("/",N378))</f>
        <v>documentary</v>
      </c>
      <c r="S378" s="11">
        <f>(J378/86400)+25569+(-5/24)</f>
        <v>42576.244398148141</v>
      </c>
      <c r="T378" s="11">
        <f>(I378/86400)+25569+(-5/24)</f>
        <v>42607.244398148141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IF(E379&lt;=0,0,(E379/D379)*100)</f>
        <v>114.39999999999999</v>
      </c>
      <c r="P379" s="7">
        <f>IF(E379&lt;=0,0,E379/L379)</f>
        <v>103.21804511278195</v>
      </c>
      <c r="Q379" t="str">
        <f>LEFT(N379,FIND("/",N379)-1)</f>
        <v>film &amp; video</v>
      </c>
      <c r="R379" t="str">
        <f>RIGHT(N379,LEN(N379)-FIND("/",N379))</f>
        <v>documentary</v>
      </c>
      <c r="S379" s="11">
        <f>(J379/86400)+25569+(-5/24)</f>
        <v>42292.042453703696</v>
      </c>
      <c r="T379" s="11">
        <f>(I379/86400)+25569+(-5/24)</f>
        <v>42322.084027777775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IF(E380&lt;=0,0,(E380/D380)*100)</f>
        <v>111.76666666666665</v>
      </c>
      <c r="P380" s="7">
        <f>IF(E380&lt;=0,0,E380/L380)</f>
        <v>40.397590361445786</v>
      </c>
      <c r="Q380" t="str">
        <f>LEFT(N380,FIND("/",N380)-1)</f>
        <v>film &amp; video</v>
      </c>
      <c r="R380" t="str">
        <f>RIGHT(N380,LEN(N380)-FIND("/",N380))</f>
        <v>documentary</v>
      </c>
      <c r="S380" s="11">
        <f>(J380/86400)+25569+(-5/24)</f>
        <v>42370.363518518519</v>
      </c>
      <c r="T380" s="11">
        <f>(I380/86400)+25569+(-5/24)</f>
        <v>42394.786111111105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IF(E381&lt;=0,0,(E381/D381)*100)</f>
        <v>116.08000000000001</v>
      </c>
      <c r="P381" s="7">
        <f>IF(E381&lt;=0,0,E381/L381)</f>
        <v>116.85906040268456</v>
      </c>
      <c r="Q381" t="str">
        <f>LEFT(N381,FIND("/",N381)-1)</f>
        <v>film &amp; video</v>
      </c>
      <c r="R381" t="str">
        <f>RIGHT(N381,LEN(N381)-FIND("/",N381))</f>
        <v>documentary</v>
      </c>
      <c r="S381" s="11">
        <f>(J381/86400)+25569+(-5/24)</f>
        <v>40987.479999999996</v>
      </c>
      <c r="T381" s="11">
        <f>(I381/86400)+25569+(-5/24)</f>
        <v>41032.479999999996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IF(E382&lt;=0,0,(E382/D382)*100)</f>
        <v>141.5</v>
      </c>
      <c r="P382" s="7">
        <f>IF(E382&lt;=0,0,E382/L382)</f>
        <v>115.51020408163265</v>
      </c>
      <c r="Q382" t="str">
        <f>LEFT(N382,FIND("/",N382)-1)</f>
        <v>film &amp; video</v>
      </c>
      <c r="R382" t="str">
        <f>RIGHT(N382,LEN(N382)-FIND("/",N382))</f>
        <v>documentary</v>
      </c>
      <c r="S382" s="11">
        <f>(J382/86400)+25569+(-5/24)</f>
        <v>42367.511481481481</v>
      </c>
      <c r="T382" s="11">
        <f>(I382/86400)+25569+(-5/24)</f>
        <v>42392.511481481481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IF(E383&lt;=0,0,(E383/D383)*100)</f>
        <v>104.72999999999999</v>
      </c>
      <c r="P383" s="7">
        <f>IF(E383&lt;=0,0,E383/L383)</f>
        <v>104.31274900398407</v>
      </c>
      <c r="Q383" t="str">
        <f>LEFT(N383,FIND("/",N383)-1)</f>
        <v>film &amp; video</v>
      </c>
      <c r="R383" t="str">
        <f>RIGHT(N383,LEN(N383)-FIND("/",N383))</f>
        <v>documentary</v>
      </c>
      <c r="S383" s="11">
        <f>(J383/86400)+25569+(-5/24)</f>
        <v>41085.48978009259</v>
      </c>
      <c r="T383" s="11">
        <f>(I383/86400)+25569+(-5/24)</f>
        <v>41120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IF(E384&lt;=0,0,(E384/D384)*100)</f>
        <v>255.83333333333331</v>
      </c>
      <c r="P384" s="7">
        <f>IF(E384&lt;=0,0,E384/L384)</f>
        <v>69.772727272727266</v>
      </c>
      <c r="Q384" t="str">
        <f>LEFT(N384,FIND("/",N384)-1)</f>
        <v>film &amp; video</v>
      </c>
      <c r="R384" t="str">
        <f>RIGHT(N384,LEN(N384)-FIND("/",N384))</f>
        <v>documentary</v>
      </c>
      <c r="S384" s="11">
        <f>(J384/86400)+25569+(-5/24)</f>
        <v>41144.501157407409</v>
      </c>
      <c r="T384" s="11">
        <f>(I384/86400)+25569+(-5/24)</f>
        <v>41158.501157407409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IF(E385&lt;=0,0,(E385/D385)*100)</f>
        <v>206.70670670670671</v>
      </c>
      <c r="P385" s="7">
        <f>IF(E385&lt;=0,0,E385/L385)</f>
        <v>43.020833333333336</v>
      </c>
      <c r="Q385" t="str">
        <f>LEFT(N385,FIND("/",N385)-1)</f>
        <v>film &amp; video</v>
      </c>
      <c r="R385" t="str">
        <f>RIGHT(N385,LEN(N385)-FIND("/",N385))</f>
        <v>documentary</v>
      </c>
      <c r="S385" s="11">
        <f>(J385/86400)+25569+(-5/24)</f>
        <v>41754.90924768518</v>
      </c>
      <c r="T385" s="11">
        <f>(I385/86400)+25569+(-5/24)</f>
        <v>41777.90924768518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IF(E386&lt;=0,0,(E386/D386)*100)</f>
        <v>112.105</v>
      </c>
      <c r="P386" s="7">
        <f>IF(E386&lt;=0,0,E386/L386)</f>
        <v>58.540469973890339</v>
      </c>
      <c r="Q386" t="str">
        <f>LEFT(N386,FIND("/",N386)-1)</f>
        <v>film &amp; video</v>
      </c>
      <c r="R386" t="str">
        <f>RIGHT(N386,LEN(N386)-FIND("/",N386))</f>
        <v>documentary</v>
      </c>
      <c r="S386" s="11">
        <f>(J386/86400)+25569+(-5/24)</f>
        <v>41980.573460648149</v>
      </c>
      <c r="T386" s="11">
        <f>(I386/86400)+25569+(-5/24)</f>
        <v>42010.573460648149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IF(E387&lt;=0,0,(E387/D387)*100)</f>
        <v>105.982</v>
      </c>
      <c r="P387" s="7">
        <f>IF(E387&lt;=0,0,E387/L387)</f>
        <v>111.79535864978902</v>
      </c>
      <c r="Q387" t="str">
        <f>LEFT(N387,FIND("/",N387)-1)</f>
        <v>film &amp; video</v>
      </c>
      <c r="R387" t="str">
        <f>RIGHT(N387,LEN(N387)-FIND("/",N387))</f>
        <v>documentary</v>
      </c>
      <c r="S387" s="11">
        <f>(J387/86400)+25569+(-5/24)</f>
        <v>41934.376168981478</v>
      </c>
      <c r="T387" s="11">
        <f>(I387/86400)+25569+(-5/24)</f>
        <v>41964.41783564815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IF(E388&lt;=0,0,(E388/D388)*100)</f>
        <v>100.16666666666667</v>
      </c>
      <c r="P388" s="7">
        <f>IF(E388&lt;=0,0,E388/L388)</f>
        <v>46.230769230769234</v>
      </c>
      <c r="Q388" t="str">
        <f>LEFT(N388,FIND("/",N388)-1)</f>
        <v>film &amp; video</v>
      </c>
      <c r="R388" t="str">
        <f>RIGHT(N388,LEN(N388)-FIND("/",N388))</f>
        <v>documentary</v>
      </c>
      <c r="S388" s="11">
        <f>(J388/86400)+25569+(-5/24)</f>
        <v>42211.742951388886</v>
      </c>
      <c r="T388" s="11">
        <f>(I388/86400)+25569+(-5/24)</f>
        <v>42226.742951388886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IF(E389&lt;=0,0,(E389/D389)*100)</f>
        <v>213.98947368421051</v>
      </c>
      <c r="P389" s="7">
        <f>IF(E389&lt;=0,0,E389/L389)</f>
        <v>144.69039145907473</v>
      </c>
      <c r="Q389" t="str">
        <f>LEFT(N389,FIND("/",N389)-1)</f>
        <v>film &amp; video</v>
      </c>
      <c r="R389" t="str">
        <f>RIGHT(N389,LEN(N389)-FIND("/",N389))</f>
        <v>documentary</v>
      </c>
      <c r="S389" s="11">
        <f>(J389/86400)+25569+(-5/24)</f>
        <v>42200.468263888884</v>
      </c>
      <c r="T389" s="11">
        <f>(I389/86400)+25569+(-5/24)</f>
        <v>42231.041666666664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IF(E390&lt;=0,0,(E390/D390)*100)</f>
        <v>126.16000000000001</v>
      </c>
      <c r="P390" s="7">
        <f>IF(E390&lt;=0,0,E390/L390)</f>
        <v>88.845070422535215</v>
      </c>
      <c r="Q390" t="str">
        <f>LEFT(N390,FIND("/",N390)-1)</f>
        <v>film &amp; video</v>
      </c>
      <c r="R390" t="str">
        <f>RIGHT(N390,LEN(N390)-FIND("/",N390))</f>
        <v>documentary</v>
      </c>
      <c r="S390" s="11">
        <f>(J390/86400)+25569+(-5/24)</f>
        <v>42548.86782407407</v>
      </c>
      <c r="T390" s="11">
        <f>(I390/86400)+25569+(-5/24)</f>
        <v>42578.86782407407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IF(E391&lt;=0,0,(E391/D391)*100)</f>
        <v>181.53547058823528</v>
      </c>
      <c r="P391" s="7">
        <f>IF(E391&lt;=0,0,E391/L391)</f>
        <v>81.75107284768211</v>
      </c>
      <c r="Q391" t="str">
        <f>LEFT(N391,FIND("/",N391)-1)</f>
        <v>film &amp; video</v>
      </c>
      <c r="R391" t="str">
        <f>RIGHT(N391,LEN(N391)-FIND("/",N391))</f>
        <v>documentary</v>
      </c>
      <c r="S391" s="11">
        <f>(J391/86400)+25569+(-5/24)</f>
        <v>41673.854745370372</v>
      </c>
      <c r="T391" s="11">
        <f>(I391/86400)+25569+(-5/24)</f>
        <v>41705.749305555553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IF(E392&lt;=0,0,(E392/D392)*100)</f>
        <v>100</v>
      </c>
      <c r="P392" s="7">
        <f>IF(E392&lt;=0,0,E392/L392)</f>
        <v>71.428571428571431</v>
      </c>
      <c r="Q392" t="str">
        <f>LEFT(N392,FIND("/",N392)-1)</f>
        <v>film &amp; video</v>
      </c>
      <c r="R392" t="str">
        <f>RIGHT(N392,LEN(N392)-FIND("/",N392))</f>
        <v>documentary</v>
      </c>
      <c r="S392" s="11">
        <f>(J392/86400)+25569+(-5/24)</f>
        <v>42111.828379629624</v>
      </c>
      <c r="T392" s="11">
        <f>(I392/86400)+25569+(-5/24)</f>
        <v>42131.828379629624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IF(E393&lt;=0,0,(E393/D393)*100)</f>
        <v>100.61</v>
      </c>
      <c r="P393" s="7">
        <f>IF(E393&lt;=0,0,E393/L393)</f>
        <v>104.25906735751295</v>
      </c>
      <c r="Q393" t="str">
        <f>LEFT(N393,FIND("/",N393)-1)</f>
        <v>film &amp; video</v>
      </c>
      <c r="R393" t="str">
        <f>RIGHT(N393,LEN(N393)-FIND("/",N393))</f>
        <v>documentary</v>
      </c>
      <c r="S393" s="11">
        <f>(J393/86400)+25569+(-5/24)</f>
        <v>40864.833923611106</v>
      </c>
      <c r="T393" s="11">
        <f>(I393/86400)+25569+(-5/24)</f>
        <v>40894.832638888889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IF(E394&lt;=0,0,(E394/D394)*100)</f>
        <v>100.9027027027027</v>
      </c>
      <c r="P394" s="7">
        <f>IF(E394&lt;=0,0,E394/L394)</f>
        <v>90.616504854368927</v>
      </c>
      <c r="Q394" t="str">
        <f>LEFT(N394,FIND("/",N394)-1)</f>
        <v>film &amp; video</v>
      </c>
      <c r="R394" t="str">
        <f>RIGHT(N394,LEN(N394)-FIND("/",N394))</f>
        <v>documentary</v>
      </c>
      <c r="S394" s="11">
        <f>(J394/86400)+25569+(-5/24)</f>
        <v>40763.508923611109</v>
      </c>
      <c r="T394" s="11">
        <f>(I394/86400)+25569+(-5/24)</f>
        <v>40793.916666666664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IF(E395&lt;=0,0,(E395/D395)*100)</f>
        <v>110.446</v>
      </c>
      <c r="P395" s="7">
        <f>IF(E395&lt;=0,0,E395/L395)</f>
        <v>157.33048433048432</v>
      </c>
      <c r="Q395" t="str">
        <f>LEFT(N395,FIND("/",N395)-1)</f>
        <v>film &amp; video</v>
      </c>
      <c r="R395" t="str">
        <f>RIGHT(N395,LEN(N395)-FIND("/",N395))</f>
        <v>documentary</v>
      </c>
      <c r="S395" s="11">
        <f>(J395/86400)+25569+(-5/24)</f>
        <v>41526.500601851847</v>
      </c>
      <c r="T395" s="11">
        <f>(I395/86400)+25569+(-5/24)</f>
        <v>41557.500601851847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IF(E396&lt;=0,0,(E396/D396)*100)</f>
        <v>111.8936170212766</v>
      </c>
      <c r="P396" s="7">
        <f>IF(E396&lt;=0,0,E396/L396)</f>
        <v>105.18</v>
      </c>
      <c r="Q396" t="str">
        <f>LEFT(N396,FIND("/",N396)-1)</f>
        <v>film &amp; video</v>
      </c>
      <c r="R396" t="str">
        <f>RIGHT(N396,LEN(N396)-FIND("/",N396))</f>
        <v>documentary</v>
      </c>
      <c r="S396" s="11">
        <f>(J396/86400)+25569+(-5/24)</f>
        <v>42417.60974537037</v>
      </c>
      <c r="T396" s="11">
        <f>(I396/86400)+25569+(-5/24)</f>
        <v>42477.568078703705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IF(E397&lt;=0,0,(E397/D397)*100)</f>
        <v>108.04450000000001</v>
      </c>
      <c r="P397" s="7">
        <f>IF(E397&lt;=0,0,E397/L397)</f>
        <v>58.719836956521746</v>
      </c>
      <c r="Q397" t="str">
        <f>LEFT(N397,FIND("/",N397)-1)</f>
        <v>film &amp; video</v>
      </c>
      <c r="R397" t="str">
        <f>RIGHT(N397,LEN(N397)-FIND("/",N397))</f>
        <v>documentary</v>
      </c>
      <c r="S397" s="11">
        <f>(J397/86400)+25569+(-5/24)</f>
        <v>40990.700925925921</v>
      </c>
      <c r="T397" s="11">
        <f>(I397/86400)+25569+(-5/24)</f>
        <v>41026.688888888886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IF(E398&lt;=0,0,(E398/D398)*100)</f>
        <v>106.66666666666667</v>
      </c>
      <c r="P398" s="7">
        <f>IF(E398&lt;=0,0,E398/L398)</f>
        <v>81.632653061224488</v>
      </c>
      <c r="Q398" t="str">
        <f>LEFT(N398,FIND("/",N398)-1)</f>
        <v>film &amp; video</v>
      </c>
      <c r="R398" t="str">
        <f>RIGHT(N398,LEN(N398)-FIND("/",N398))</f>
        <v>documentary</v>
      </c>
      <c r="S398" s="11">
        <f>(J398/86400)+25569+(-5/24)</f>
        <v>41082.356550925928</v>
      </c>
      <c r="T398" s="11">
        <f>(I398/86400)+25569+(-5/24)</f>
        <v>41097.356550925928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IF(E399&lt;=0,0,(E399/D399)*100)</f>
        <v>103.90027322404372</v>
      </c>
      <c r="P399" s="7">
        <f>IF(E399&lt;=0,0,E399/L399)</f>
        <v>56.460043668122275</v>
      </c>
      <c r="Q399" t="str">
        <f>LEFT(N399,FIND("/",N399)-1)</f>
        <v>film &amp; video</v>
      </c>
      <c r="R399" t="str">
        <f>RIGHT(N399,LEN(N399)-FIND("/",N399))</f>
        <v>documentary</v>
      </c>
      <c r="S399" s="11">
        <f>(J399/86400)+25569+(-5/24)</f>
        <v>40379.568101851852</v>
      </c>
      <c r="T399" s="11">
        <f>(I399/86400)+25569+(-5/24)</f>
        <v>40421.947222222218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IF(E400&lt;=0,0,(E400/D400)*100)</f>
        <v>125.16000000000001</v>
      </c>
      <c r="P400" s="7">
        <f>IF(E400&lt;=0,0,E400/L400)</f>
        <v>140.1044776119403</v>
      </c>
      <c r="Q400" t="str">
        <f>LEFT(N400,FIND("/",N400)-1)</f>
        <v>film &amp; video</v>
      </c>
      <c r="R400" t="str">
        <f>RIGHT(N400,LEN(N400)-FIND("/",N400))</f>
        <v>documentary</v>
      </c>
      <c r="S400" s="11">
        <f>(J400/86400)+25569+(-5/24)</f>
        <v>42078.584791666661</v>
      </c>
      <c r="T400" s="11">
        <f>(I400/86400)+25569+(-5/24)</f>
        <v>42123.584791666661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IF(E401&lt;=0,0,(E401/D401)*100)</f>
        <v>106.80499999999999</v>
      </c>
      <c r="P401" s="7">
        <f>IF(E401&lt;=0,0,E401/L401)</f>
        <v>224.85263157894738</v>
      </c>
      <c r="Q401" t="str">
        <f>LEFT(N401,FIND("/",N401)-1)</f>
        <v>film &amp; video</v>
      </c>
      <c r="R401" t="str">
        <f>RIGHT(N401,LEN(N401)-FIND("/",N401))</f>
        <v>documentary</v>
      </c>
      <c r="S401" s="11">
        <f>(J401/86400)+25569+(-5/24)</f>
        <v>42687.667442129627</v>
      </c>
      <c r="T401" s="11">
        <f>(I401/86400)+25569+(-5/24)</f>
        <v>42718.291666666664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IF(E402&lt;=0,0,(E402/D402)*100)</f>
        <v>112.30249999999999</v>
      </c>
      <c r="P402" s="7">
        <f>IF(E402&lt;=0,0,E402/L402)</f>
        <v>181.13306451612902</v>
      </c>
      <c r="Q402" t="str">
        <f>LEFT(N402,FIND("/",N402)-1)</f>
        <v>film &amp; video</v>
      </c>
      <c r="R402" t="str">
        <f>RIGHT(N402,LEN(N402)-FIND("/",N402))</f>
        <v>documentary</v>
      </c>
      <c r="S402" s="11">
        <f>(J402/86400)+25569+(-5/24)</f>
        <v>41745.427627314813</v>
      </c>
      <c r="T402" s="11">
        <f>(I402/86400)+25569+(-5/24)</f>
        <v>41775.9375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IF(E403&lt;=0,0,(E403/D403)*100)</f>
        <v>103.812</v>
      </c>
      <c r="P403" s="7">
        <f>IF(E403&lt;=0,0,E403/L403)</f>
        <v>711.04109589041093</v>
      </c>
      <c r="Q403" t="str">
        <f>LEFT(N403,FIND("/",N403)-1)</f>
        <v>film &amp; video</v>
      </c>
      <c r="R403" t="str">
        <f>RIGHT(N403,LEN(N403)-FIND("/",N403))</f>
        <v>documentary</v>
      </c>
      <c r="S403" s="11">
        <f>(J403/86400)+25569+(-5/24)</f>
        <v>40732.633912037032</v>
      </c>
      <c r="T403" s="11">
        <f>(I403/86400)+25569+(-5/24)</f>
        <v>40762.633912037032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IF(E404&lt;=0,0,(E404/D404)*100)</f>
        <v>141.65</v>
      </c>
      <c r="P404" s="7">
        <f>IF(E404&lt;=0,0,E404/L404)</f>
        <v>65.883720930232556</v>
      </c>
      <c r="Q404" t="str">
        <f>LEFT(N404,FIND("/",N404)-1)</f>
        <v>film &amp; video</v>
      </c>
      <c r="R404" t="str">
        <f>RIGHT(N404,LEN(N404)-FIND("/",N404))</f>
        <v>documentary</v>
      </c>
      <c r="S404" s="11">
        <f>(J404/86400)+25569+(-5/24)</f>
        <v>42292.331215277773</v>
      </c>
      <c r="T404" s="11">
        <f>(I404/86400)+25569+(-5/24)</f>
        <v>42313.372881944444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IF(E405&lt;=0,0,(E405/D405)*100)</f>
        <v>105.25999999999999</v>
      </c>
      <c r="P405" s="7">
        <f>IF(E405&lt;=0,0,E405/L405)</f>
        <v>75.185714285714283</v>
      </c>
      <c r="Q405" t="str">
        <f>LEFT(N405,FIND("/",N405)-1)</f>
        <v>film &amp; video</v>
      </c>
      <c r="R405" t="str">
        <f>RIGHT(N405,LEN(N405)-FIND("/",N405))</f>
        <v>documentary</v>
      </c>
      <c r="S405" s="11">
        <f>(J405/86400)+25569+(-5/24)</f>
        <v>40718.102326388886</v>
      </c>
      <c r="T405" s="11">
        <f>(I405/86400)+25569+(-5/24)</f>
        <v>40765.088888888888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IF(E406&lt;=0,0,(E406/D406)*100)</f>
        <v>103.09142857142857</v>
      </c>
      <c r="P406" s="7">
        <f>IF(E406&lt;=0,0,E406/L406)</f>
        <v>133.14391143911439</v>
      </c>
      <c r="Q406" t="str">
        <f>LEFT(N406,FIND("/",N406)-1)</f>
        <v>film &amp; video</v>
      </c>
      <c r="R406" t="str">
        <f>RIGHT(N406,LEN(N406)-FIND("/",N406))</f>
        <v>documentary</v>
      </c>
      <c r="S406" s="11">
        <f>(J406/86400)+25569+(-5/24)</f>
        <v>41646.419699074067</v>
      </c>
      <c r="T406" s="11">
        <f>(I406/86400)+25569+(-5/24)</f>
        <v>41675.75277777778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IF(E407&lt;=0,0,(E407/D407)*100)</f>
        <v>107.65957446808511</v>
      </c>
      <c r="P407" s="7">
        <f>IF(E407&lt;=0,0,E407/L407)</f>
        <v>55.2</v>
      </c>
      <c r="Q407" t="str">
        <f>LEFT(N407,FIND("/",N407)-1)</f>
        <v>film &amp; video</v>
      </c>
      <c r="R407" t="str">
        <f>RIGHT(N407,LEN(N407)-FIND("/",N407))</f>
        <v>documentary</v>
      </c>
      <c r="S407" s="11">
        <f>(J407/86400)+25569+(-5/24)</f>
        <v>41673.876608796294</v>
      </c>
      <c r="T407" s="11">
        <f>(I407/86400)+25569+(-5/24)</f>
        <v>41703.876608796294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IF(E408&lt;=0,0,(E408/D408)*100)</f>
        <v>107.70464285714286</v>
      </c>
      <c r="P408" s="7">
        <f>IF(E408&lt;=0,0,E408/L408)</f>
        <v>86.163714285714292</v>
      </c>
      <c r="Q408" t="str">
        <f>LEFT(N408,FIND("/",N408)-1)</f>
        <v>film &amp; video</v>
      </c>
      <c r="R408" t="str">
        <f>RIGHT(N408,LEN(N408)-FIND("/",N408))</f>
        <v>documentary</v>
      </c>
      <c r="S408" s="11">
        <f>(J408/86400)+25569+(-5/24)</f>
        <v>40637.95413194444</v>
      </c>
      <c r="T408" s="11">
        <f>(I408/86400)+25569+(-5/24)</f>
        <v>40672.040972222218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IF(E409&lt;=0,0,(E409/D409)*100)</f>
        <v>101.55000000000001</v>
      </c>
      <c r="P409" s="7">
        <f>IF(E409&lt;=0,0,E409/L409)</f>
        <v>92.318181818181813</v>
      </c>
      <c r="Q409" t="str">
        <f>LEFT(N409,FIND("/",N409)-1)</f>
        <v>film &amp; video</v>
      </c>
      <c r="R409" t="str">
        <f>RIGHT(N409,LEN(N409)-FIND("/",N409))</f>
        <v>documentary</v>
      </c>
      <c r="S409" s="11">
        <f>(J409/86400)+25569+(-5/24)</f>
        <v>40806.662615740737</v>
      </c>
      <c r="T409" s="11">
        <f>(I409/86400)+25569+(-5/24)</f>
        <v>40866.704282407409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IF(E410&lt;=0,0,(E410/D410)*100)</f>
        <v>101.43766666666667</v>
      </c>
      <c r="P410" s="7">
        <f>IF(E410&lt;=0,0,E410/L410)</f>
        <v>160.16473684210527</v>
      </c>
      <c r="Q410" t="str">
        <f>LEFT(N410,FIND("/",N410)-1)</f>
        <v>film &amp; video</v>
      </c>
      <c r="R410" t="str">
        <f>RIGHT(N410,LEN(N410)-FIND("/",N410))</f>
        <v>documentary</v>
      </c>
      <c r="S410" s="11">
        <f>(J410/86400)+25569+(-5/24)</f>
        <v>41543.527662037035</v>
      </c>
      <c r="T410" s="11">
        <f>(I410/86400)+25569+(-5/24)</f>
        <v>41583.569328703699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IF(E411&lt;=0,0,(E411/D411)*100)</f>
        <v>136.80000000000001</v>
      </c>
      <c r="P411" s="7">
        <f>IF(E411&lt;=0,0,E411/L411)</f>
        <v>45.6</v>
      </c>
      <c r="Q411" t="str">
        <f>LEFT(N411,FIND("/",N411)-1)</f>
        <v>film &amp; video</v>
      </c>
      <c r="R411" t="str">
        <f>RIGHT(N411,LEN(N411)-FIND("/",N411))</f>
        <v>documentary</v>
      </c>
      <c r="S411" s="11">
        <f>(J411/86400)+25569+(-5/24)</f>
        <v>42543.654444444437</v>
      </c>
      <c r="T411" s="11">
        <f>(I411/86400)+25569+(-5/24)</f>
        <v>42573.654444444437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IF(E412&lt;=0,0,(E412/D412)*100)</f>
        <v>128.29999999999998</v>
      </c>
      <c r="P412" s="7">
        <f>IF(E412&lt;=0,0,E412/L412)</f>
        <v>183.28571428571428</v>
      </c>
      <c r="Q412" t="str">
        <f>LEFT(N412,FIND("/",N412)-1)</f>
        <v>film &amp; video</v>
      </c>
      <c r="R412" t="str">
        <f>RIGHT(N412,LEN(N412)-FIND("/",N412))</f>
        <v>documentary</v>
      </c>
      <c r="S412" s="11">
        <f>(J412/86400)+25569+(-5/24)</f>
        <v>42113.773113425923</v>
      </c>
      <c r="T412" s="11">
        <f>(I412/86400)+25569+(-5/24)</f>
        <v>42173.773113425923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IF(E413&lt;=0,0,(E413/D413)*100)</f>
        <v>101.05</v>
      </c>
      <c r="P413" s="7">
        <f>IF(E413&lt;=0,0,E413/L413)</f>
        <v>125.78838174273859</v>
      </c>
      <c r="Q413" t="str">
        <f>LEFT(N413,FIND("/",N413)-1)</f>
        <v>film &amp; video</v>
      </c>
      <c r="R413" t="str">
        <f>RIGHT(N413,LEN(N413)-FIND("/",N413))</f>
        <v>documentary</v>
      </c>
      <c r="S413" s="11">
        <f>(J413/86400)+25569+(-5/24)</f>
        <v>41597.967638888884</v>
      </c>
      <c r="T413" s="11">
        <f>(I413/86400)+25569+(-5/24)</f>
        <v>41630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IF(E414&lt;=0,0,(E414/D414)*100)</f>
        <v>126.84</v>
      </c>
      <c r="P414" s="7">
        <f>IF(E414&lt;=0,0,E414/L414)</f>
        <v>57.654545454545456</v>
      </c>
      <c r="Q414" t="str">
        <f>LEFT(N414,FIND("/",N414)-1)</f>
        <v>film &amp; video</v>
      </c>
      <c r="R414" t="str">
        <f>RIGHT(N414,LEN(N414)-FIND("/",N414))</f>
        <v>documentary</v>
      </c>
      <c r="S414" s="11">
        <f>(J414/86400)+25569+(-5/24)</f>
        <v>41099.534467592588</v>
      </c>
      <c r="T414" s="11">
        <f>(I414/86400)+25569+(-5/24)</f>
        <v>41115.534467592588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IF(E415&lt;=0,0,(E415/D415)*100)</f>
        <v>105.0859375</v>
      </c>
      <c r="P415" s="7">
        <f>IF(E415&lt;=0,0,E415/L415)</f>
        <v>78.660818713450297</v>
      </c>
      <c r="Q415" t="str">
        <f>LEFT(N415,FIND("/",N415)-1)</f>
        <v>film &amp; video</v>
      </c>
      <c r="R415" t="str">
        <f>RIGHT(N415,LEN(N415)-FIND("/",N415))</f>
        <v>documentary</v>
      </c>
      <c r="S415" s="11">
        <f>(J415/86400)+25569+(-5/24)</f>
        <v>41079.66910879629</v>
      </c>
      <c r="T415" s="11">
        <f>(I415/86400)+25569+(-5/24)</f>
        <v>41109.66910879629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IF(E416&lt;=0,0,(E416/D416)*100)</f>
        <v>102.85405405405406</v>
      </c>
      <c r="P416" s="7">
        <f>IF(E416&lt;=0,0,E416/L416)</f>
        <v>91.480769230769226</v>
      </c>
      <c r="Q416" t="str">
        <f>LEFT(N416,FIND("/",N416)-1)</f>
        <v>film &amp; video</v>
      </c>
      <c r="R416" t="str">
        <f>RIGHT(N416,LEN(N416)-FIND("/",N416))</f>
        <v>documentary</v>
      </c>
      <c r="S416" s="11">
        <f>(J416/86400)+25569+(-5/24)</f>
        <v>41528.85491898148</v>
      </c>
      <c r="T416" s="11">
        <f>(I416/86400)+25569+(-5/24)</f>
        <v>41558.85491898148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IF(E417&lt;=0,0,(E417/D417)*100)</f>
        <v>102.14714285714285</v>
      </c>
      <c r="P417" s="7">
        <f>IF(E417&lt;=0,0,E417/L417)</f>
        <v>68.09809523809524</v>
      </c>
      <c r="Q417" t="str">
        <f>LEFT(N417,FIND("/",N417)-1)</f>
        <v>film &amp; video</v>
      </c>
      <c r="R417" t="str">
        <f>RIGHT(N417,LEN(N417)-FIND("/",N417))</f>
        <v>documentary</v>
      </c>
      <c r="S417" s="11">
        <f>(J417/86400)+25569+(-5/24)</f>
        <v>41904.643541666665</v>
      </c>
      <c r="T417" s="11">
        <f>(I417/86400)+25569+(-5/24)</f>
        <v>41929.291666666664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IF(E418&lt;=0,0,(E418/D418)*100)</f>
        <v>120.21700000000001</v>
      </c>
      <c r="P418" s="7">
        <f>IF(E418&lt;=0,0,E418/L418)</f>
        <v>48.086800000000004</v>
      </c>
      <c r="Q418" t="str">
        <f>LEFT(N418,FIND("/",N418)-1)</f>
        <v>film &amp; video</v>
      </c>
      <c r="R418" t="str">
        <f>RIGHT(N418,LEN(N418)-FIND("/",N418))</f>
        <v>documentary</v>
      </c>
      <c r="S418" s="11">
        <f>(J418/86400)+25569+(-5/24)</f>
        <v>41648.187858796293</v>
      </c>
      <c r="T418" s="11">
        <f>(I418/86400)+25569+(-5/24)</f>
        <v>41678.187858796293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IF(E419&lt;=0,0,(E419/D419)*100)</f>
        <v>100.24761904761905</v>
      </c>
      <c r="P419" s="7">
        <f>IF(E419&lt;=0,0,E419/L419)</f>
        <v>202.42307692307693</v>
      </c>
      <c r="Q419" t="str">
        <f>LEFT(N419,FIND("/",N419)-1)</f>
        <v>film &amp; video</v>
      </c>
      <c r="R419" t="str">
        <f>RIGHT(N419,LEN(N419)-FIND("/",N419))</f>
        <v>documentary</v>
      </c>
      <c r="S419" s="11">
        <f>(J419/86400)+25569+(-5/24)</f>
        <v>41360.762268518512</v>
      </c>
      <c r="T419" s="11">
        <f>(I419/86400)+25569+(-5/24)</f>
        <v>41371.981249999997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IF(E420&lt;=0,0,(E420/D420)*100)</f>
        <v>100.63392857142857</v>
      </c>
      <c r="P420" s="7">
        <f>IF(E420&lt;=0,0,E420/L420)</f>
        <v>216.75</v>
      </c>
      <c r="Q420" t="str">
        <f>LEFT(N420,FIND("/",N420)-1)</f>
        <v>film &amp; video</v>
      </c>
      <c r="R420" t="str">
        <f>RIGHT(N420,LEN(N420)-FIND("/",N420))</f>
        <v>documentary</v>
      </c>
      <c r="S420" s="11">
        <f>(J420/86400)+25569+(-5/24)</f>
        <v>42178.07403935185</v>
      </c>
      <c r="T420" s="11">
        <f>(I420/86400)+25569+(-5/24)</f>
        <v>42208.07403935185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IF(E421&lt;=0,0,(E421/D421)*100)</f>
        <v>100.4375</v>
      </c>
      <c r="P421" s="7">
        <f>IF(E421&lt;=0,0,E421/L421)</f>
        <v>110.06849315068493</v>
      </c>
      <c r="Q421" t="str">
        <f>LEFT(N421,FIND("/",N421)-1)</f>
        <v>film &amp; video</v>
      </c>
      <c r="R421" t="str">
        <f>RIGHT(N421,LEN(N421)-FIND("/",N421))</f>
        <v>documentary</v>
      </c>
      <c r="S421" s="11">
        <f>(J421/86400)+25569+(-5/24)</f>
        <v>41394.634108796294</v>
      </c>
      <c r="T421" s="11">
        <f>(I421/86400)+25569+(-5/24)</f>
        <v>41454.634108796294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IF(E422&lt;=0,0,(E422/D422)*100)</f>
        <v>0.43939393939393934</v>
      </c>
      <c r="P422" s="7">
        <f>IF(E422&lt;=0,0,E422/L422)</f>
        <v>4.833333333333333</v>
      </c>
      <c r="Q422" t="str">
        <f>LEFT(N422,FIND("/",N422)-1)</f>
        <v>film &amp; video</v>
      </c>
      <c r="R422" t="str">
        <f>RIGHT(N422,LEN(N422)-FIND("/",N422))</f>
        <v>animation</v>
      </c>
      <c r="S422" s="11">
        <f>(J422/86400)+25569+(-5/24)</f>
        <v>41682.028136574074</v>
      </c>
      <c r="T422" s="11">
        <f>(I422/86400)+25569+(-5/24)</f>
        <v>41711.986469907402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IF(E423&lt;=0,0,(E423/D423)*100)</f>
        <v>2.0066666666666668</v>
      </c>
      <c r="P423" s="7">
        <f>IF(E423&lt;=0,0,E423/L423)</f>
        <v>50.166666666666664</v>
      </c>
      <c r="Q423" t="str">
        <f>LEFT(N423,FIND("/",N423)-1)</f>
        <v>film &amp; video</v>
      </c>
      <c r="R423" t="str">
        <f>RIGHT(N423,LEN(N423)-FIND("/",N423))</f>
        <v>animation</v>
      </c>
      <c r="S423" s="11">
        <f>(J423/86400)+25569+(-5/24)</f>
        <v>42177.283055555548</v>
      </c>
      <c r="T423" s="11">
        <f>(I423/86400)+25569+(-5/24)</f>
        <v>42237.283055555548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IF(E424&lt;=0,0,(E424/D424)*100)</f>
        <v>1.075</v>
      </c>
      <c r="P424" s="7">
        <f>IF(E424&lt;=0,0,E424/L424)</f>
        <v>35.833333333333336</v>
      </c>
      <c r="Q424" t="str">
        <f>LEFT(N424,FIND("/",N424)-1)</f>
        <v>film &amp; video</v>
      </c>
      <c r="R424" t="str">
        <f>RIGHT(N424,LEN(N424)-FIND("/",N424))</f>
        <v>animation</v>
      </c>
      <c r="S424" s="11">
        <f>(J424/86400)+25569+(-5/24)</f>
        <v>41863.052048611113</v>
      </c>
      <c r="T424" s="11">
        <f>(I424/86400)+25569+(-5/24)</f>
        <v>41893.052048611113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IF(E425&lt;=0,0,(E425/D425)*100)</f>
        <v>0.76500000000000001</v>
      </c>
      <c r="P425" s="7">
        <f>IF(E425&lt;=0,0,E425/L425)</f>
        <v>11.76923076923077</v>
      </c>
      <c r="Q425" t="str">
        <f>LEFT(N425,FIND("/",N425)-1)</f>
        <v>film &amp; video</v>
      </c>
      <c r="R425" t="str">
        <f>RIGHT(N425,LEN(N425)-FIND("/",N425))</f>
        <v>animation</v>
      </c>
      <c r="S425" s="11">
        <f>(J425/86400)+25569+(-5/24)</f>
        <v>41400.717939814815</v>
      </c>
      <c r="T425" s="11">
        <f>(I425/86400)+25569+(-5/24)</f>
        <v>41430.717939814815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IF(E426&lt;=0,0,(E426/D426)*100)</f>
        <v>6.7966666666666677</v>
      </c>
      <c r="P426" s="7">
        <f>IF(E426&lt;=0,0,E426/L426)</f>
        <v>40.78</v>
      </c>
      <c r="Q426" t="str">
        <f>LEFT(N426,FIND("/",N426)-1)</f>
        <v>film &amp; video</v>
      </c>
      <c r="R426" t="str">
        <f>RIGHT(N426,LEN(N426)-FIND("/",N426))</f>
        <v>animation</v>
      </c>
      <c r="S426" s="11">
        <f>(J426/86400)+25569+(-5/24)</f>
        <v>40934.167812499996</v>
      </c>
      <c r="T426" s="11">
        <f>(I426/86400)+25569+(-5/24)</f>
        <v>40994.126145833332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IF(E427&lt;=0,0,(E427/D427)*100)</f>
        <v>1.2E-2</v>
      </c>
      <c r="P427" s="7">
        <f>IF(E427&lt;=0,0,E427/L427)</f>
        <v>3</v>
      </c>
      <c r="Q427" t="str">
        <f>LEFT(N427,FIND("/",N427)-1)</f>
        <v>film &amp; video</v>
      </c>
      <c r="R427" t="str">
        <f>RIGHT(N427,LEN(N427)-FIND("/",N427))</f>
        <v>animation</v>
      </c>
      <c r="S427" s="11">
        <f>(J427/86400)+25569+(-5/24)</f>
        <v>42275.652824074066</v>
      </c>
      <c r="T427" s="11">
        <f>(I427/86400)+25569+(-5/24)</f>
        <v>42335.694490740738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IF(E428&lt;=0,0,(E428/D428)*100)</f>
        <v>1.3299999999999998</v>
      </c>
      <c r="P428" s="7">
        <f>IF(E428&lt;=0,0,E428/L428)</f>
        <v>16.625</v>
      </c>
      <c r="Q428" t="str">
        <f>LEFT(N428,FIND("/",N428)-1)</f>
        <v>film &amp; video</v>
      </c>
      <c r="R428" t="str">
        <f>RIGHT(N428,LEN(N428)-FIND("/",N428))</f>
        <v>animation</v>
      </c>
      <c r="S428" s="11">
        <f>(J428/86400)+25569+(-5/24)</f>
        <v>42400.503634259258</v>
      </c>
      <c r="T428" s="11">
        <f>(I428/86400)+25569+(-5/24)</f>
        <v>42430.503634259258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IF(E429&lt;=0,0,(E429/D429)*100)</f>
        <v>0</v>
      </c>
      <c r="P429" s="7">
        <f>IF(E429&lt;=0,0,E429/L429)</f>
        <v>0</v>
      </c>
      <c r="Q429" t="str">
        <f>LEFT(N429,FIND("/",N429)-1)</f>
        <v>film &amp; video</v>
      </c>
      <c r="R429" t="str">
        <f>RIGHT(N429,LEN(N429)-FIND("/",N429))</f>
        <v>animation</v>
      </c>
      <c r="S429" s="11">
        <f>(J429/86400)+25569+(-5/24)</f>
        <v>42285.700694444444</v>
      </c>
      <c r="T429" s="11">
        <f>(I429/86400)+25569+(-5/24)</f>
        <v>42299.582638888889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IF(E430&lt;=0,0,(E430/D430)*100)</f>
        <v>5.6333333333333329</v>
      </c>
      <c r="P430" s="7">
        <f>IF(E430&lt;=0,0,E430/L430)</f>
        <v>52</v>
      </c>
      <c r="Q430" t="str">
        <f>LEFT(N430,FIND("/",N430)-1)</f>
        <v>film &amp; video</v>
      </c>
      <c r="R430" t="str">
        <f>RIGHT(N430,LEN(N430)-FIND("/",N430))</f>
        <v>animation</v>
      </c>
      <c r="S430" s="11">
        <f>(J430/86400)+25569+(-5/24)</f>
        <v>41778.558391203704</v>
      </c>
      <c r="T430" s="11">
        <f>(I430/86400)+25569+(-5/24)</f>
        <v>41806.708333333328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IF(E431&lt;=0,0,(E431/D431)*100)</f>
        <v>0</v>
      </c>
      <c r="P431" s="7">
        <f>IF(E431&lt;=0,0,E431/L431)</f>
        <v>0</v>
      </c>
      <c r="Q431" t="str">
        <f>LEFT(N431,FIND("/",N431)-1)</f>
        <v>film &amp; video</v>
      </c>
      <c r="R431" t="str">
        <f>RIGHT(N431,LEN(N431)-FIND("/",N431))</f>
        <v>animation</v>
      </c>
      <c r="S431" s="11">
        <f>(J431/86400)+25569+(-5/24)</f>
        <v>40070.693078703705</v>
      </c>
      <c r="T431" s="11">
        <f>(I431/86400)+25569+(-5/24)</f>
        <v>40143.999305555553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IF(E432&lt;=0,0,(E432/D432)*100)</f>
        <v>2.4</v>
      </c>
      <c r="P432" s="7">
        <f>IF(E432&lt;=0,0,E432/L432)</f>
        <v>4.8</v>
      </c>
      <c r="Q432" t="str">
        <f>LEFT(N432,FIND("/",N432)-1)</f>
        <v>film &amp; video</v>
      </c>
      <c r="R432" t="str">
        <f>RIGHT(N432,LEN(N432)-FIND("/",N432))</f>
        <v>animation</v>
      </c>
      <c r="S432" s="11">
        <f>(J432/86400)+25569+(-5/24)</f>
        <v>41512.898923611108</v>
      </c>
      <c r="T432" s="11">
        <f>(I432/86400)+25569+(-5/24)</f>
        <v>41527.898923611108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IF(E433&lt;=0,0,(E433/D433)*100)</f>
        <v>13.833333333333334</v>
      </c>
      <c r="P433" s="7">
        <f>IF(E433&lt;=0,0,E433/L433)</f>
        <v>51.875</v>
      </c>
      <c r="Q433" t="str">
        <f>LEFT(N433,FIND("/",N433)-1)</f>
        <v>film &amp; video</v>
      </c>
      <c r="R433" t="str">
        <f>RIGHT(N433,LEN(N433)-FIND("/",N433))</f>
        <v>animation</v>
      </c>
      <c r="S433" s="11">
        <f>(J433/86400)+25569+(-5/24)</f>
        <v>42526.662997685184</v>
      </c>
      <c r="T433" s="11">
        <f>(I433/86400)+25569+(-5/24)</f>
        <v>42556.662997685184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IF(E434&lt;=0,0,(E434/D434)*100)</f>
        <v>9.5</v>
      </c>
      <c r="P434" s="7">
        <f>IF(E434&lt;=0,0,E434/L434)</f>
        <v>71.25</v>
      </c>
      <c r="Q434" t="str">
        <f>LEFT(N434,FIND("/",N434)-1)</f>
        <v>film &amp; video</v>
      </c>
      <c r="R434" t="str">
        <f>RIGHT(N434,LEN(N434)-FIND("/",N434))</f>
        <v>animation</v>
      </c>
      <c r="S434" s="11">
        <f>(J434/86400)+25569+(-5/24)</f>
        <v>42238.51829861111</v>
      </c>
      <c r="T434" s="11">
        <f>(I434/86400)+25569+(-5/24)</f>
        <v>42298.51829861111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IF(E435&lt;=0,0,(E435/D435)*100)</f>
        <v>0</v>
      </c>
      <c r="P435" s="7">
        <f>IF(E435&lt;=0,0,E435/L435)</f>
        <v>0</v>
      </c>
      <c r="Q435" t="str">
        <f>LEFT(N435,FIND("/",N435)-1)</f>
        <v>film &amp; video</v>
      </c>
      <c r="R435" t="str">
        <f>RIGHT(N435,LEN(N435)-FIND("/",N435))</f>
        <v>animation</v>
      </c>
      <c r="S435" s="11">
        <f>(J435/86400)+25569+(-5/24)</f>
        <v>42228.421550925923</v>
      </c>
      <c r="T435" s="11">
        <f>(I435/86400)+25569+(-5/24)</f>
        <v>42288.421550925923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IF(E436&lt;=0,0,(E436/D436)*100)</f>
        <v>5</v>
      </c>
      <c r="P436" s="7">
        <f>IF(E436&lt;=0,0,E436/L436)</f>
        <v>62.5</v>
      </c>
      <c r="Q436" t="str">
        <f>LEFT(N436,FIND("/",N436)-1)</f>
        <v>film &amp; video</v>
      </c>
      <c r="R436" t="str">
        <f>RIGHT(N436,LEN(N436)-FIND("/",N436))</f>
        <v>animation</v>
      </c>
      <c r="S436" s="11">
        <f>(J436/86400)+25569+(-5/24)</f>
        <v>41576.626180555555</v>
      </c>
      <c r="T436" s="11">
        <f>(I436/86400)+25569+(-5/24)</f>
        <v>41609.667847222219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IF(E437&lt;=0,0,(E437/D437)*100)</f>
        <v>2.7272727272727275E-3</v>
      </c>
      <c r="P437" s="7">
        <f>IF(E437&lt;=0,0,E437/L437)</f>
        <v>1</v>
      </c>
      <c r="Q437" t="str">
        <f>LEFT(N437,FIND("/",N437)-1)</f>
        <v>film &amp; video</v>
      </c>
      <c r="R437" t="str">
        <f>RIGHT(N437,LEN(N437)-FIND("/",N437))</f>
        <v>animation</v>
      </c>
      <c r="S437" s="11">
        <f>(J437/86400)+25569+(-5/24)</f>
        <v>41500.539120370369</v>
      </c>
      <c r="T437" s="11">
        <f>(I437/86400)+25569+(-5/24)</f>
        <v>41530.539120370369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IF(E438&lt;=0,0,(E438/D438)*100)</f>
        <v>0</v>
      </c>
      <c r="P438" s="7">
        <f>IF(E438&lt;=0,0,E438/L438)</f>
        <v>0</v>
      </c>
      <c r="Q438" t="str">
        <f>LEFT(N438,FIND("/",N438)-1)</f>
        <v>film &amp; video</v>
      </c>
      <c r="R438" t="str">
        <f>RIGHT(N438,LEN(N438)-FIND("/",N438))</f>
        <v>animation</v>
      </c>
      <c r="S438" s="11">
        <f>(J438/86400)+25569+(-5/24)</f>
        <v>41456.154085648144</v>
      </c>
      <c r="T438" s="11">
        <f>(I438/86400)+25569+(-5/24)</f>
        <v>41486.154085648144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IF(E439&lt;=0,0,(E439/D439)*100)</f>
        <v>0</v>
      </c>
      <c r="P439" s="7">
        <f>IF(E439&lt;=0,0,E439/L439)</f>
        <v>0</v>
      </c>
      <c r="Q439" t="str">
        <f>LEFT(N439,FIND("/",N439)-1)</f>
        <v>film &amp; video</v>
      </c>
      <c r="R439" t="str">
        <f>RIGHT(N439,LEN(N439)-FIND("/",N439))</f>
        <v>animation</v>
      </c>
      <c r="S439" s="11">
        <f>(J439/86400)+25569+(-5/24)</f>
        <v>42591.110254629624</v>
      </c>
      <c r="T439" s="11">
        <f>(I439/86400)+25569+(-5/24)</f>
        <v>42651.110254629624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IF(E440&lt;=0,0,(E440/D440)*100)</f>
        <v>9.379999999999999</v>
      </c>
      <c r="P440" s="7">
        <f>IF(E440&lt;=0,0,E440/L440)</f>
        <v>170.54545454545453</v>
      </c>
      <c r="Q440" t="str">
        <f>LEFT(N440,FIND("/",N440)-1)</f>
        <v>film &amp; video</v>
      </c>
      <c r="R440" t="str">
        <f>RIGHT(N440,LEN(N440)-FIND("/",N440))</f>
        <v>animation</v>
      </c>
      <c r="S440" s="11">
        <f>(J440/86400)+25569+(-5/24)</f>
        <v>42296.052754629629</v>
      </c>
      <c r="T440" s="11">
        <f>(I440/86400)+25569+(-5/24)</f>
        <v>42326.094421296293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IF(E441&lt;=0,0,(E441/D441)*100)</f>
        <v>0</v>
      </c>
      <c r="P441" s="7">
        <f>IF(E441&lt;=0,0,E441/L441)</f>
        <v>0</v>
      </c>
      <c r="Q441" t="str">
        <f>LEFT(N441,FIND("/",N441)-1)</f>
        <v>film &amp; video</v>
      </c>
      <c r="R441" t="str">
        <f>RIGHT(N441,LEN(N441)-FIND("/",N441))</f>
        <v>animation</v>
      </c>
      <c r="S441" s="11">
        <f>(J441/86400)+25569+(-5/24)</f>
        <v>41919.553449074076</v>
      </c>
      <c r="T441" s="11">
        <f>(I441/86400)+25569+(-5/24)</f>
        <v>41929.553449074076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IF(E442&lt;=0,0,(E442/D442)*100)</f>
        <v>0.1</v>
      </c>
      <c r="P442" s="7">
        <f>IF(E442&lt;=0,0,E442/L442)</f>
        <v>5</v>
      </c>
      <c r="Q442" t="str">
        <f>LEFT(N442,FIND("/",N442)-1)</f>
        <v>film &amp; video</v>
      </c>
      <c r="R442" t="str">
        <f>RIGHT(N442,LEN(N442)-FIND("/",N442))</f>
        <v>animation</v>
      </c>
      <c r="S442" s="11">
        <f>(J442/86400)+25569+(-5/24)</f>
        <v>42423.777233796289</v>
      </c>
      <c r="T442" s="11">
        <f>(I442/86400)+25569+(-5/24)</f>
        <v>42453.735567129632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IF(E443&lt;=0,0,(E443/D443)*100)</f>
        <v>0</v>
      </c>
      <c r="P443" s="7">
        <f>IF(E443&lt;=0,0,E443/L443)</f>
        <v>0</v>
      </c>
      <c r="Q443" t="str">
        <f>LEFT(N443,FIND("/",N443)-1)</f>
        <v>film &amp; video</v>
      </c>
      <c r="R443" t="str">
        <f>RIGHT(N443,LEN(N443)-FIND("/",N443))</f>
        <v>animation</v>
      </c>
      <c r="S443" s="11">
        <f>(J443/86400)+25569+(-5/24)</f>
        <v>41550.585601851846</v>
      </c>
      <c r="T443" s="11">
        <f>(I443/86400)+25569+(-5/24)</f>
        <v>41580.585601851846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IF(E444&lt;=0,0,(E444/D444)*100)</f>
        <v>39.358823529411765</v>
      </c>
      <c r="P444" s="7">
        <f>IF(E444&lt;=0,0,E444/L444)</f>
        <v>393.58823529411762</v>
      </c>
      <c r="Q444" t="str">
        <f>LEFT(N444,FIND("/",N444)-1)</f>
        <v>film &amp; video</v>
      </c>
      <c r="R444" t="str">
        <f>RIGHT(N444,LEN(N444)-FIND("/",N444))</f>
        <v>animation</v>
      </c>
      <c r="S444" s="11">
        <f>(J444/86400)+25569+(-5/24)</f>
        <v>42024.680358796293</v>
      </c>
      <c r="T444" s="11">
        <f>(I444/86400)+25569+(-5/24)</f>
        <v>42054.680358796293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IF(E445&lt;=0,0,(E445/D445)*100)</f>
        <v>0.1</v>
      </c>
      <c r="P445" s="7">
        <f>IF(E445&lt;=0,0,E445/L445)</f>
        <v>5</v>
      </c>
      <c r="Q445" t="str">
        <f>LEFT(N445,FIND("/",N445)-1)</f>
        <v>film &amp; video</v>
      </c>
      <c r="R445" t="str">
        <f>RIGHT(N445,LEN(N445)-FIND("/",N445))</f>
        <v>animation</v>
      </c>
      <c r="S445" s="11">
        <f>(J445/86400)+25569+(-5/24)</f>
        <v>41649.806724537033</v>
      </c>
      <c r="T445" s="11">
        <f>(I445/86400)+25569+(-5/24)</f>
        <v>41679.806724537033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IF(E446&lt;=0,0,(E446/D446)*100)</f>
        <v>5</v>
      </c>
      <c r="P446" s="7">
        <f>IF(E446&lt;=0,0,E446/L446)</f>
        <v>50</v>
      </c>
      <c r="Q446" t="str">
        <f>LEFT(N446,FIND("/",N446)-1)</f>
        <v>film &amp; video</v>
      </c>
      <c r="R446" t="str">
        <f>RIGHT(N446,LEN(N446)-FIND("/",N446))</f>
        <v>animation</v>
      </c>
      <c r="S446" s="11">
        <f>(J446/86400)+25569+(-5/24)</f>
        <v>40894.69862268518</v>
      </c>
      <c r="T446" s="11">
        <f>(I446/86400)+25569+(-5/24)</f>
        <v>40954.69862268518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IF(E447&lt;=0,0,(E447/D447)*100)</f>
        <v>3.3333333333333335E-3</v>
      </c>
      <c r="P447" s="7">
        <f>IF(E447&lt;=0,0,E447/L447)</f>
        <v>1</v>
      </c>
      <c r="Q447" t="str">
        <f>LEFT(N447,FIND("/",N447)-1)</f>
        <v>film &amp; video</v>
      </c>
      <c r="R447" t="str">
        <f>RIGHT(N447,LEN(N447)-FIND("/",N447))</f>
        <v>animation</v>
      </c>
      <c r="S447" s="11">
        <f>(J447/86400)+25569+(-5/24)</f>
        <v>42130.127025462956</v>
      </c>
      <c r="T447" s="11">
        <f>(I447/86400)+25569+(-5/24)</f>
        <v>42145.127025462956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IF(E448&lt;=0,0,(E448/D448)*100)</f>
        <v>7.2952380952380951</v>
      </c>
      <c r="P448" s="7">
        <f>IF(E448&lt;=0,0,E448/L448)</f>
        <v>47.875</v>
      </c>
      <c r="Q448" t="str">
        <f>LEFT(N448,FIND("/",N448)-1)</f>
        <v>film &amp; video</v>
      </c>
      <c r="R448" t="str">
        <f>RIGHT(N448,LEN(N448)-FIND("/",N448))</f>
        <v>animation</v>
      </c>
      <c r="S448" s="11">
        <f>(J448/86400)+25569+(-5/24)</f>
        <v>42036.875231481477</v>
      </c>
      <c r="T448" s="11">
        <f>(I448/86400)+25569+(-5/24)</f>
        <v>42066.875231481477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IF(E449&lt;=0,0,(E449/D449)*100)</f>
        <v>1.6666666666666666E-2</v>
      </c>
      <c r="P449" s="7">
        <f>IF(E449&lt;=0,0,E449/L449)</f>
        <v>5</v>
      </c>
      <c r="Q449" t="str">
        <f>LEFT(N449,FIND("/",N449)-1)</f>
        <v>film &amp; video</v>
      </c>
      <c r="R449" t="str">
        <f>RIGHT(N449,LEN(N449)-FIND("/",N449))</f>
        <v>animation</v>
      </c>
      <c r="S449" s="11">
        <f>(J449/86400)+25569+(-5/24)</f>
        <v>41331.34679398148</v>
      </c>
      <c r="T449" s="11">
        <f>(I449/86400)+25569+(-5/24)</f>
        <v>41356.305127314808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IF(E450&lt;=0,0,(E450/D450)*100)</f>
        <v>3.2804000000000002</v>
      </c>
      <c r="P450" s="7">
        <f>IF(E450&lt;=0,0,E450/L450)</f>
        <v>20.502500000000001</v>
      </c>
      <c r="Q450" t="str">
        <f>LEFT(N450,FIND("/",N450)-1)</f>
        <v>film &amp; video</v>
      </c>
      <c r="R450" t="str">
        <f>RIGHT(N450,LEN(N450)-FIND("/",N450))</f>
        <v>animation</v>
      </c>
      <c r="S450" s="11">
        <f>(J450/86400)+25569+(-5/24)</f>
        <v>41753.549710648142</v>
      </c>
      <c r="T450" s="11">
        <f>(I450/86400)+25569+(-5/24)</f>
        <v>41773.549710648142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IF(E451&lt;=0,0,(E451/D451)*100)</f>
        <v>2.25</v>
      </c>
      <c r="P451" s="7">
        <f>IF(E451&lt;=0,0,E451/L451)</f>
        <v>9</v>
      </c>
      <c r="Q451" t="str">
        <f>LEFT(N451,FIND("/",N451)-1)</f>
        <v>film &amp; video</v>
      </c>
      <c r="R451" t="str">
        <f>RIGHT(N451,LEN(N451)-FIND("/",N451))</f>
        <v>animation</v>
      </c>
      <c r="S451" s="11">
        <f>(J451/86400)+25569+(-5/24)</f>
        <v>41534.359780092593</v>
      </c>
      <c r="T451" s="11">
        <f>(I451/86400)+25569+(-5/24)</f>
        <v>41564.359780092593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IF(E452&lt;=0,0,(E452/D452)*100)</f>
        <v>0.79200000000000004</v>
      </c>
      <c r="P452" s="7">
        <f>IF(E452&lt;=0,0,E452/L452)</f>
        <v>56.571428571428569</v>
      </c>
      <c r="Q452" t="str">
        <f>LEFT(N452,FIND("/",N452)-1)</f>
        <v>film &amp; video</v>
      </c>
      <c r="R452" t="str">
        <f>RIGHT(N452,LEN(N452)-FIND("/",N452))</f>
        <v>animation</v>
      </c>
      <c r="S452" s="11">
        <f>(J452/86400)+25569+(-5/24)</f>
        <v>41654.73842592592</v>
      </c>
      <c r="T452" s="11">
        <f>(I452/86400)+25569+(-5/24)</f>
        <v>41684.73842592592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IF(E453&lt;=0,0,(E453/D453)*100)</f>
        <v>0</v>
      </c>
      <c r="P453" s="7">
        <f>IF(E453&lt;=0,0,E453/L453)</f>
        <v>0</v>
      </c>
      <c r="Q453" t="str">
        <f>LEFT(N453,FIND("/",N453)-1)</f>
        <v>film &amp; video</v>
      </c>
      <c r="R453" t="str">
        <f>RIGHT(N453,LEN(N453)-FIND("/",N453))</f>
        <v>animation</v>
      </c>
      <c r="S453" s="11">
        <f>(J453/86400)+25569+(-5/24)</f>
        <v>41634.506840277776</v>
      </c>
      <c r="T453" s="11">
        <f>(I453/86400)+25569+(-5/24)</f>
        <v>41664.506840277776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IF(E454&lt;=0,0,(E454/D454)*100)</f>
        <v>64</v>
      </c>
      <c r="P454" s="7">
        <f>IF(E454&lt;=0,0,E454/L454)</f>
        <v>40</v>
      </c>
      <c r="Q454" t="str">
        <f>LEFT(N454,FIND("/",N454)-1)</f>
        <v>film &amp; video</v>
      </c>
      <c r="R454" t="str">
        <f>RIGHT(N454,LEN(N454)-FIND("/",N454))</f>
        <v>animation</v>
      </c>
      <c r="S454" s="11">
        <f>(J454/86400)+25569+(-5/24)</f>
        <v>42107.49554398148</v>
      </c>
      <c r="T454" s="11">
        <f>(I454/86400)+25569+(-5/24)</f>
        <v>42137.49554398148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IF(E455&lt;=0,0,(E455/D455)*100)</f>
        <v>2.7404479578392621E-2</v>
      </c>
      <c r="P455" s="7">
        <f>IF(E455&lt;=0,0,E455/L455)</f>
        <v>13</v>
      </c>
      <c r="Q455" t="str">
        <f>LEFT(N455,FIND("/",N455)-1)</f>
        <v>film &amp; video</v>
      </c>
      <c r="R455" t="str">
        <f>RIGHT(N455,LEN(N455)-FIND("/",N455))</f>
        <v>animation</v>
      </c>
      <c r="S455" s="11">
        <f>(J455/86400)+25569+(-5/24)</f>
        <v>42038.616655092592</v>
      </c>
      <c r="T455" s="11">
        <f>(I455/86400)+25569+(-5/24)</f>
        <v>42054.616655092592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IF(E456&lt;=0,0,(E456/D456)*100)</f>
        <v>0.82000000000000006</v>
      </c>
      <c r="P456" s="7">
        <f>IF(E456&lt;=0,0,E456/L456)</f>
        <v>16.399999999999999</v>
      </c>
      <c r="Q456" t="str">
        <f>LEFT(N456,FIND("/",N456)-1)</f>
        <v>film &amp; video</v>
      </c>
      <c r="R456" t="str">
        <f>RIGHT(N456,LEN(N456)-FIND("/",N456))</f>
        <v>animation</v>
      </c>
      <c r="S456" s="11">
        <f>(J456/86400)+25569+(-5/24)</f>
        <v>41938.508923611109</v>
      </c>
      <c r="T456" s="11">
        <f>(I456/86400)+25569+(-5/24)</f>
        <v>41969.343055555553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IF(E457&lt;=0,0,(E457/D457)*100)</f>
        <v>6.9230769230769221E-2</v>
      </c>
      <c r="P457" s="7">
        <f>IF(E457&lt;=0,0,E457/L457)</f>
        <v>22.5</v>
      </c>
      <c r="Q457" t="str">
        <f>LEFT(N457,FIND("/",N457)-1)</f>
        <v>film &amp; video</v>
      </c>
      <c r="R457" t="str">
        <f>RIGHT(N457,LEN(N457)-FIND("/",N457))</f>
        <v>animation</v>
      </c>
      <c r="S457" s="11">
        <f>(J457/86400)+25569+(-5/24)</f>
        <v>40970.794236111113</v>
      </c>
      <c r="T457" s="11">
        <f>(I457/86400)+25569+(-5/24)</f>
        <v>41015.813194444439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IF(E458&lt;=0,0,(E458/D458)*100)</f>
        <v>0.68631863186318631</v>
      </c>
      <c r="P458" s="7">
        <f>IF(E458&lt;=0,0,E458/L458)</f>
        <v>20.333333333333332</v>
      </c>
      <c r="Q458" t="str">
        <f>LEFT(N458,FIND("/",N458)-1)</f>
        <v>film &amp; video</v>
      </c>
      <c r="R458" t="str">
        <f>RIGHT(N458,LEN(N458)-FIND("/",N458))</f>
        <v>animation</v>
      </c>
      <c r="S458" s="11">
        <f>(J458/86400)+25569+(-5/24)</f>
        <v>41547.486122685186</v>
      </c>
      <c r="T458" s="11">
        <f>(I458/86400)+25569+(-5/24)</f>
        <v>41568.957638888889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IF(E459&lt;=0,0,(E459/D459)*100)</f>
        <v>0</v>
      </c>
      <c r="P459" s="7">
        <f>IF(E459&lt;=0,0,E459/L459)</f>
        <v>0</v>
      </c>
      <c r="Q459" t="str">
        <f>LEFT(N459,FIND("/",N459)-1)</f>
        <v>film &amp; video</v>
      </c>
      <c r="R459" t="str">
        <f>RIGHT(N459,LEN(N459)-FIND("/",N459))</f>
        <v>animation</v>
      </c>
      <c r="S459" s="11">
        <f>(J459/86400)+25569+(-5/24)</f>
        <v>41837.559166666666</v>
      </c>
      <c r="T459" s="11">
        <f>(I459/86400)+25569+(-5/24)</f>
        <v>41867.559166666666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IF(E460&lt;=0,0,(E460/D460)*100)</f>
        <v>8.2100000000000009</v>
      </c>
      <c r="P460" s="7">
        <f>IF(E460&lt;=0,0,E460/L460)</f>
        <v>16.755102040816325</v>
      </c>
      <c r="Q460" t="str">
        <f>LEFT(N460,FIND("/",N460)-1)</f>
        <v>film &amp; video</v>
      </c>
      <c r="R460" t="str">
        <f>RIGHT(N460,LEN(N460)-FIND("/",N460))</f>
        <v>animation</v>
      </c>
      <c r="S460" s="11">
        <f>(J460/86400)+25569+(-5/24)</f>
        <v>41378.491435185184</v>
      </c>
      <c r="T460" s="11">
        <f>(I460/86400)+25569+(-5/24)</f>
        <v>41408.491435185184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IF(E461&lt;=0,0,(E461/D461)*100)</f>
        <v>6.4102564102564097E-2</v>
      </c>
      <c r="P461" s="7">
        <f>IF(E461&lt;=0,0,E461/L461)</f>
        <v>25</v>
      </c>
      <c r="Q461" t="str">
        <f>LEFT(N461,FIND("/",N461)-1)</f>
        <v>film &amp; video</v>
      </c>
      <c r="R461" t="str">
        <f>RIGHT(N461,LEN(N461)-FIND("/",N461))</f>
        <v>animation</v>
      </c>
      <c r="S461" s="11">
        <f>(J461/86400)+25569+(-5/24)</f>
        <v>40800.432025462964</v>
      </c>
      <c r="T461" s="11">
        <f>(I461/86400)+25569+(-5/24)</f>
        <v>40860.473692129628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IF(E462&lt;=0,0,(E462/D462)*100)</f>
        <v>0.29411764705882354</v>
      </c>
      <c r="P462" s="7">
        <f>IF(E462&lt;=0,0,E462/L462)</f>
        <v>12.5</v>
      </c>
      <c r="Q462" t="str">
        <f>LEFT(N462,FIND("/",N462)-1)</f>
        <v>film &amp; video</v>
      </c>
      <c r="R462" t="str">
        <f>RIGHT(N462,LEN(N462)-FIND("/",N462))</f>
        <v>animation</v>
      </c>
      <c r="S462" s="11">
        <f>(J462/86400)+25569+(-5/24)</f>
        <v>41759.334201388883</v>
      </c>
      <c r="T462" s="11">
        <f>(I462/86400)+25569+(-5/24)</f>
        <v>41790.958333333328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IF(E463&lt;=0,0,(E463/D463)*100)</f>
        <v>0</v>
      </c>
      <c r="P463" s="7">
        <f>IF(E463&lt;=0,0,E463/L463)</f>
        <v>0</v>
      </c>
      <c r="Q463" t="str">
        <f>LEFT(N463,FIND("/",N463)-1)</f>
        <v>film &amp; video</v>
      </c>
      <c r="R463" t="str">
        <f>RIGHT(N463,LEN(N463)-FIND("/",N463))</f>
        <v>animation</v>
      </c>
      <c r="S463" s="11">
        <f>(J463/86400)+25569+(-5/24)</f>
        <v>41407.638506944444</v>
      </c>
      <c r="T463" s="11">
        <f>(I463/86400)+25569+(-5/24)</f>
        <v>41427.638506944444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IF(E464&lt;=0,0,(E464/D464)*100)</f>
        <v>0</v>
      </c>
      <c r="P464" s="7">
        <f>IF(E464&lt;=0,0,E464/L464)</f>
        <v>0</v>
      </c>
      <c r="Q464" t="str">
        <f>LEFT(N464,FIND("/",N464)-1)</f>
        <v>film &amp; video</v>
      </c>
      <c r="R464" t="str">
        <f>RIGHT(N464,LEN(N464)-FIND("/",N464))</f>
        <v>animation</v>
      </c>
      <c r="S464" s="11">
        <f>(J464/86400)+25569+(-5/24)</f>
        <v>40704.918298611105</v>
      </c>
      <c r="T464" s="11">
        <f>(I464/86400)+25569+(-5/24)</f>
        <v>40764.918298611105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IF(E465&lt;=0,0,(E465/D465)*100)</f>
        <v>2.2727272727272729</v>
      </c>
      <c r="P465" s="7">
        <f>IF(E465&lt;=0,0,E465/L465)</f>
        <v>113.63636363636364</v>
      </c>
      <c r="Q465" t="str">
        <f>LEFT(N465,FIND("/",N465)-1)</f>
        <v>film &amp; video</v>
      </c>
      <c r="R465" t="str">
        <f>RIGHT(N465,LEN(N465)-FIND("/",N465))</f>
        <v>animation</v>
      </c>
      <c r="S465" s="11">
        <f>(J465/86400)+25569+(-5/24)</f>
        <v>40750.501770833333</v>
      </c>
      <c r="T465" s="11">
        <f>(I465/86400)+25569+(-5/24)</f>
        <v>40810.501770833333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IF(E466&lt;=0,0,(E466/D466)*100)</f>
        <v>9.9009900990099015E-2</v>
      </c>
      <c r="P466" s="7">
        <f>IF(E466&lt;=0,0,E466/L466)</f>
        <v>1</v>
      </c>
      <c r="Q466" t="str">
        <f>LEFT(N466,FIND("/",N466)-1)</f>
        <v>film &amp; video</v>
      </c>
      <c r="R466" t="str">
        <f>RIGHT(N466,LEN(N466)-FIND("/",N466))</f>
        <v>animation</v>
      </c>
      <c r="S466" s="11">
        <f>(J466/86400)+25569+(-5/24)</f>
        <v>42488.640451388885</v>
      </c>
      <c r="T466" s="11">
        <f>(I466/86400)+25569+(-5/24)</f>
        <v>42508.640451388885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IF(E467&lt;=0,0,(E467/D467)*100)</f>
        <v>26.953125</v>
      </c>
      <c r="P467" s="7">
        <f>IF(E467&lt;=0,0,E467/L467)</f>
        <v>17.25</v>
      </c>
      <c r="Q467" t="str">
        <f>LEFT(N467,FIND("/",N467)-1)</f>
        <v>film &amp; video</v>
      </c>
      <c r="R467" t="str">
        <f>RIGHT(N467,LEN(N467)-FIND("/",N467))</f>
        <v>animation</v>
      </c>
      <c r="S467" s="11">
        <f>(J467/86400)+25569+(-5/24)</f>
        <v>41800.911736111106</v>
      </c>
      <c r="T467" s="11">
        <f>(I467/86400)+25569+(-5/24)</f>
        <v>41816.911736111106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IF(E468&lt;=0,0,(E468/D468)*100)</f>
        <v>0.76</v>
      </c>
      <c r="P468" s="7">
        <f>IF(E468&lt;=0,0,E468/L468)</f>
        <v>15.2</v>
      </c>
      <c r="Q468" t="str">
        <f>LEFT(N468,FIND("/",N468)-1)</f>
        <v>film &amp; video</v>
      </c>
      <c r="R468" t="str">
        <f>RIGHT(N468,LEN(N468)-FIND("/",N468))</f>
        <v>animation</v>
      </c>
      <c r="S468" s="11">
        <f>(J468/86400)+25569+(-5/24)</f>
        <v>41129.734537037039</v>
      </c>
      <c r="T468" s="11">
        <f>(I468/86400)+25569+(-5/24)</f>
        <v>41159.734537037039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IF(E469&lt;=0,0,(E469/D469)*100)</f>
        <v>21.574999999999999</v>
      </c>
      <c r="P469" s="7">
        <f>IF(E469&lt;=0,0,E469/L469)</f>
        <v>110.64102564102564</v>
      </c>
      <c r="Q469" t="str">
        <f>LEFT(N469,FIND("/",N469)-1)</f>
        <v>film &amp; video</v>
      </c>
      <c r="R469" t="str">
        <f>RIGHT(N469,LEN(N469)-FIND("/",N469))</f>
        <v>animation</v>
      </c>
      <c r="S469" s="11">
        <f>(J469/86400)+25569+(-5/24)</f>
        <v>41135.471458333333</v>
      </c>
      <c r="T469" s="11">
        <f>(I469/86400)+25569+(-5/24)</f>
        <v>41180.471458333333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IF(E470&lt;=0,0,(E470/D470)*100)</f>
        <v>0</v>
      </c>
      <c r="P470" s="7">
        <f>IF(E470&lt;=0,0,E470/L470)</f>
        <v>0</v>
      </c>
      <c r="Q470" t="str">
        <f>LEFT(N470,FIND("/",N470)-1)</f>
        <v>film &amp; video</v>
      </c>
      <c r="R470" t="str">
        <f>RIGHT(N470,LEN(N470)-FIND("/",N470))</f>
        <v>animation</v>
      </c>
      <c r="S470" s="11">
        <f>(J470/86400)+25569+(-5/24)</f>
        <v>41040.959293981483</v>
      </c>
      <c r="T470" s="11">
        <f>(I470/86400)+25569+(-5/24)</f>
        <v>41100.952141203699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IF(E471&lt;=0,0,(E471/D471)*100)</f>
        <v>0</v>
      </c>
      <c r="P471" s="7">
        <f>IF(E471&lt;=0,0,E471/L471)</f>
        <v>0</v>
      </c>
      <c r="Q471" t="str">
        <f>LEFT(N471,FIND("/",N471)-1)</f>
        <v>film &amp; video</v>
      </c>
      <c r="R471" t="str">
        <f>RIGHT(N471,LEN(N471)-FIND("/",N471))</f>
        <v>animation</v>
      </c>
      <c r="S471" s="11">
        <f>(J471/86400)+25569+(-5/24)</f>
        <v>41827.781527777777</v>
      </c>
      <c r="T471" s="11">
        <f>(I471/86400)+25569+(-5/24)</f>
        <v>41887.781527777777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IF(E472&lt;=0,0,(E472/D472)*100)</f>
        <v>1.02</v>
      </c>
      <c r="P472" s="7">
        <f>IF(E472&lt;=0,0,E472/L472)</f>
        <v>25.5</v>
      </c>
      <c r="Q472" t="str">
        <f>LEFT(N472,FIND("/",N472)-1)</f>
        <v>film &amp; video</v>
      </c>
      <c r="R472" t="str">
        <f>RIGHT(N472,LEN(N472)-FIND("/",N472))</f>
        <v>animation</v>
      </c>
      <c r="S472" s="11">
        <f>(J472/86400)+25569+(-5/24)</f>
        <v>41604.959363425922</v>
      </c>
      <c r="T472" s="11">
        <f>(I472/86400)+25569+(-5/24)</f>
        <v>41654.958333333328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IF(E473&lt;=0,0,(E473/D473)*100)</f>
        <v>11.892727272727273</v>
      </c>
      <c r="P473" s="7">
        <f>IF(E473&lt;=0,0,E473/L473)</f>
        <v>38.476470588235294</v>
      </c>
      <c r="Q473" t="str">
        <f>LEFT(N473,FIND("/",N473)-1)</f>
        <v>film &amp; video</v>
      </c>
      <c r="R473" t="str">
        <f>RIGHT(N473,LEN(N473)-FIND("/",N473))</f>
        <v>animation</v>
      </c>
      <c r="S473" s="11">
        <f>(J473/86400)+25569+(-5/24)</f>
        <v>41703.513645833329</v>
      </c>
      <c r="T473" s="11">
        <f>(I473/86400)+25569+(-5/24)</f>
        <v>41748.471979166665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IF(E474&lt;=0,0,(E474/D474)*100)</f>
        <v>17.625</v>
      </c>
      <c r="P474" s="7">
        <f>IF(E474&lt;=0,0,E474/L474)</f>
        <v>28.2</v>
      </c>
      <c r="Q474" t="str">
        <f>LEFT(N474,FIND("/",N474)-1)</f>
        <v>film &amp; video</v>
      </c>
      <c r="R474" t="str">
        <f>RIGHT(N474,LEN(N474)-FIND("/",N474))</f>
        <v>animation</v>
      </c>
      <c r="S474" s="11">
        <f>(J474/86400)+25569+(-5/24)</f>
        <v>41844.714328703703</v>
      </c>
      <c r="T474" s="11">
        <f>(I474/86400)+25569+(-5/24)</f>
        <v>41874.714328703703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IF(E475&lt;=0,0,(E475/D475)*100)</f>
        <v>2.87</v>
      </c>
      <c r="P475" s="7">
        <f>IF(E475&lt;=0,0,E475/L475)</f>
        <v>61.5</v>
      </c>
      <c r="Q475" t="str">
        <f>LEFT(N475,FIND("/",N475)-1)</f>
        <v>film &amp; video</v>
      </c>
      <c r="R475" t="str">
        <f>RIGHT(N475,LEN(N475)-FIND("/",N475))</f>
        <v>animation</v>
      </c>
      <c r="S475" s="11">
        <f>(J475/86400)+25569+(-5/24)</f>
        <v>41869.489803240736</v>
      </c>
      <c r="T475" s="11">
        <f>(I475/86400)+25569+(-5/24)</f>
        <v>41899.489803240736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IF(E476&lt;=0,0,(E476/D476)*100)</f>
        <v>3.0303030303030304E-2</v>
      </c>
      <c r="P476" s="7">
        <f>IF(E476&lt;=0,0,E476/L476)</f>
        <v>1</v>
      </c>
      <c r="Q476" t="str">
        <f>LEFT(N476,FIND("/",N476)-1)</f>
        <v>film &amp; video</v>
      </c>
      <c r="R476" t="str">
        <f>RIGHT(N476,LEN(N476)-FIND("/",N476))</f>
        <v>animation</v>
      </c>
      <c r="S476" s="11">
        <f>(J476/86400)+25569+(-5/24)</f>
        <v>42753.120706018519</v>
      </c>
      <c r="T476" s="11">
        <f>(I476/86400)+25569+(-5/24)</f>
        <v>42783.120706018519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IF(E477&lt;=0,0,(E477/D477)*100)</f>
        <v>0</v>
      </c>
      <c r="P477" s="7">
        <f>IF(E477&lt;=0,0,E477/L477)</f>
        <v>0</v>
      </c>
      <c r="Q477" t="str">
        <f>LEFT(N477,FIND("/",N477)-1)</f>
        <v>film &amp; video</v>
      </c>
      <c r="R477" t="str">
        <f>RIGHT(N477,LEN(N477)-FIND("/",N477))</f>
        <v>animation</v>
      </c>
      <c r="S477" s="11">
        <f>(J477/86400)+25569+(-5/24)</f>
        <v>42099.877812500003</v>
      </c>
      <c r="T477" s="11">
        <f>(I477/86400)+25569+(-5/24)</f>
        <v>42129.877812500003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IF(E478&lt;=0,0,(E478/D478)*100)</f>
        <v>2.230268181818182</v>
      </c>
      <c r="P478" s="7">
        <f>IF(E478&lt;=0,0,E478/L478)</f>
        <v>39.569274193548388</v>
      </c>
      <c r="Q478" t="str">
        <f>LEFT(N478,FIND("/",N478)-1)</f>
        <v>film &amp; video</v>
      </c>
      <c r="R478" t="str">
        <f>RIGHT(N478,LEN(N478)-FIND("/",N478))</f>
        <v>animation</v>
      </c>
      <c r="S478" s="11">
        <f>(J478/86400)+25569+(-5/24)</f>
        <v>41757.76667824074</v>
      </c>
      <c r="T478" s="11">
        <f>(I478/86400)+25569+(-5/24)</f>
        <v>41792.957638888889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IF(E479&lt;=0,0,(E479/D479)*100)</f>
        <v>0</v>
      </c>
      <c r="P479" s="7">
        <f>IF(E479&lt;=0,0,E479/L479)</f>
        <v>0</v>
      </c>
      <c r="Q479" t="str">
        <f>LEFT(N479,FIND("/",N479)-1)</f>
        <v>film &amp; video</v>
      </c>
      <c r="R479" t="str">
        <f>RIGHT(N479,LEN(N479)-FIND("/",N479))</f>
        <v>animation</v>
      </c>
      <c r="S479" s="11">
        <f>(J479/86400)+25569+(-5/24)</f>
        <v>40987.626550925925</v>
      </c>
      <c r="T479" s="11">
        <f>(I479/86400)+25569+(-5/24)</f>
        <v>41047.626550925925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IF(E480&lt;=0,0,(E480/D480)*100)</f>
        <v>0</v>
      </c>
      <c r="P480" s="7">
        <f>IF(E480&lt;=0,0,E480/L480)</f>
        <v>0</v>
      </c>
      <c r="Q480" t="str">
        <f>LEFT(N480,FIND("/",N480)-1)</f>
        <v>film &amp; video</v>
      </c>
      <c r="R480" t="str">
        <f>RIGHT(N480,LEN(N480)-FIND("/",N480))</f>
        <v>animation</v>
      </c>
      <c r="S480" s="11">
        <f>(J480/86400)+25569+(-5/24)</f>
        <v>42065.702650462961</v>
      </c>
      <c r="T480" s="11">
        <f>(I480/86400)+25569+(-5/24)</f>
        <v>42095.660983796297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IF(E481&lt;=0,0,(E481/D481)*100)</f>
        <v>32.56</v>
      </c>
      <c r="P481" s="7">
        <f>IF(E481&lt;=0,0,E481/L481)</f>
        <v>88.8</v>
      </c>
      <c r="Q481" t="str">
        <f>LEFT(N481,FIND("/",N481)-1)</f>
        <v>film &amp; video</v>
      </c>
      <c r="R481" t="str">
        <f>RIGHT(N481,LEN(N481)-FIND("/",N481))</f>
        <v>animation</v>
      </c>
      <c r="S481" s="11">
        <f>(J481/86400)+25569+(-5/24)</f>
        <v>41904.199479166666</v>
      </c>
      <c r="T481" s="11">
        <f>(I481/86400)+25569+(-5/24)</f>
        <v>41964.24114583333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IF(E482&lt;=0,0,(E482/D482)*100)</f>
        <v>19.41</v>
      </c>
      <c r="P482" s="7">
        <f>IF(E482&lt;=0,0,E482/L482)</f>
        <v>55.457142857142856</v>
      </c>
      <c r="Q482" t="str">
        <f>LEFT(N482,FIND("/",N482)-1)</f>
        <v>film &amp; video</v>
      </c>
      <c r="R482" t="str">
        <f>RIGHT(N482,LEN(N482)-FIND("/",N482))</f>
        <v>animation</v>
      </c>
      <c r="S482" s="11">
        <f>(J482/86400)+25569+(-5/24)</f>
        <v>41465.29184027778</v>
      </c>
      <c r="T482" s="11">
        <f>(I482/86400)+25569+(-5/24)</f>
        <v>41495.29184027778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IF(E483&lt;=0,0,(E483/D483)*100)</f>
        <v>6.1</v>
      </c>
      <c r="P483" s="7">
        <f>IF(E483&lt;=0,0,E483/L483)</f>
        <v>87.142857142857139</v>
      </c>
      <c r="Q483" t="str">
        <f>LEFT(N483,FIND("/",N483)-1)</f>
        <v>film &amp; video</v>
      </c>
      <c r="R483" t="str">
        <f>RIGHT(N483,LEN(N483)-FIND("/",N483))</f>
        <v>animation</v>
      </c>
      <c r="S483" s="11">
        <f>(J483/86400)+25569+(-5/24)</f>
        <v>41162.46399305555</v>
      </c>
      <c r="T483" s="11">
        <f>(I483/86400)+25569+(-5/24)</f>
        <v>41192.46399305555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IF(E484&lt;=0,0,(E484/D484)*100)</f>
        <v>0.1</v>
      </c>
      <c r="P484" s="7">
        <f>IF(E484&lt;=0,0,E484/L484)</f>
        <v>10</v>
      </c>
      <c r="Q484" t="str">
        <f>LEFT(N484,FIND("/",N484)-1)</f>
        <v>film &amp; video</v>
      </c>
      <c r="R484" t="str">
        <f>RIGHT(N484,LEN(N484)-FIND("/",N484))</f>
        <v>animation</v>
      </c>
      <c r="S484" s="11">
        <f>(J484/86400)+25569+(-5/24)</f>
        <v>42447.688541666663</v>
      </c>
      <c r="T484" s="11">
        <f>(I484/86400)+25569+(-5/24)</f>
        <v>42474.398611111108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IF(E485&lt;=0,0,(E485/D485)*100)</f>
        <v>50.2</v>
      </c>
      <c r="P485" s="7">
        <f>IF(E485&lt;=0,0,E485/L485)</f>
        <v>51.224489795918366</v>
      </c>
      <c r="Q485" t="str">
        <f>LEFT(N485,FIND("/",N485)-1)</f>
        <v>film &amp; video</v>
      </c>
      <c r="R485" t="str">
        <f>RIGHT(N485,LEN(N485)-FIND("/",N485))</f>
        <v>animation</v>
      </c>
      <c r="S485" s="11">
        <f>(J485/86400)+25569+(-5/24)</f>
        <v>41242.989259259259</v>
      </c>
      <c r="T485" s="11">
        <f>(I485/86400)+25569+(-5/24)</f>
        <v>41302.989259259259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IF(E486&lt;=0,0,(E486/D486)*100)</f>
        <v>0.18625</v>
      </c>
      <c r="P486" s="7">
        <f>IF(E486&lt;=0,0,E486/L486)</f>
        <v>13.545454545454545</v>
      </c>
      <c r="Q486" t="str">
        <f>LEFT(N486,FIND("/",N486)-1)</f>
        <v>film &amp; video</v>
      </c>
      <c r="R486" t="str">
        <f>RIGHT(N486,LEN(N486)-FIND("/",N486))</f>
        <v>animation</v>
      </c>
      <c r="S486" s="11">
        <f>(J486/86400)+25569+(-5/24)</f>
        <v>42272.731157407405</v>
      </c>
      <c r="T486" s="11">
        <f>(I486/86400)+25569+(-5/24)</f>
        <v>42313.772824074076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IF(E487&lt;=0,0,(E487/D487)*100)</f>
        <v>21.906971229845084</v>
      </c>
      <c r="P487" s="7">
        <f>IF(E487&lt;=0,0,E487/L487)</f>
        <v>66.520080000000007</v>
      </c>
      <c r="Q487" t="str">
        <f>LEFT(N487,FIND("/",N487)-1)</f>
        <v>film &amp; video</v>
      </c>
      <c r="R487" t="str">
        <f>RIGHT(N487,LEN(N487)-FIND("/",N487))</f>
        <v>animation</v>
      </c>
      <c r="S487" s="11">
        <f>(J487/86400)+25569+(-5/24)</f>
        <v>41381.297442129631</v>
      </c>
      <c r="T487" s="11">
        <f>(I487/86400)+25569+(-5/24)</f>
        <v>41411.297442129631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IF(E488&lt;=0,0,(E488/D488)*100)</f>
        <v>9.0909090909090905E-3</v>
      </c>
      <c r="P488" s="7">
        <f>IF(E488&lt;=0,0,E488/L488)</f>
        <v>50</v>
      </c>
      <c r="Q488" t="str">
        <f>LEFT(N488,FIND("/",N488)-1)</f>
        <v>film &amp; video</v>
      </c>
      <c r="R488" t="str">
        <f>RIGHT(N488,LEN(N488)-FIND("/",N488))</f>
        <v>animation</v>
      </c>
      <c r="S488" s="11">
        <f>(J488/86400)+25569+(-5/24)</f>
        <v>41761.734247685185</v>
      </c>
      <c r="T488" s="11">
        <f>(I488/86400)+25569+(-5/24)</f>
        <v>41791.734247685185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IF(E489&lt;=0,0,(E489/D489)*100)</f>
        <v>0</v>
      </c>
      <c r="P489" s="7">
        <f>IF(E489&lt;=0,0,E489/L489)</f>
        <v>0</v>
      </c>
      <c r="Q489" t="str">
        <f>LEFT(N489,FIND("/",N489)-1)</f>
        <v>film &amp; video</v>
      </c>
      <c r="R489" t="str">
        <f>RIGHT(N489,LEN(N489)-FIND("/",N489))</f>
        <v>animation</v>
      </c>
      <c r="S489" s="11">
        <f>(J489/86400)+25569+(-5/24)</f>
        <v>42669.386504629627</v>
      </c>
      <c r="T489" s="11">
        <f>(I489/86400)+25569+(-5/24)</f>
        <v>42729.428171296291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IF(E490&lt;=0,0,(E490/D490)*100)</f>
        <v>0</v>
      </c>
      <c r="P490" s="7">
        <f>IF(E490&lt;=0,0,E490/L490)</f>
        <v>0</v>
      </c>
      <c r="Q490" t="str">
        <f>LEFT(N490,FIND("/",N490)-1)</f>
        <v>film &amp; video</v>
      </c>
      <c r="R490" t="str">
        <f>RIGHT(N490,LEN(N490)-FIND("/",N490))</f>
        <v>animation</v>
      </c>
      <c r="S490" s="11">
        <f>(J490/86400)+25569+(-5/24)</f>
        <v>42713.84606481481</v>
      </c>
      <c r="T490" s="11">
        <f>(I490/86400)+25569+(-5/24)</f>
        <v>42743.84606481481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IF(E491&lt;=0,0,(E491/D491)*100)</f>
        <v>0.28667813379201834</v>
      </c>
      <c r="P491" s="7">
        <f>IF(E491&lt;=0,0,E491/L491)</f>
        <v>71.666666666666671</v>
      </c>
      <c r="Q491" t="str">
        <f>LEFT(N491,FIND("/",N491)-1)</f>
        <v>film &amp; video</v>
      </c>
      <c r="R491" t="str">
        <f>RIGHT(N491,LEN(N491)-FIND("/",N491))</f>
        <v>animation</v>
      </c>
      <c r="S491" s="11">
        <f>(J491/86400)+25569+(-5/24)</f>
        <v>40882.273333333331</v>
      </c>
      <c r="T491" s="11">
        <f>(I491/86400)+25569+(-5/24)</f>
        <v>40913.272916666661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IF(E492&lt;=0,0,(E492/D492)*100)</f>
        <v>0</v>
      </c>
      <c r="P492" s="7">
        <f>IF(E492&lt;=0,0,E492/L492)</f>
        <v>0</v>
      </c>
      <c r="Q492" t="str">
        <f>LEFT(N492,FIND("/",N492)-1)</f>
        <v>film &amp; video</v>
      </c>
      <c r="R492" t="str">
        <f>RIGHT(N492,LEN(N492)-FIND("/",N492))</f>
        <v>animation</v>
      </c>
      <c r="S492" s="11">
        <f>(J492/86400)+25569+(-5/24)</f>
        <v>41113.760243055549</v>
      </c>
      <c r="T492" s="11">
        <f>(I492/86400)+25569+(-5/24)</f>
        <v>41143.760243055549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IF(E493&lt;=0,0,(E493/D493)*100)</f>
        <v>0</v>
      </c>
      <c r="P493" s="7">
        <f>IF(E493&lt;=0,0,E493/L493)</f>
        <v>0</v>
      </c>
      <c r="Q493" t="str">
        <f>LEFT(N493,FIND("/",N493)-1)</f>
        <v>film &amp; video</v>
      </c>
      <c r="R493" t="str">
        <f>RIGHT(N493,LEN(N493)-FIND("/",N493))</f>
        <v>animation</v>
      </c>
      <c r="S493" s="11">
        <f>(J493/86400)+25569+(-5/24)</f>
        <v>42366.774293981478</v>
      </c>
      <c r="T493" s="11">
        <f>(I493/86400)+25569+(-5/24)</f>
        <v>42396.774293981478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IF(E494&lt;=0,0,(E494/D494)*100)</f>
        <v>0</v>
      </c>
      <c r="P494" s="7">
        <f>IF(E494&lt;=0,0,E494/L494)</f>
        <v>0</v>
      </c>
      <c r="Q494" t="str">
        <f>LEFT(N494,FIND("/",N494)-1)</f>
        <v>film &amp; video</v>
      </c>
      <c r="R494" t="str">
        <f>RIGHT(N494,LEN(N494)-FIND("/",N494))</f>
        <v>animation</v>
      </c>
      <c r="S494" s="11">
        <f>(J494/86400)+25569+(-5/24)</f>
        <v>42595.826736111114</v>
      </c>
      <c r="T494" s="11">
        <f>(I494/86400)+25569+(-5/24)</f>
        <v>42655.826736111114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IF(E495&lt;=0,0,(E495/D495)*100)</f>
        <v>0</v>
      </c>
      <c r="P495" s="7">
        <f>IF(E495&lt;=0,0,E495/L495)</f>
        <v>0</v>
      </c>
      <c r="Q495" t="str">
        <f>LEFT(N495,FIND("/",N495)-1)</f>
        <v>film &amp; video</v>
      </c>
      <c r="R495" t="str">
        <f>RIGHT(N495,LEN(N495)-FIND("/",N495))</f>
        <v>animation</v>
      </c>
      <c r="S495" s="11">
        <f>(J495/86400)+25569+(-5/24)</f>
        <v>42114.517800925925</v>
      </c>
      <c r="T495" s="11">
        <f>(I495/86400)+25569+(-5/24)</f>
        <v>42144.517800925925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IF(E496&lt;=0,0,(E496/D496)*100)</f>
        <v>0.155</v>
      </c>
      <c r="P496" s="7">
        <f>IF(E496&lt;=0,0,E496/L496)</f>
        <v>10.333333333333334</v>
      </c>
      <c r="Q496" t="str">
        <f>LEFT(N496,FIND("/",N496)-1)</f>
        <v>film &amp; video</v>
      </c>
      <c r="R496" t="str">
        <f>RIGHT(N496,LEN(N496)-FIND("/",N496))</f>
        <v>animation</v>
      </c>
      <c r="S496" s="11">
        <f>(J496/86400)+25569+(-5/24)</f>
        <v>41799.62228009259</v>
      </c>
      <c r="T496" s="11">
        <f>(I496/86400)+25569+(-5/24)</f>
        <v>41822.916666666664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IF(E497&lt;=0,0,(E497/D497)*100)</f>
        <v>0</v>
      </c>
      <c r="P497" s="7">
        <f>IF(E497&lt;=0,0,E497/L497)</f>
        <v>0</v>
      </c>
      <c r="Q497" t="str">
        <f>LEFT(N497,FIND("/",N497)-1)</f>
        <v>film &amp; video</v>
      </c>
      <c r="R497" t="str">
        <f>RIGHT(N497,LEN(N497)-FIND("/",N497))</f>
        <v>animation</v>
      </c>
      <c r="S497" s="11">
        <f>(J497/86400)+25569+(-5/24)</f>
        <v>42171.619270833333</v>
      </c>
      <c r="T497" s="11">
        <f>(I497/86400)+25569+(-5/24)</f>
        <v>42201.619270833333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IF(E498&lt;=0,0,(E498/D498)*100)</f>
        <v>1.6666666666666668E-3</v>
      </c>
      <c r="P498" s="7">
        <f>IF(E498&lt;=0,0,E498/L498)</f>
        <v>1</v>
      </c>
      <c r="Q498" t="str">
        <f>LEFT(N498,FIND("/",N498)-1)</f>
        <v>film &amp; video</v>
      </c>
      <c r="R498" t="str">
        <f>RIGHT(N498,LEN(N498)-FIND("/",N498))</f>
        <v>animation</v>
      </c>
      <c r="S498" s="11">
        <f>(J498/86400)+25569+(-5/24)</f>
        <v>41620.723078703704</v>
      </c>
      <c r="T498" s="11">
        <f>(I498/86400)+25569+(-5/24)</f>
        <v>41680.723078703704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IF(E499&lt;=0,0,(E499/D499)*100)</f>
        <v>0.6696428571428571</v>
      </c>
      <c r="P499" s="7">
        <f>IF(E499&lt;=0,0,E499/L499)</f>
        <v>10</v>
      </c>
      <c r="Q499" t="str">
        <f>LEFT(N499,FIND("/",N499)-1)</f>
        <v>film &amp; video</v>
      </c>
      <c r="R499" t="str">
        <f>RIGHT(N499,LEN(N499)-FIND("/",N499))</f>
        <v>animation</v>
      </c>
      <c r="S499" s="11">
        <f>(J499/86400)+25569+(-5/24)</f>
        <v>41944.829456018517</v>
      </c>
      <c r="T499" s="11">
        <f>(I499/86400)+25569+(-5/24)</f>
        <v>41997.999999999993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IF(E500&lt;=0,0,(E500/D500)*100)</f>
        <v>4.5985132395404564</v>
      </c>
      <c r="P500" s="7">
        <f>IF(E500&lt;=0,0,E500/L500)</f>
        <v>136.09090909090909</v>
      </c>
      <c r="Q500" t="str">
        <f>LEFT(N500,FIND("/",N500)-1)</f>
        <v>film &amp; video</v>
      </c>
      <c r="R500" t="str">
        <f>RIGHT(N500,LEN(N500)-FIND("/",N500))</f>
        <v>animation</v>
      </c>
      <c r="S500" s="11">
        <f>(J500/86400)+25569+(-5/24)</f>
        <v>40858.553807870368</v>
      </c>
      <c r="T500" s="11">
        <f>(I500/86400)+25569+(-5/24)</f>
        <v>40900.553807870368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IF(E501&lt;=0,0,(E501/D501)*100)</f>
        <v>9.5500000000000007</v>
      </c>
      <c r="P501" s="7">
        <f>IF(E501&lt;=0,0,E501/L501)</f>
        <v>73.461538461538467</v>
      </c>
      <c r="Q501" t="str">
        <f>LEFT(N501,FIND("/",N501)-1)</f>
        <v>film &amp; video</v>
      </c>
      <c r="R501" t="str">
        <f>RIGHT(N501,LEN(N501)-FIND("/",N501))</f>
        <v>animation</v>
      </c>
      <c r="S501" s="11">
        <f>(J501/86400)+25569+(-5/24)</f>
        <v>40043.687129629623</v>
      </c>
      <c r="T501" s="11">
        <f>(I501/86400)+25569+(-5/24)</f>
        <v>40098.665972222218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IF(E502&lt;=0,0,(E502/D502)*100)</f>
        <v>3.3076923076923079</v>
      </c>
      <c r="P502" s="7">
        <f>IF(E502&lt;=0,0,E502/L502)</f>
        <v>53.75</v>
      </c>
      <c r="Q502" t="str">
        <f>LEFT(N502,FIND("/",N502)-1)</f>
        <v>film &amp; video</v>
      </c>
      <c r="R502" t="str">
        <f>RIGHT(N502,LEN(N502)-FIND("/",N502))</f>
        <v>animation</v>
      </c>
      <c r="S502" s="11">
        <f>(J502/86400)+25569+(-5/24)</f>
        <v>40247.677673611106</v>
      </c>
      <c r="T502" s="11">
        <f>(I502/86400)+25569+(-5/24)</f>
        <v>40306.719444444439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IF(E503&lt;=0,0,(E503/D503)*100)</f>
        <v>0</v>
      </c>
      <c r="P503" s="7">
        <f>IF(E503&lt;=0,0,E503/L503)</f>
        <v>0</v>
      </c>
      <c r="Q503" t="str">
        <f>LEFT(N503,FIND("/",N503)-1)</f>
        <v>film &amp; video</v>
      </c>
      <c r="R503" t="str">
        <f>RIGHT(N503,LEN(N503)-FIND("/",N503))</f>
        <v>animation</v>
      </c>
      <c r="S503" s="11">
        <f>(J503/86400)+25569+(-5/24)</f>
        <v>40703.026053240741</v>
      </c>
      <c r="T503" s="11">
        <f>(I503/86400)+25569+(-5/24)</f>
        <v>40733.026053240741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IF(E504&lt;=0,0,(E504/D504)*100)</f>
        <v>1.1499999999999999</v>
      </c>
      <c r="P504" s="7">
        <f>IF(E504&lt;=0,0,E504/L504)</f>
        <v>57.5</v>
      </c>
      <c r="Q504" t="str">
        <f>LEFT(N504,FIND("/",N504)-1)</f>
        <v>film &amp; video</v>
      </c>
      <c r="R504" t="str">
        <f>RIGHT(N504,LEN(N504)-FIND("/",N504))</f>
        <v>animation</v>
      </c>
      <c r="S504" s="11">
        <f>(J504/86400)+25569+(-5/24)</f>
        <v>40956.345196759255</v>
      </c>
      <c r="T504" s="11">
        <f>(I504/86400)+25569+(-5/24)</f>
        <v>40986.303530092591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IF(E505&lt;=0,0,(E505/D505)*100)</f>
        <v>1.7538461538461538</v>
      </c>
      <c r="P505" s="7">
        <f>IF(E505&lt;=0,0,E505/L505)</f>
        <v>12.666666666666666</v>
      </c>
      <c r="Q505" t="str">
        <f>LEFT(N505,FIND("/",N505)-1)</f>
        <v>film &amp; video</v>
      </c>
      <c r="R505" t="str">
        <f>RIGHT(N505,LEN(N505)-FIND("/",N505))</f>
        <v>animation</v>
      </c>
      <c r="S505" s="11">
        <f>(J505/86400)+25569+(-5/24)</f>
        <v>41991.318321759252</v>
      </c>
      <c r="T505" s="11">
        <f>(I505/86400)+25569+(-5/24)</f>
        <v>42021.318321759252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IF(E506&lt;=0,0,(E506/D506)*100)</f>
        <v>1.3673469387755102</v>
      </c>
      <c r="P506" s="7">
        <f>IF(E506&lt;=0,0,E506/L506)</f>
        <v>67</v>
      </c>
      <c r="Q506" t="str">
        <f>LEFT(N506,FIND("/",N506)-1)</f>
        <v>film &amp; video</v>
      </c>
      <c r="R506" t="str">
        <f>RIGHT(N506,LEN(N506)-FIND("/",N506))</f>
        <v>animation</v>
      </c>
      <c r="S506" s="11">
        <f>(J506/86400)+25569+(-5/24)</f>
        <v>40949.775312499994</v>
      </c>
      <c r="T506" s="11">
        <f>(I506/86400)+25569+(-5/24)</f>
        <v>41009.73364583333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IF(E507&lt;=0,0,(E507/D507)*100)</f>
        <v>0.43333333333333329</v>
      </c>
      <c r="P507" s="7">
        <f>IF(E507&lt;=0,0,E507/L507)</f>
        <v>3.7142857142857144</v>
      </c>
      <c r="Q507" t="str">
        <f>LEFT(N507,FIND("/",N507)-1)</f>
        <v>film &amp; video</v>
      </c>
      <c r="R507" t="str">
        <f>RIGHT(N507,LEN(N507)-FIND("/",N507))</f>
        <v>animation</v>
      </c>
      <c r="S507" s="11">
        <f>(J507/86400)+25569+(-5/24)</f>
        <v>42317.889884259253</v>
      </c>
      <c r="T507" s="11">
        <f>(I507/86400)+25569+(-5/24)</f>
        <v>42362.889884259253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IF(E508&lt;=0,0,(E508/D508)*100)</f>
        <v>0.125</v>
      </c>
      <c r="P508" s="7">
        <f>IF(E508&lt;=0,0,E508/L508)</f>
        <v>250</v>
      </c>
      <c r="Q508" t="str">
        <f>LEFT(N508,FIND("/",N508)-1)</f>
        <v>film &amp; video</v>
      </c>
      <c r="R508" t="str">
        <f>RIGHT(N508,LEN(N508)-FIND("/",N508))</f>
        <v>animation</v>
      </c>
      <c r="S508" s="11">
        <f>(J508/86400)+25569+(-5/24)</f>
        <v>41466.343981481477</v>
      </c>
      <c r="T508" s="11">
        <f>(I508/86400)+25569+(-5/24)</f>
        <v>41496.343981481477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IF(E509&lt;=0,0,(E509/D509)*100)</f>
        <v>3.2</v>
      </c>
      <c r="P509" s="7">
        <f>IF(E509&lt;=0,0,E509/L509)</f>
        <v>64</v>
      </c>
      <c r="Q509" t="str">
        <f>LEFT(N509,FIND("/",N509)-1)</f>
        <v>film &amp; video</v>
      </c>
      <c r="R509" t="str">
        <f>RIGHT(N509,LEN(N509)-FIND("/",N509))</f>
        <v>animation</v>
      </c>
      <c r="S509" s="11">
        <f>(J509/86400)+25569+(-5/24)</f>
        <v>41156.750659722216</v>
      </c>
      <c r="T509" s="11">
        <f>(I509/86400)+25569+(-5/24)</f>
        <v>41201.750659722216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IF(E510&lt;=0,0,(E510/D510)*100)</f>
        <v>0.8</v>
      </c>
      <c r="P510" s="7">
        <f>IF(E510&lt;=0,0,E510/L510)</f>
        <v>133.33333333333334</v>
      </c>
      <c r="Q510" t="str">
        <f>LEFT(N510,FIND("/",N510)-1)</f>
        <v>film &amp; video</v>
      </c>
      <c r="R510" t="str">
        <f>RIGHT(N510,LEN(N510)-FIND("/",N510))</f>
        <v>animation</v>
      </c>
      <c r="S510" s="11">
        <f>(J510/86400)+25569+(-5/24)</f>
        <v>40994.815983796296</v>
      </c>
      <c r="T510" s="11">
        <f>(I510/86400)+25569+(-5/24)</f>
        <v>41054.384722222218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IF(E511&lt;=0,0,(E511/D511)*100)</f>
        <v>0.2</v>
      </c>
      <c r="P511" s="7">
        <f>IF(E511&lt;=0,0,E511/L511)</f>
        <v>10</v>
      </c>
      <c r="Q511" t="str">
        <f>LEFT(N511,FIND("/",N511)-1)</f>
        <v>film &amp; video</v>
      </c>
      <c r="R511" t="str">
        <f>RIGHT(N511,LEN(N511)-FIND("/",N511))</f>
        <v>animation</v>
      </c>
      <c r="S511" s="11">
        <f>(J511/86400)+25569+(-5/24)</f>
        <v>42153.423263888886</v>
      </c>
      <c r="T511" s="11">
        <f>(I511/86400)+25569+(-5/24)</f>
        <v>42183.423263888886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IF(E512&lt;=0,0,(E512/D512)*100)</f>
        <v>0</v>
      </c>
      <c r="P512" s="7">
        <f>IF(E512&lt;=0,0,E512/L512)</f>
        <v>0</v>
      </c>
      <c r="Q512" t="str">
        <f>LEFT(N512,FIND("/",N512)-1)</f>
        <v>film &amp; video</v>
      </c>
      <c r="R512" t="str">
        <f>RIGHT(N512,LEN(N512)-FIND("/",N512))</f>
        <v>animation</v>
      </c>
      <c r="S512" s="11">
        <f>(J512/86400)+25569+(-5/24)</f>
        <v>42399.968043981477</v>
      </c>
      <c r="T512" s="11">
        <f>(I512/86400)+25569+(-5/24)</f>
        <v>42429.968043981477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IF(E513&lt;=0,0,(E513/D513)*100)</f>
        <v>3</v>
      </c>
      <c r="P513" s="7">
        <f>IF(E513&lt;=0,0,E513/L513)</f>
        <v>30</v>
      </c>
      <c r="Q513" t="str">
        <f>LEFT(N513,FIND("/",N513)-1)</f>
        <v>film &amp; video</v>
      </c>
      <c r="R513" t="str">
        <f>RIGHT(N513,LEN(N513)-FIND("/",N513))</f>
        <v>animation</v>
      </c>
      <c r="S513" s="11">
        <f>(J513/86400)+25569+(-5/24)</f>
        <v>41340.09469907407</v>
      </c>
      <c r="T513" s="11">
        <f>(I513/86400)+25569+(-5/24)</f>
        <v>41370.053032407406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IF(E514&lt;=0,0,(E514/D514)*100)</f>
        <v>0.13749999999999998</v>
      </c>
      <c r="P514" s="7">
        <f>IF(E514&lt;=0,0,E514/L514)</f>
        <v>5.5</v>
      </c>
      <c r="Q514" t="str">
        <f>LEFT(N514,FIND("/",N514)-1)</f>
        <v>film &amp; video</v>
      </c>
      <c r="R514" t="str">
        <f>RIGHT(N514,LEN(N514)-FIND("/",N514))</f>
        <v>animation</v>
      </c>
      <c r="S514" s="11">
        <f>(J514/86400)+25569+(-5/24)</f>
        <v>42649.533877314818</v>
      </c>
      <c r="T514" s="11">
        <f>(I514/86400)+25569+(-5/24)</f>
        <v>42694.575543981475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IF(E515&lt;=0,0,(E515/D515)*100)</f>
        <v>13.923999999999999</v>
      </c>
      <c r="P515" s="7">
        <f>IF(E515&lt;=0,0,E515/L515)</f>
        <v>102.38235294117646</v>
      </c>
      <c r="Q515" t="str">
        <f>LEFT(N515,FIND("/",N515)-1)</f>
        <v>film &amp; video</v>
      </c>
      <c r="R515" t="str">
        <f>RIGHT(N515,LEN(N515)-FIND("/",N515))</f>
        <v>animation</v>
      </c>
      <c r="S515" s="11">
        <f>(J515/86400)+25569+(-5/24)</f>
        <v>42552.445659722223</v>
      </c>
      <c r="T515" s="11">
        <f>(I515/86400)+25569+(-5/24)</f>
        <v>42597.083333333336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IF(E516&lt;=0,0,(E516/D516)*100)</f>
        <v>3.3333333333333335</v>
      </c>
      <c r="P516" s="7">
        <f>IF(E516&lt;=0,0,E516/L516)</f>
        <v>16.666666666666668</v>
      </c>
      <c r="Q516" t="str">
        <f>LEFT(N516,FIND("/",N516)-1)</f>
        <v>film &amp; video</v>
      </c>
      <c r="R516" t="str">
        <f>RIGHT(N516,LEN(N516)-FIND("/",N516))</f>
        <v>animation</v>
      </c>
      <c r="S516" s="11">
        <f>(J516/86400)+25569+(-5/24)</f>
        <v>41830.405636574069</v>
      </c>
      <c r="T516" s="11">
        <f>(I516/86400)+25569+(-5/24)</f>
        <v>41860.405636574069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IF(E517&lt;=0,0,(E517/D517)*100)</f>
        <v>25.41340206185567</v>
      </c>
      <c r="P517" s="7">
        <f>IF(E517&lt;=0,0,E517/L517)</f>
        <v>725.02941176470586</v>
      </c>
      <c r="Q517" t="str">
        <f>LEFT(N517,FIND("/",N517)-1)</f>
        <v>film &amp; video</v>
      </c>
      <c r="R517" t="str">
        <f>RIGHT(N517,LEN(N517)-FIND("/",N517))</f>
        <v>animation</v>
      </c>
      <c r="S517" s="11">
        <f>(J517/86400)+25569+(-5/24)</f>
        <v>42327.282418981478</v>
      </c>
      <c r="T517" s="11">
        <f>(I517/86400)+25569+(-5/24)</f>
        <v>42367.282418981478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IF(E518&lt;=0,0,(E518/D518)*100)</f>
        <v>0</v>
      </c>
      <c r="P518" s="7">
        <f>IF(E518&lt;=0,0,E518/L518)</f>
        <v>0</v>
      </c>
      <c r="Q518" t="str">
        <f>LEFT(N518,FIND("/",N518)-1)</f>
        <v>film &amp; video</v>
      </c>
      <c r="R518" t="str">
        <f>RIGHT(N518,LEN(N518)-FIND("/",N518))</f>
        <v>animation</v>
      </c>
      <c r="S518" s="11">
        <f>(J518/86400)+25569+(-5/24)</f>
        <v>42091.570370370369</v>
      </c>
      <c r="T518" s="11">
        <f>(I518/86400)+25569+(-5/24)</f>
        <v>42151.570370370369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IF(E519&lt;=0,0,(E519/D519)*100)</f>
        <v>1.3666666666666667</v>
      </c>
      <c r="P519" s="7">
        <f>IF(E519&lt;=0,0,E519/L519)</f>
        <v>68.333333333333329</v>
      </c>
      <c r="Q519" t="str">
        <f>LEFT(N519,FIND("/",N519)-1)</f>
        <v>film &amp; video</v>
      </c>
      <c r="R519" t="str">
        <f>RIGHT(N519,LEN(N519)-FIND("/",N519))</f>
        <v>animation</v>
      </c>
      <c r="S519" s="11">
        <f>(J519/86400)+25569+(-5/24)</f>
        <v>42738.406956018516</v>
      </c>
      <c r="T519" s="11">
        <f>(I519/86400)+25569+(-5/24)</f>
        <v>42768.406956018516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IF(E520&lt;=0,0,(E520/D520)*100)</f>
        <v>0</v>
      </c>
      <c r="P520" s="7">
        <f>IF(E520&lt;=0,0,E520/L520)</f>
        <v>0</v>
      </c>
      <c r="Q520" t="str">
        <f>LEFT(N520,FIND("/",N520)-1)</f>
        <v>film &amp; video</v>
      </c>
      <c r="R520" t="str">
        <f>RIGHT(N520,LEN(N520)-FIND("/",N520))</f>
        <v>animation</v>
      </c>
      <c r="S520" s="11">
        <f>(J520/86400)+25569+(-5/24)</f>
        <v>42223.407685185179</v>
      </c>
      <c r="T520" s="11">
        <f>(I520/86400)+25569+(-5/24)</f>
        <v>42253.406944444439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IF(E521&lt;=0,0,(E521/D521)*100)</f>
        <v>22.881426547787683</v>
      </c>
      <c r="P521" s="7">
        <f>IF(E521&lt;=0,0,E521/L521)</f>
        <v>39.228571428571428</v>
      </c>
      <c r="Q521" t="str">
        <f>LEFT(N521,FIND("/",N521)-1)</f>
        <v>film &amp; video</v>
      </c>
      <c r="R521" t="str">
        <f>RIGHT(N521,LEN(N521)-FIND("/",N521))</f>
        <v>animation</v>
      </c>
      <c r="S521" s="11">
        <f>(J521/86400)+25569+(-5/24)</f>
        <v>41218.183113425919</v>
      </c>
      <c r="T521" s="11">
        <f>(I521/86400)+25569+(-5/24)</f>
        <v>41248.183113425919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IF(E522&lt;=0,0,(E522/D522)*100)</f>
        <v>102.1</v>
      </c>
      <c r="P522" s="7">
        <f>IF(E522&lt;=0,0,E522/L522)</f>
        <v>150.14705882352942</v>
      </c>
      <c r="Q522" t="str">
        <f>LEFT(N522,FIND("/",N522)-1)</f>
        <v>theater</v>
      </c>
      <c r="R522" t="str">
        <f>RIGHT(N522,LEN(N522)-FIND("/",N522))</f>
        <v>plays</v>
      </c>
      <c r="S522" s="11">
        <f>(J522/86400)+25569+(-5/24)</f>
        <v>42318.493761574071</v>
      </c>
      <c r="T522" s="11">
        <f>(I522/86400)+25569+(-5/24)</f>
        <v>42348.493761574071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IF(E523&lt;=0,0,(E523/D523)*100)</f>
        <v>104.64</v>
      </c>
      <c r="P523" s="7">
        <f>IF(E523&lt;=0,0,E523/L523)</f>
        <v>93.428571428571431</v>
      </c>
      <c r="Q523" t="str">
        <f>LEFT(N523,FIND("/",N523)-1)</f>
        <v>theater</v>
      </c>
      <c r="R523" t="str">
        <f>RIGHT(N523,LEN(N523)-FIND("/",N523))</f>
        <v>plays</v>
      </c>
      <c r="S523" s="11">
        <f>(J523/86400)+25569+(-5/24)</f>
        <v>42645.884479166663</v>
      </c>
      <c r="T523" s="11">
        <f>(I523/86400)+25569+(-5/24)</f>
        <v>42674.999305555553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IF(E524&lt;=0,0,(E524/D524)*100)</f>
        <v>114.66666666666667</v>
      </c>
      <c r="P524" s="7">
        <f>IF(E524&lt;=0,0,E524/L524)</f>
        <v>110.96774193548387</v>
      </c>
      <c r="Q524" t="str">
        <f>LEFT(N524,FIND("/",N524)-1)</f>
        <v>theater</v>
      </c>
      <c r="R524" t="str">
        <f>RIGHT(N524,LEN(N524)-FIND("/",N524))</f>
        <v>plays</v>
      </c>
      <c r="S524" s="11">
        <f>(J524/86400)+25569+(-5/24)</f>
        <v>42429.832465277774</v>
      </c>
      <c r="T524" s="11">
        <f>(I524/86400)+25569+(-5/24)</f>
        <v>42449.790798611109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IF(E525&lt;=0,0,(E525/D525)*100)</f>
        <v>120.6</v>
      </c>
      <c r="P525" s="7">
        <f>IF(E525&lt;=0,0,E525/L525)</f>
        <v>71.785714285714292</v>
      </c>
      <c r="Q525" t="str">
        <f>LEFT(N525,FIND("/",N525)-1)</f>
        <v>theater</v>
      </c>
      <c r="R525" t="str">
        <f>RIGHT(N525,LEN(N525)-FIND("/",N525))</f>
        <v>plays</v>
      </c>
      <c r="S525" s="11">
        <f>(J525/86400)+25569+(-5/24)</f>
        <v>42237.924490740734</v>
      </c>
      <c r="T525" s="11">
        <f>(I525/86400)+25569+(-5/24)</f>
        <v>42267.924490740734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IF(E526&lt;=0,0,(E526/D526)*100)</f>
        <v>108.67285714285715</v>
      </c>
      <c r="P526" s="7">
        <f>IF(E526&lt;=0,0,E526/L526)</f>
        <v>29.258076923076924</v>
      </c>
      <c r="Q526" t="str">
        <f>LEFT(N526,FIND("/",N526)-1)</f>
        <v>theater</v>
      </c>
      <c r="R526" t="str">
        <f>RIGHT(N526,LEN(N526)-FIND("/",N526))</f>
        <v>plays</v>
      </c>
      <c r="S526" s="11">
        <f>(J526/86400)+25569+(-5/24)</f>
        <v>42492.508900462963</v>
      </c>
      <c r="T526" s="11">
        <f>(I526/86400)+25569+(-5/24)</f>
        <v>42522.508900462963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IF(E527&lt;=0,0,(E527/D527)*100)</f>
        <v>100</v>
      </c>
      <c r="P527" s="7">
        <f>IF(E527&lt;=0,0,E527/L527)</f>
        <v>1000</v>
      </c>
      <c r="Q527" t="str">
        <f>LEFT(N527,FIND("/",N527)-1)</f>
        <v>theater</v>
      </c>
      <c r="R527" t="str">
        <f>RIGHT(N527,LEN(N527)-FIND("/",N527))</f>
        <v>plays</v>
      </c>
      <c r="S527" s="11">
        <f>(J527/86400)+25569+(-5/24)</f>
        <v>41850.192604166667</v>
      </c>
      <c r="T527" s="11">
        <f>(I527/86400)+25569+(-5/24)</f>
        <v>41895.192604166667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IF(E528&lt;=0,0,(E528/D528)*100)</f>
        <v>113.99999999999999</v>
      </c>
      <c r="P528" s="7">
        <f>IF(E528&lt;=0,0,E528/L528)</f>
        <v>74.347826086956516</v>
      </c>
      <c r="Q528" t="str">
        <f>LEFT(N528,FIND("/",N528)-1)</f>
        <v>theater</v>
      </c>
      <c r="R528" t="str">
        <f>RIGHT(N528,LEN(N528)-FIND("/",N528))</f>
        <v>plays</v>
      </c>
      <c r="S528" s="11">
        <f>(J528/86400)+25569+(-5/24)</f>
        <v>42192.383611111109</v>
      </c>
      <c r="T528" s="11">
        <f>(I528/86400)+25569+(-5/24)</f>
        <v>42223.499999999993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IF(E529&lt;=0,0,(E529/D529)*100)</f>
        <v>100.85</v>
      </c>
      <c r="P529" s="7">
        <f>IF(E529&lt;=0,0,E529/L529)</f>
        <v>63.829113924050631</v>
      </c>
      <c r="Q529" t="str">
        <f>LEFT(N529,FIND("/",N529)-1)</f>
        <v>theater</v>
      </c>
      <c r="R529" t="str">
        <f>RIGHT(N529,LEN(N529)-FIND("/",N529))</f>
        <v>plays</v>
      </c>
      <c r="S529" s="11">
        <f>(J529/86400)+25569+(-5/24)</f>
        <v>42752.997291666667</v>
      </c>
      <c r="T529" s="11">
        <f>(I529/86400)+25569+(-5/24)</f>
        <v>42783.461805555555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IF(E530&lt;=0,0,(E530/D530)*100)</f>
        <v>115.65217391304347</v>
      </c>
      <c r="P530" s="7">
        <f>IF(E530&lt;=0,0,E530/L530)</f>
        <v>44.333333333333336</v>
      </c>
      <c r="Q530" t="str">
        <f>LEFT(N530,FIND("/",N530)-1)</f>
        <v>theater</v>
      </c>
      <c r="R530" t="str">
        <f>RIGHT(N530,LEN(N530)-FIND("/",N530))</f>
        <v>plays</v>
      </c>
      <c r="S530" s="11">
        <f>(J530/86400)+25569+(-5/24)</f>
        <v>42155.71188657407</v>
      </c>
      <c r="T530" s="11">
        <f>(I530/86400)+25569+(-5/24)</f>
        <v>42176.680555555555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IF(E531&lt;=0,0,(E531/D531)*100)</f>
        <v>130.41666666666666</v>
      </c>
      <c r="P531" s="7">
        <f>IF(E531&lt;=0,0,E531/L531)</f>
        <v>86.944444444444443</v>
      </c>
      <c r="Q531" t="str">
        <f>LEFT(N531,FIND("/",N531)-1)</f>
        <v>theater</v>
      </c>
      <c r="R531" t="str">
        <f>RIGHT(N531,LEN(N531)-FIND("/",N531))</f>
        <v>plays</v>
      </c>
      <c r="S531" s="11">
        <f>(J531/86400)+25569+(-5/24)</f>
        <v>42724.822847222218</v>
      </c>
      <c r="T531" s="11">
        <f>(I531/86400)+25569+(-5/24)</f>
        <v>42745.999999999993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IF(E532&lt;=0,0,(E532/D532)*100)</f>
        <v>107.78267254038178</v>
      </c>
      <c r="P532" s="7">
        <f>IF(E532&lt;=0,0,E532/L532)</f>
        <v>126.55172413793103</v>
      </c>
      <c r="Q532" t="str">
        <f>LEFT(N532,FIND("/",N532)-1)</f>
        <v>theater</v>
      </c>
      <c r="R532" t="str">
        <f>RIGHT(N532,LEN(N532)-FIND("/",N532))</f>
        <v>plays</v>
      </c>
      <c r="S532" s="11">
        <f>(J532/86400)+25569+(-5/24)</f>
        <v>42157.382731481477</v>
      </c>
      <c r="T532" s="11">
        <f>(I532/86400)+25569+(-5/24)</f>
        <v>42178.874999999993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IF(E533&lt;=0,0,(E533/D533)*100)</f>
        <v>100</v>
      </c>
      <c r="P533" s="7">
        <f>IF(E533&lt;=0,0,E533/L533)</f>
        <v>129.03225806451613</v>
      </c>
      <c r="Q533" t="str">
        <f>LEFT(N533,FIND("/",N533)-1)</f>
        <v>theater</v>
      </c>
      <c r="R533" t="str">
        <f>RIGHT(N533,LEN(N533)-FIND("/",N533))</f>
        <v>plays</v>
      </c>
      <c r="S533" s="11">
        <f>(J533/86400)+25569+(-5/24)</f>
        <v>42675.856817129628</v>
      </c>
      <c r="T533" s="11">
        <f>(I533/86400)+25569+(-5/24)</f>
        <v>42721.082638888889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IF(E534&lt;=0,0,(E534/D534)*100)</f>
        <v>123.25</v>
      </c>
      <c r="P534" s="7">
        <f>IF(E534&lt;=0,0,E534/L534)</f>
        <v>71.242774566473983</v>
      </c>
      <c r="Q534" t="str">
        <f>LEFT(N534,FIND("/",N534)-1)</f>
        <v>theater</v>
      </c>
      <c r="R534" t="str">
        <f>RIGHT(N534,LEN(N534)-FIND("/",N534))</f>
        <v>plays</v>
      </c>
      <c r="S534" s="11">
        <f>(J534/86400)+25569+(-5/24)</f>
        <v>42472.798703703702</v>
      </c>
      <c r="T534" s="11">
        <f>(I534/86400)+25569+(-5/24)</f>
        <v>42502.798703703702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IF(E535&lt;=0,0,(E535/D535)*100)</f>
        <v>100.2</v>
      </c>
      <c r="P535" s="7">
        <f>IF(E535&lt;=0,0,E535/L535)</f>
        <v>117.88235294117646</v>
      </c>
      <c r="Q535" t="str">
        <f>LEFT(N535,FIND("/",N535)-1)</f>
        <v>theater</v>
      </c>
      <c r="R535" t="str">
        <f>RIGHT(N535,LEN(N535)-FIND("/",N535))</f>
        <v>plays</v>
      </c>
      <c r="S535" s="11">
        <f>(J535/86400)+25569+(-5/24)</f>
        <v>42482.226446759254</v>
      </c>
      <c r="T535" s="11">
        <f>(I535/86400)+25569+(-5/24)</f>
        <v>42506.226446759254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IF(E536&lt;=0,0,(E536/D536)*100)</f>
        <v>104.66666666666666</v>
      </c>
      <c r="P536" s="7">
        <f>IF(E536&lt;=0,0,E536/L536)</f>
        <v>327.08333333333331</v>
      </c>
      <c r="Q536" t="str">
        <f>LEFT(N536,FIND("/",N536)-1)</f>
        <v>theater</v>
      </c>
      <c r="R536" t="str">
        <f>RIGHT(N536,LEN(N536)-FIND("/",N536))</f>
        <v>plays</v>
      </c>
      <c r="S536" s="11">
        <f>(J536/86400)+25569+(-5/24)</f>
        <v>42270.602662037032</v>
      </c>
      <c r="T536" s="11">
        <f>(I536/86400)+25569+(-5/24)</f>
        <v>42309.749999999993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IF(E537&lt;=0,0,(E537/D537)*100)</f>
        <v>102.49999999999999</v>
      </c>
      <c r="P537" s="7">
        <f>IF(E537&lt;=0,0,E537/L537)</f>
        <v>34.745762711864408</v>
      </c>
      <c r="Q537" t="str">
        <f>LEFT(N537,FIND("/",N537)-1)</f>
        <v>theater</v>
      </c>
      <c r="R537" t="str">
        <f>RIGHT(N537,LEN(N537)-FIND("/",N537))</f>
        <v>plays</v>
      </c>
      <c r="S537" s="11">
        <f>(J537/86400)+25569+(-5/24)</f>
        <v>42711.336863425924</v>
      </c>
      <c r="T537" s="11">
        <f>(I537/86400)+25569+(-5/24)</f>
        <v>42741.336863425924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IF(E538&lt;=0,0,(E538/D538)*100)</f>
        <v>118.25757575757576</v>
      </c>
      <c r="P538" s="7">
        <f>IF(E538&lt;=0,0,E538/L538)</f>
        <v>100.06410256410257</v>
      </c>
      <c r="Q538" t="str">
        <f>LEFT(N538,FIND("/",N538)-1)</f>
        <v>theater</v>
      </c>
      <c r="R538" t="str">
        <f>RIGHT(N538,LEN(N538)-FIND("/",N538))</f>
        <v>plays</v>
      </c>
      <c r="S538" s="11">
        <f>(J538/86400)+25569+(-5/24)</f>
        <v>42179.136655092589</v>
      </c>
      <c r="T538" s="11">
        <f>(I538/86400)+25569+(-5/24)</f>
        <v>42219.541666666664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IF(E539&lt;=0,0,(E539/D539)*100)</f>
        <v>120.5</v>
      </c>
      <c r="P539" s="7">
        <f>IF(E539&lt;=0,0,E539/L539)</f>
        <v>40.847457627118644</v>
      </c>
      <c r="Q539" t="str">
        <f>LEFT(N539,FIND("/",N539)-1)</f>
        <v>theater</v>
      </c>
      <c r="R539" t="str">
        <f>RIGHT(N539,LEN(N539)-FIND("/",N539))</f>
        <v>plays</v>
      </c>
      <c r="S539" s="11">
        <f>(J539/86400)+25569+(-5/24)</f>
        <v>42282.560081018521</v>
      </c>
      <c r="T539" s="11">
        <f>(I539/86400)+25569+(-5/24)</f>
        <v>42312.601747685178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IF(E540&lt;=0,0,(E540/D540)*100)</f>
        <v>302.42</v>
      </c>
      <c r="P540" s="7">
        <f>IF(E540&lt;=0,0,E540/L540)</f>
        <v>252.01666666666668</v>
      </c>
      <c r="Q540" t="str">
        <f>LEFT(N540,FIND("/",N540)-1)</f>
        <v>theater</v>
      </c>
      <c r="R540" t="str">
        <f>RIGHT(N540,LEN(N540)-FIND("/",N540))</f>
        <v>plays</v>
      </c>
      <c r="S540" s="11">
        <f>(J540/86400)+25569+(-5/24)</f>
        <v>42473.586377314808</v>
      </c>
      <c r="T540" s="11">
        <f>(I540/86400)+25569+(-5/24)</f>
        <v>42503.586377314808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IF(E541&lt;=0,0,(E541/D541)*100)</f>
        <v>100.64400000000001</v>
      </c>
      <c r="P541" s="7">
        <f>IF(E541&lt;=0,0,E541/L541)</f>
        <v>25.161000000000001</v>
      </c>
      <c r="Q541" t="str">
        <f>LEFT(N541,FIND("/",N541)-1)</f>
        <v>theater</v>
      </c>
      <c r="R541" t="str">
        <f>RIGHT(N541,LEN(N541)-FIND("/",N541))</f>
        <v>plays</v>
      </c>
      <c r="S541" s="11">
        <f>(J541/86400)+25569+(-5/24)</f>
        <v>42534.841516203705</v>
      </c>
      <c r="T541" s="11">
        <f>(I541/86400)+25569+(-5/24)</f>
        <v>42555.841516203705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IF(E542&lt;=0,0,(E542/D542)*100)</f>
        <v>6.6666666666666671E-3</v>
      </c>
      <c r="P542" s="7">
        <f>IF(E542&lt;=0,0,E542/L542)</f>
        <v>1</v>
      </c>
      <c r="Q542" t="str">
        <f>LEFT(N542,FIND("/",N542)-1)</f>
        <v>technology</v>
      </c>
      <c r="R542" t="str">
        <f>RIGHT(N542,LEN(N542)-FIND("/",N542))</f>
        <v>web</v>
      </c>
      <c r="S542" s="11">
        <f>(J542/86400)+25569+(-5/24)</f>
        <v>42009.608865740738</v>
      </c>
      <c r="T542" s="11">
        <f>(I542/86400)+25569+(-5/24)</f>
        <v>42039.608865740738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IF(E543&lt;=0,0,(E543/D543)*100)</f>
        <v>0.55555555555555558</v>
      </c>
      <c r="P543" s="7">
        <f>IF(E543&lt;=0,0,E543/L543)</f>
        <v>25</v>
      </c>
      <c r="Q543" t="str">
        <f>LEFT(N543,FIND("/",N543)-1)</f>
        <v>technology</v>
      </c>
      <c r="R543" t="str">
        <f>RIGHT(N543,LEN(N543)-FIND("/",N543))</f>
        <v>web</v>
      </c>
      <c r="S543" s="11">
        <f>(J543/86400)+25569+(-5/24)</f>
        <v>42275.838356481479</v>
      </c>
      <c r="T543" s="11">
        <f>(I543/86400)+25569+(-5/24)</f>
        <v>42305.838356481479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IF(E544&lt;=0,0,(E544/D544)*100)</f>
        <v>3.9999999999999996E-4</v>
      </c>
      <c r="P544" s="7">
        <f>IF(E544&lt;=0,0,E544/L544)</f>
        <v>1</v>
      </c>
      <c r="Q544" t="str">
        <f>LEFT(N544,FIND("/",N544)-1)</f>
        <v>technology</v>
      </c>
      <c r="R544" t="str">
        <f>RIGHT(N544,LEN(N544)-FIND("/",N544))</f>
        <v>web</v>
      </c>
      <c r="S544" s="11">
        <f>(J544/86400)+25569+(-5/24)</f>
        <v>42433.529120370367</v>
      </c>
      <c r="T544" s="11">
        <f>(I544/86400)+25569+(-5/24)</f>
        <v>42493.487453703703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IF(E545&lt;=0,0,(E545/D545)*100)</f>
        <v>0.31818181818181818</v>
      </c>
      <c r="P545" s="7">
        <f>IF(E545&lt;=0,0,E545/L545)</f>
        <v>35</v>
      </c>
      <c r="Q545" t="str">
        <f>LEFT(N545,FIND("/",N545)-1)</f>
        <v>technology</v>
      </c>
      <c r="R545" t="str">
        <f>RIGHT(N545,LEN(N545)-FIND("/",N545))</f>
        <v>web</v>
      </c>
      <c r="S545" s="11">
        <f>(J545/86400)+25569+(-5/24)</f>
        <v>41913.88381944444</v>
      </c>
      <c r="T545" s="11">
        <f>(I545/86400)+25569+(-5/24)</f>
        <v>41943.88381944444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IF(E546&lt;=0,0,(E546/D546)*100)</f>
        <v>1.2</v>
      </c>
      <c r="P546" s="7">
        <f>IF(E546&lt;=0,0,E546/L546)</f>
        <v>3</v>
      </c>
      <c r="Q546" t="str">
        <f>LEFT(N546,FIND("/",N546)-1)</f>
        <v>technology</v>
      </c>
      <c r="R546" t="str">
        <f>RIGHT(N546,LEN(N546)-FIND("/",N546))</f>
        <v>web</v>
      </c>
      <c r="S546" s="11">
        <f>(J546/86400)+25569+(-5/24)</f>
        <v>42525.448611111111</v>
      </c>
      <c r="T546" s="11">
        <f>(I546/86400)+25569+(-5/24)</f>
        <v>42555.448611111111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IF(E547&lt;=0,0,(E547/D547)*100)</f>
        <v>27.383999999999997</v>
      </c>
      <c r="P547" s="7">
        <f>IF(E547&lt;=0,0,E547/L547)</f>
        <v>402.70588235294116</v>
      </c>
      <c r="Q547" t="str">
        <f>LEFT(N547,FIND("/",N547)-1)</f>
        <v>technology</v>
      </c>
      <c r="R547" t="str">
        <f>RIGHT(N547,LEN(N547)-FIND("/",N547))</f>
        <v>web</v>
      </c>
      <c r="S547" s="11">
        <f>(J547/86400)+25569+(-5/24)</f>
        <v>42283.38413194444</v>
      </c>
      <c r="T547" s="11">
        <f>(I547/86400)+25569+(-5/24)</f>
        <v>42323.425798611112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IF(E548&lt;=0,0,(E548/D548)*100)</f>
        <v>8.666666666666667E-2</v>
      </c>
      <c r="P548" s="7">
        <f>IF(E548&lt;=0,0,E548/L548)</f>
        <v>26</v>
      </c>
      <c r="Q548" t="str">
        <f>LEFT(N548,FIND("/",N548)-1)</f>
        <v>technology</v>
      </c>
      <c r="R548" t="str">
        <f>RIGHT(N548,LEN(N548)-FIND("/",N548))</f>
        <v>web</v>
      </c>
      <c r="S548" s="11">
        <f>(J548/86400)+25569+(-5/24)</f>
        <v>42249.459664351853</v>
      </c>
      <c r="T548" s="11">
        <f>(I548/86400)+25569+(-5/24)</f>
        <v>42294.459664351853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IF(E549&lt;=0,0,(E549/D549)*100)</f>
        <v>0</v>
      </c>
      <c r="P549" s="7">
        <f>IF(E549&lt;=0,0,E549/L549)</f>
        <v>0</v>
      </c>
      <c r="Q549" t="str">
        <f>LEFT(N549,FIND("/",N549)-1)</f>
        <v>technology</v>
      </c>
      <c r="R549" t="str">
        <f>RIGHT(N549,LEN(N549)-FIND("/",N549))</f>
        <v>web</v>
      </c>
      <c r="S549" s="11">
        <f>(J549/86400)+25569+(-5/24)</f>
        <v>42380.488009259258</v>
      </c>
      <c r="T549" s="11">
        <f>(I549/86400)+25569+(-5/24)</f>
        <v>42410.488009259258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IF(E550&lt;=0,0,(E550/D550)*100)</f>
        <v>0.09</v>
      </c>
      <c r="P550" s="7">
        <f>IF(E550&lt;=0,0,E550/L550)</f>
        <v>9</v>
      </c>
      <c r="Q550" t="str">
        <f>LEFT(N550,FIND("/",N550)-1)</f>
        <v>technology</v>
      </c>
      <c r="R550" t="str">
        <f>RIGHT(N550,LEN(N550)-FIND("/",N550))</f>
        <v>web</v>
      </c>
      <c r="S550" s="11">
        <f>(J550/86400)+25569+(-5/24)</f>
        <v>42276.695</v>
      </c>
      <c r="T550" s="11">
        <f>(I550/86400)+25569+(-5/24)</f>
        <v>42306.695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IF(E551&lt;=0,0,(E551/D551)*100)</f>
        <v>2.7199999999999998</v>
      </c>
      <c r="P551" s="7">
        <f>IF(E551&lt;=0,0,E551/L551)</f>
        <v>8.5</v>
      </c>
      <c r="Q551" t="str">
        <f>LEFT(N551,FIND("/",N551)-1)</f>
        <v>technology</v>
      </c>
      <c r="R551" t="str">
        <f>RIGHT(N551,LEN(N551)-FIND("/",N551))</f>
        <v>web</v>
      </c>
      <c r="S551" s="11">
        <f>(J551/86400)+25569+(-5/24)</f>
        <v>42163.428495370368</v>
      </c>
      <c r="T551" s="11">
        <f>(I551/86400)+25569+(-5/24)</f>
        <v>42193.428495370368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IF(E552&lt;=0,0,(E552/D552)*100)</f>
        <v>0.70000000000000007</v>
      </c>
      <c r="P552" s="7">
        <f>IF(E552&lt;=0,0,E552/L552)</f>
        <v>8.75</v>
      </c>
      <c r="Q552" t="str">
        <f>LEFT(N552,FIND("/",N552)-1)</f>
        <v>technology</v>
      </c>
      <c r="R552" t="str">
        <f>RIGHT(N552,LEN(N552)-FIND("/",N552))</f>
        <v>web</v>
      </c>
      <c r="S552" s="11">
        <f>(J552/86400)+25569+(-5/24)</f>
        <v>42753.47042824074</v>
      </c>
      <c r="T552" s="11">
        <f>(I552/86400)+25569+(-5/24)</f>
        <v>42765.999999999993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IF(E553&lt;=0,0,(E553/D553)*100)</f>
        <v>5.0413333333333332</v>
      </c>
      <c r="P553" s="7">
        <f>IF(E553&lt;=0,0,E553/L553)</f>
        <v>135.03571428571428</v>
      </c>
      <c r="Q553" t="str">
        <f>LEFT(N553,FIND("/",N553)-1)</f>
        <v>technology</v>
      </c>
      <c r="R553" t="str">
        <f>RIGHT(N553,LEN(N553)-FIND("/",N553))</f>
        <v>web</v>
      </c>
      <c r="S553" s="11">
        <f>(J553/86400)+25569+(-5/24)</f>
        <v>42173.067407407405</v>
      </c>
      <c r="T553" s="11">
        <f>(I553/86400)+25569+(-5/24)</f>
        <v>42217.536805555552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IF(E554&lt;=0,0,(E554/D554)*100)</f>
        <v>0</v>
      </c>
      <c r="P554" s="7">
        <f>IF(E554&lt;=0,0,E554/L554)</f>
        <v>0</v>
      </c>
      <c r="Q554" t="str">
        <f>LEFT(N554,FIND("/",N554)-1)</f>
        <v>technology</v>
      </c>
      <c r="R554" t="str">
        <f>RIGHT(N554,LEN(N554)-FIND("/",N554))</f>
        <v>web</v>
      </c>
      <c r="S554" s="11">
        <f>(J554/86400)+25569+(-5/24)</f>
        <v>42318.408518518518</v>
      </c>
      <c r="T554" s="11">
        <f>(I554/86400)+25569+(-5/24)</f>
        <v>42378.408518518518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IF(E555&lt;=0,0,(E555/D555)*100)</f>
        <v>0.49199999999999999</v>
      </c>
      <c r="P555" s="7">
        <f>IF(E555&lt;=0,0,E555/L555)</f>
        <v>20.5</v>
      </c>
      <c r="Q555" t="str">
        <f>LEFT(N555,FIND("/",N555)-1)</f>
        <v>technology</v>
      </c>
      <c r="R555" t="str">
        <f>RIGHT(N555,LEN(N555)-FIND("/",N555))</f>
        <v>web</v>
      </c>
      <c r="S555" s="11">
        <f>(J555/86400)+25569+(-5/24)</f>
        <v>41927.511469907404</v>
      </c>
      <c r="T555" s="11">
        <f>(I555/86400)+25569+(-5/24)</f>
        <v>41957.553136574068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IF(E556&lt;=0,0,(E556/D556)*100)</f>
        <v>36.589147286821706</v>
      </c>
      <c r="P556" s="7">
        <f>IF(E556&lt;=0,0,E556/L556)</f>
        <v>64.36363636363636</v>
      </c>
      <c r="Q556" t="str">
        <f>LEFT(N556,FIND("/",N556)-1)</f>
        <v>technology</v>
      </c>
      <c r="R556" t="str">
        <f>RIGHT(N556,LEN(N556)-FIND("/",N556))</f>
        <v>web</v>
      </c>
      <c r="S556" s="11">
        <f>(J556/86400)+25569+(-5/24)</f>
        <v>41901.476527777777</v>
      </c>
      <c r="T556" s="11">
        <f>(I556/86400)+25569+(-5/24)</f>
        <v>41931.476527777777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IF(E557&lt;=0,0,(E557/D557)*100)</f>
        <v>0</v>
      </c>
      <c r="P557" s="7">
        <f>IF(E557&lt;=0,0,E557/L557)</f>
        <v>0</v>
      </c>
      <c r="Q557" t="str">
        <f>LEFT(N557,FIND("/",N557)-1)</f>
        <v>technology</v>
      </c>
      <c r="R557" t="str">
        <f>RIGHT(N557,LEN(N557)-FIND("/",N557))</f>
        <v>web</v>
      </c>
      <c r="S557" s="11">
        <f>(J557/86400)+25569+(-5/24)</f>
        <v>42503.145173611112</v>
      </c>
      <c r="T557" s="11">
        <f>(I557/86400)+25569+(-5/24)</f>
        <v>42533.145173611112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IF(E558&lt;=0,0,(E558/D558)*100)</f>
        <v>2.5</v>
      </c>
      <c r="P558" s="7">
        <f>IF(E558&lt;=0,0,E558/L558)</f>
        <v>200</v>
      </c>
      <c r="Q558" t="str">
        <f>LEFT(N558,FIND("/",N558)-1)</f>
        <v>technology</v>
      </c>
      <c r="R558" t="str">
        <f>RIGHT(N558,LEN(N558)-FIND("/",N558))</f>
        <v>web</v>
      </c>
      <c r="S558" s="11">
        <f>(J558/86400)+25569+(-5/24)</f>
        <v>42345.651817129627</v>
      </c>
      <c r="T558" s="11">
        <f>(I558/86400)+25569+(-5/24)</f>
        <v>42375.651817129627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IF(E559&lt;=0,0,(E559/D559)*100)</f>
        <v>0.91066666666666674</v>
      </c>
      <c r="P559" s="7">
        <f>IF(E559&lt;=0,0,E559/L559)</f>
        <v>68.3</v>
      </c>
      <c r="Q559" t="str">
        <f>LEFT(N559,FIND("/",N559)-1)</f>
        <v>technology</v>
      </c>
      <c r="R559" t="str">
        <f>RIGHT(N559,LEN(N559)-FIND("/",N559))</f>
        <v>web</v>
      </c>
      <c r="S559" s="11">
        <f>(J559/86400)+25569+(-5/24)</f>
        <v>42676.733831018515</v>
      </c>
      <c r="T559" s="11">
        <f>(I559/86400)+25569+(-5/24)</f>
        <v>42706.775497685179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IF(E560&lt;=0,0,(E560/D560)*100)</f>
        <v>0</v>
      </c>
      <c r="P560" s="7">
        <f>IF(E560&lt;=0,0,E560/L560)</f>
        <v>0</v>
      </c>
      <c r="Q560" t="str">
        <f>LEFT(N560,FIND("/",N560)-1)</f>
        <v>technology</v>
      </c>
      <c r="R560" t="str">
        <f>RIGHT(N560,LEN(N560)-FIND("/",N560))</f>
        <v>web</v>
      </c>
      <c r="S560" s="11">
        <f>(J560/86400)+25569+(-5/24)</f>
        <v>42057.674826388888</v>
      </c>
      <c r="T560" s="11">
        <f>(I560/86400)+25569+(-5/24)</f>
        <v>42087.633159722223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IF(E561&lt;=0,0,(E561/D561)*100)</f>
        <v>2.0833333333333336E-2</v>
      </c>
      <c r="P561" s="7">
        <f>IF(E561&lt;=0,0,E561/L561)</f>
        <v>50</v>
      </c>
      <c r="Q561" t="str">
        <f>LEFT(N561,FIND("/",N561)-1)</f>
        <v>technology</v>
      </c>
      <c r="R561" t="str">
        <f>RIGHT(N561,LEN(N561)-FIND("/",N561))</f>
        <v>web</v>
      </c>
      <c r="S561" s="11">
        <f>(J561/86400)+25569+(-5/24)</f>
        <v>42321.074768518512</v>
      </c>
      <c r="T561" s="11">
        <f>(I561/86400)+25569+(-5/24)</f>
        <v>42351.074768518512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IF(E562&lt;=0,0,(E562/D562)*100)</f>
        <v>1.2E-2</v>
      </c>
      <c r="P562" s="7">
        <f>IF(E562&lt;=0,0,E562/L562)</f>
        <v>4</v>
      </c>
      <c r="Q562" t="str">
        <f>LEFT(N562,FIND("/",N562)-1)</f>
        <v>technology</v>
      </c>
      <c r="R562" t="str">
        <f>RIGHT(N562,LEN(N562)-FIND("/",N562))</f>
        <v>web</v>
      </c>
      <c r="S562" s="11">
        <f>(J562/86400)+25569+(-5/24)</f>
        <v>41960.563020833331</v>
      </c>
      <c r="T562" s="11">
        <f>(I562/86400)+25569+(-5/24)</f>
        <v>41990.563020833331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IF(E563&lt;=0,0,(E563/D563)*100)</f>
        <v>0.36666666666666664</v>
      </c>
      <c r="P563" s="7">
        <f>IF(E563&lt;=0,0,E563/L563)</f>
        <v>27.5</v>
      </c>
      <c r="Q563" t="str">
        <f>LEFT(N563,FIND("/",N563)-1)</f>
        <v>technology</v>
      </c>
      <c r="R563" t="str">
        <f>RIGHT(N563,LEN(N563)-FIND("/",N563))</f>
        <v>web</v>
      </c>
      <c r="S563" s="11">
        <f>(J563/86400)+25569+(-5/24)</f>
        <v>42268.450381944444</v>
      </c>
      <c r="T563" s="11">
        <f>(I563/86400)+25569+(-5/24)</f>
        <v>42303.450381944444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IF(E564&lt;=0,0,(E564/D564)*100)</f>
        <v>0</v>
      </c>
      <c r="P564" s="7">
        <f>IF(E564&lt;=0,0,E564/L564)</f>
        <v>0</v>
      </c>
      <c r="Q564" t="str">
        <f>LEFT(N564,FIND("/",N564)-1)</f>
        <v>technology</v>
      </c>
      <c r="R564" t="str">
        <f>RIGHT(N564,LEN(N564)-FIND("/",N564))</f>
        <v>web</v>
      </c>
      <c r="S564" s="11">
        <f>(J564/86400)+25569+(-5/24)</f>
        <v>42692.180729166663</v>
      </c>
      <c r="T564" s="11">
        <f>(I564/86400)+25569+(-5/24)</f>
        <v>42722.180729166663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IF(E565&lt;=0,0,(E565/D565)*100)</f>
        <v>9.0666666666666659E-2</v>
      </c>
      <c r="P565" s="7">
        <f>IF(E565&lt;=0,0,E565/L565)</f>
        <v>34</v>
      </c>
      <c r="Q565" t="str">
        <f>LEFT(N565,FIND("/",N565)-1)</f>
        <v>technology</v>
      </c>
      <c r="R565" t="str">
        <f>RIGHT(N565,LEN(N565)-FIND("/",N565))</f>
        <v>web</v>
      </c>
      <c r="S565" s="11">
        <f>(J565/86400)+25569+(-5/24)</f>
        <v>42021.861655092587</v>
      </c>
      <c r="T565" s="11">
        <f>(I565/86400)+25569+(-5/24)</f>
        <v>42051.861655092587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IF(E566&lt;=0,0,(E566/D566)*100)</f>
        <v>5.5555555555555558E-3</v>
      </c>
      <c r="P566" s="7">
        <f>IF(E566&lt;=0,0,E566/L566)</f>
        <v>1</v>
      </c>
      <c r="Q566" t="str">
        <f>LEFT(N566,FIND("/",N566)-1)</f>
        <v>technology</v>
      </c>
      <c r="R566" t="str">
        <f>RIGHT(N566,LEN(N566)-FIND("/",N566))</f>
        <v>web</v>
      </c>
      <c r="S566" s="11">
        <f>(J566/86400)+25569+(-5/24)</f>
        <v>42411.734664351847</v>
      </c>
      <c r="T566" s="11">
        <f>(I566/86400)+25569+(-5/24)</f>
        <v>42441.734664351847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IF(E567&lt;=0,0,(E567/D567)*100)</f>
        <v>0</v>
      </c>
      <c r="P567" s="7">
        <f>IF(E567&lt;=0,0,E567/L567)</f>
        <v>0</v>
      </c>
      <c r="Q567" t="str">
        <f>LEFT(N567,FIND("/",N567)-1)</f>
        <v>technology</v>
      </c>
      <c r="R567" t="str">
        <f>RIGHT(N567,LEN(N567)-FIND("/",N567))</f>
        <v>web</v>
      </c>
      <c r="S567" s="11">
        <f>(J567/86400)+25569+(-5/24)</f>
        <v>42165.576956018514</v>
      </c>
      <c r="T567" s="11">
        <f>(I567/86400)+25569+(-5/24)</f>
        <v>42195.576956018514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IF(E568&lt;=0,0,(E568/D568)*100)</f>
        <v>0.02</v>
      </c>
      <c r="P568" s="7">
        <f>IF(E568&lt;=0,0,E568/L568)</f>
        <v>1</v>
      </c>
      <c r="Q568" t="str">
        <f>LEFT(N568,FIND("/",N568)-1)</f>
        <v>technology</v>
      </c>
      <c r="R568" t="str">
        <f>RIGHT(N568,LEN(N568)-FIND("/",N568))</f>
        <v>web</v>
      </c>
      <c r="S568" s="11">
        <f>(J568/86400)+25569+(-5/24)</f>
        <v>42535.476076388884</v>
      </c>
      <c r="T568" s="11">
        <f>(I568/86400)+25569+(-5/24)</f>
        <v>42565.476076388884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IF(E569&lt;=0,0,(E569/D569)*100)</f>
        <v>0</v>
      </c>
      <c r="P569" s="7">
        <f>IF(E569&lt;=0,0,E569/L569)</f>
        <v>0</v>
      </c>
      <c r="Q569" t="str">
        <f>LEFT(N569,FIND("/",N569)-1)</f>
        <v>technology</v>
      </c>
      <c r="R569" t="str">
        <f>RIGHT(N569,LEN(N569)-FIND("/",N569))</f>
        <v>web</v>
      </c>
      <c r="S569" s="11">
        <f>(J569/86400)+25569+(-5/24)</f>
        <v>41975.634189814817</v>
      </c>
      <c r="T569" s="11">
        <f>(I569/86400)+25569+(-5/24)</f>
        <v>42005.634189814817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IF(E570&lt;=0,0,(E570/D570)*100)</f>
        <v>1</v>
      </c>
      <c r="P570" s="7">
        <f>IF(E570&lt;=0,0,E570/L570)</f>
        <v>49</v>
      </c>
      <c r="Q570" t="str">
        <f>LEFT(N570,FIND("/",N570)-1)</f>
        <v>technology</v>
      </c>
      <c r="R570" t="str">
        <f>RIGHT(N570,LEN(N570)-FIND("/",N570))</f>
        <v>web</v>
      </c>
      <c r="S570" s="11">
        <f>(J570/86400)+25569+(-5/24)</f>
        <v>42348.713229166664</v>
      </c>
      <c r="T570" s="11">
        <f>(I570/86400)+25569+(-5/24)</f>
        <v>42385.249999999993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IF(E571&lt;=0,0,(E571/D571)*100)</f>
        <v>0.8</v>
      </c>
      <c r="P571" s="7">
        <f>IF(E571&lt;=0,0,E571/L571)</f>
        <v>20</v>
      </c>
      <c r="Q571" t="str">
        <f>LEFT(N571,FIND("/",N571)-1)</f>
        <v>technology</v>
      </c>
      <c r="R571" t="str">
        <f>RIGHT(N571,LEN(N571)-FIND("/",N571))</f>
        <v>web</v>
      </c>
      <c r="S571" s="11">
        <f>(J571/86400)+25569+(-5/24)</f>
        <v>42340.639027777775</v>
      </c>
      <c r="T571" s="11">
        <f>(I571/86400)+25569+(-5/24)</f>
        <v>42370.639027777775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IF(E572&lt;=0,0,(E572/D572)*100)</f>
        <v>0.16705882352941176</v>
      </c>
      <c r="P572" s="7">
        <f>IF(E572&lt;=0,0,E572/L572)</f>
        <v>142</v>
      </c>
      <c r="Q572" t="str">
        <f>LEFT(N572,FIND("/",N572)-1)</f>
        <v>technology</v>
      </c>
      <c r="R572" t="str">
        <f>RIGHT(N572,LEN(N572)-FIND("/",N572))</f>
        <v>web</v>
      </c>
      <c r="S572" s="11">
        <f>(J572/86400)+25569+(-5/24)</f>
        <v>42388.589918981474</v>
      </c>
      <c r="T572" s="11">
        <f>(I572/86400)+25569+(-5/24)</f>
        <v>42418.589918981474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IF(E573&lt;=0,0,(E573/D573)*100)</f>
        <v>0.42399999999999999</v>
      </c>
      <c r="P573" s="7">
        <f>IF(E573&lt;=0,0,E573/L573)</f>
        <v>53</v>
      </c>
      <c r="Q573" t="str">
        <f>LEFT(N573,FIND("/",N573)-1)</f>
        <v>technology</v>
      </c>
      <c r="R573" t="str">
        <f>RIGHT(N573,LEN(N573)-FIND("/",N573))</f>
        <v>web</v>
      </c>
      <c r="S573" s="11">
        <f>(J573/86400)+25569+(-5/24)</f>
        <v>42192.607905092591</v>
      </c>
      <c r="T573" s="11">
        <f>(I573/86400)+25569+(-5/24)</f>
        <v>42211.957638888889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IF(E574&lt;=0,0,(E574/D574)*100)</f>
        <v>0</v>
      </c>
      <c r="P574" s="7">
        <f>IF(E574&lt;=0,0,E574/L574)</f>
        <v>0</v>
      </c>
      <c r="Q574" t="str">
        <f>LEFT(N574,FIND("/",N574)-1)</f>
        <v>technology</v>
      </c>
      <c r="R574" t="str">
        <f>RIGHT(N574,LEN(N574)-FIND("/",N574))</f>
        <v>web</v>
      </c>
      <c r="S574" s="11">
        <f>(J574/86400)+25569+(-5/24)</f>
        <v>42282.507962962962</v>
      </c>
      <c r="T574" s="11">
        <f>(I574/86400)+25569+(-5/24)</f>
        <v>42312.549629629626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IF(E575&lt;=0,0,(E575/D575)*100)</f>
        <v>0.38925389253892539</v>
      </c>
      <c r="P575" s="7">
        <f>IF(E575&lt;=0,0,E575/L575)</f>
        <v>38.444444444444443</v>
      </c>
      <c r="Q575" t="str">
        <f>LEFT(N575,FIND("/",N575)-1)</f>
        <v>technology</v>
      </c>
      <c r="R575" t="str">
        <f>RIGHT(N575,LEN(N575)-FIND("/",N575))</f>
        <v>web</v>
      </c>
      <c r="S575" s="11">
        <f>(J575/86400)+25569+(-5/24)</f>
        <v>41962.841793981475</v>
      </c>
      <c r="T575" s="11">
        <f>(I575/86400)+25569+(-5/24)</f>
        <v>42021.841666666667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IF(E576&lt;=0,0,(E576/D576)*100)</f>
        <v>0.7155635062611807</v>
      </c>
      <c r="P576" s="7">
        <f>IF(E576&lt;=0,0,E576/L576)</f>
        <v>20</v>
      </c>
      <c r="Q576" t="str">
        <f>LEFT(N576,FIND("/",N576)-1)</f>
        <v>technology</v>
      </c>
      <c r="R576" t="str">
        <f>RIGHT(N576,LEN(N576)-FIND("/",N576))</f>
        <v>web</v>
      </c>
      <c r="S576" s="11">
        <f>(J576/86400)+25569+(-5/24)</f>
        <v>42632.235034722216</v>
      </c>
      <c r="T576" s="11">
        <f>(I576/86400)+25569+(-5/24)</f>
        <v>42662.235034722216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IF(E577&lt;=0,0,(E577/D577)*100)</f>
        <v>0.43166666666666664</v>
      </c>
      <c r="P577" s="7">
        <f>IF(E577&lt;=0,0,E577/L577)</f>
        <v>64.75</v>
      </c>
      <c r="Q577" t="str">
        <f>LEFT(N577,FIND("/",N577)-1)</f>
        <v>technology</v>
      </c>
      <c r="R577" t="str">
        <f>RIGHT(N577,LEN(N577)-FIND("/",N577))</f>
        <v>web</v>
      </c>
      <c r="S577" s="11">
        <f>(J577/86400)+25569+(-5/24)</f>
        <v>42138.484293981477</v>
      </c>
      <c r="T577" s="11">
        <f>(I577/86400)+25569+(-5/24)</f>
        <v>42168.484293981477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IF(E578&lt;=0,0,(E578/D578)*100)</f>
        <v>1.25E-3</v>
      </c>
      <c r="P578" s="7">
        <f>IF(E578&lt;=0,0,E578/L578)</f>
        <v>1</v>
      </c>
      <c r="Q578" t="str">
        <f>LEFT(N578,FIND("/",N578)-1)</f>
        <v>technology</v>
      </c>
      <c r="R578" t="str">
        <f>RIGHT(N578,LEN(N578)-FIND("/",N578))</f>
        <v>web</v>
      </c>
      <c r="S578" s="11">
        <f>(J578/86400)+25569+(-5/24)</f>
        <v>42031.263333333329</v>
      </c>
      <c r="T578" s="11">
        <f>(I578/86400)+25569+(-5/24)</f>
        <v>42091.221666666665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IF(E579&lt;=0,0,(E579/D579)*100)</f>
        <v>0.2</v>
      </c>
      <c r="P579" s="7">
        <f>IF(E579&lt;=0,0,E579/L579)</f>
        <v>10</v>
      </c>
      <c r="Q579" t="str">
        <f>LEFT(N579,FIND("/",N579)-1)</f>
        <v>technology</v>
      </c>
      <c r="R579" t="str">
        <f>RIGHT(N579,LEN(N579)-FIND("/",N579))</f>
        <v>web</v>
      </c>
      <c r="S579" s="11">
        <f>(J579/86400)+25569+(-5/24)</f>
        <v>42450.380810185183</v>
      </c>
      <c r="T579" s="11">
        <f>(I579/86400)+25569+(-5/24)</f>
        <v>42510.380810185183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IF(E580&lt;=0,0,(E580/D580)*100)</f>
        <v>1.12E-2</v>
      </c>
      <c r="P580" s="7">
        <f>IF(E580&lt;=0,0,E580/L580)</f>
        <v>2</v>
      </c>
      <c r="Q580" t="str">
        <f>LEFT(N580,FIND("/",N580)-1)</f>
        <v>technology</v>
      </c>
      <c r="R580" t="str">
        <f>RIGHT(N580,LEN(N580)-FIND("/",N580))</f>
        <v>web</v>
      </c>
      <c r="S580" s="11">
        <f>(J580/86400)+25569+(-5/24)</f>
        <v>42230.370289351849</v>
      </c>
      <c r="T580" s="11">
        <f>(I580/86400)+25569+(-5/24)</f>
        <v>42254.370289351849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IF(E581&lt;=0,0,(E581/D581)*100)</f>
        <v>1.4583333333333333</v>
      </c>
      <c r="P581" s="7">
        <f>IF(E581&lt;=0,0,E581/L581)</f>
        <v>35</v>
      </c>
      <c r="Q581" t="str">
        <f>LEFT(N581,FIND("/",N581)-1)</f>
        <v>technology</v>
      </c>
      <c r="R581" t="str">
        <f>RIGHT(N581,LEN(N581)-FIND("/",N581))</f>
        <v>web</v>
      </c>
      <c r="S581" s="11">
        <f>(J581/86400)+25569+(-5/24)</f>
        <v>41968.643784722219</v>
      </c>
      <c r="T581" s="11">
        <f>(I581/86400)+25569+(-5/24)</f>
        <v>41998.643784722219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IF(E582&lt;=0,0,(E582/D582)*100)</f>
        <v>3.3333333333333333E-2</v>
      </c>
      <c r="P582" s="7">
        <f>IF(E582&lt;=0,0,E582/L582)</f>
        <v>1</v>
      </c>
      <c r="Q582" t="str">
        <f>LEFT(N582,FIND("/",N582)-1)</f>
        <v>technology</v>
      </c>
      <c r="R582" t="str">
        <f>RIGHT(N582,LEN(N582)-FIND("/",N582))</f>
        <v>web</v>
      </c>
      <c r="S582" s="11">
        <f>(J582/86400)+25569+(-5/24)</f>
        <v>42605.699849537035</v>
      </c>
      <c r="T582" s="11">
        <f>(I582/86400)+25569+(-5/24)</f>
        <v>42635.699849537035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IF(E583&lt;=0,0,(E583/D583)*100)</f>
        <v>0</v>
      </c>
      <c r="P583" s="7">
        <f>IF(E583&lt;=0,0,E583/L583)</f>
        <v>0</v>
      </c>
      <c r="Q583" t="str">
        <f>LEFT(N583,FIND("/",N583)-1)</f>
        <v>technology</v>
      </c>
      <c r="R583" t="str">
        <f>RIGHT(N583,LEN(N583)-FIND("/",N583))</f>
        <v>web</v>
      </c>
      <c r="S583" s="11">
        <f>(J583/86400)+25569+(-5/24)</f>
        <v>42187.804444444446</v>
      </c>
      <c r="T583" s="11">
        <f>(I583/86400)+25569+(-5/24)</f>
        <v>42217.804444444446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IF(E584&lt;=0,0,(E584/D584)*100)</f>
        <v>0</v>
      </c>
      <c r="P584" s="7">
        <f>IF(E584&lt;=0,0,E584/L584)</f>
        <v>0</v>
      </c>
      <c r="Q584" t="str">
        <f>LEFT(N584,FIND("/",N584)-1)</f>
        <v>technology</v>
      </c>
      <c r="R584" t="str">
        <f>RIGHT(N584,LEN(N584)-FIND("/",N584))</f>
        <v>web</v>
      </c>
      <c r="S584" s="11">
        <f>(J584/86400)+25569+(-5/24)</f>
        <v>42055.531469907401</v>
      </c>
      <c r="T584" s="11">
        <f>(I584/86400)+25569+(-5/24)</f>
        <v>42078.541666666664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IF(E585&lt;=0,0,(E585/D585)*100)</f>
        <v>1.1111111111111112E-2</v>
      </c>
      <c r="P585" s="7">
        <f>IF(E585&lt;=0,0,E585/L585)</f>
        <v>1</v>
      </c>
      <c r="Q585" t="str">
        <f>LEFT(N585,FIND("/",N585)-1)</f>
        <v>technology</v>
      </c>
      <c r="R585" t="str">
        <f>RIGHT(N585,LEN(N585)-FIND("/",N585))</f>
        <v>web</v>
      </c>
      <c r="S585" s="11">
        <f>(J585/86400)+25569+(-5/24)</f>
        <v>42052.730173611104</v>
      </c>
      <c r="T585" s="11">
        <f>(I585/86400)+25569+(-5/24)</f>
        <v>42082.688506944447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IF(E586&lt;=0,0,(E586/D586)*100)</f>
        <v>1</v>
      </c>
      <c r="P586" s="7">
        <f>IF(E586&lt;=0,0,E586/L586)</f>
        <v>5</v>
      </c>
      <c r="Q586" t="str">
        <f>LEFT(N586,FIND("/",N586)-1)</f>
        <v>technology</v>
      </c>
      <c r="R586" t="str">
        <f>RIGHT(N586,LEN(N586)-FIND("/",N586))</f>
        <v>web</v>
      </c>
      <c r="S586" s="11">
        <f>(J586/86400)+25569+(-5/24)</f>
        <v>42049.508287037032</v>
      </c>
      <c r="T586" s="11">
        <f>(I586/86400)+25569+(-5/24)</f>
        <v>42079.466620370367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IF(E587&lt;=0,0,(E587/D587)*100)</f>
        <v>0</v>
      </c>
      <c r="P587" s="7">
        <f>IF(E587&lt;=0,0,E587/L587)</f>
        <v>0</v>
      </c>
      <c r="Q587" t="str">
        <f>LEFT(N587,FIND("/",N587)-1)</f>
        <v>technology</v>
      </c>
      <c r="R587" t="str">
        <f>RIGHT(N587,LEN(N587)-FIND("/",N587))</f>
        <v>web</v>
      </c>
      <c r="S587" s="11">
        <f>(J587/86400)+25569+(-5/24)</f>
        <v>42283.182604166665</v>
      </c>
      <c r="T587" s="11">
        <f>(I587/86400)+25569+(-5/24)</f>
        <v>42338.791666666664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IF(E588&lt;=0,0,(E588/D588)*100)</f>
        <v>0.55999999999999994</v>
      </c>
      <c r="P588" s="7">
        <f>IF(E588&lt;=0,0,E588/L588)</f>
        <v>14</v>
      </c>
      <c r="Q588" t="str">
        <f>LEFT(N588,FIND("/",N588)-1)</f>
        <v>technology</v>
      </c>
      <c r="R588" t="str">
        <f>RIGHT(N588,LEN(N588)-FIND("/",N588))</f>
        <v>web</v>
      </c>
      <c r="S588" s="11">
        <f>(J588/86400)+25569+(-5/24)</f>
        <v>42020.645914351851</v>
      </c>
      <c r="T588" s="11">
        <f>(I588/86400)+25569+(-5/24)</f>
        <v>42050.645914351851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IF(E589&lt;=0,0,(E589/D589)*100)</f>
        <v>9.0833333333333339</v>
      </c>
      <c r="P589" s="7">
        <f>IF(E589&lt;=0,0,E589/L589)</f>
        <v>389.28571428571428</v>
      </c>
      <c r="Q589" t="str">
        <f>LEFT(N589,FIND("/",N589)-1)</f>
        <v>technology</v>
      </c>
      <c r="R589" t="str">
        <f>RIGHT(N589,LEN(N589)-FIND("/",N589))</f>
        <v>web</v>
      </c>
      <c r="S589" s="11">
        <f>(J589/86400)+25569+(-5/24)</f>
        <v>42080.548993055556</v>
      </c>
      <c r="T589" s="11">
        <f>(I589/86400)+25569+(-5/24)</f>
        <v>42110.548993055556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IF(E590&lt;=0,0,(E590/D590)*100)</f>
        <v>3.3444444444444441</v>
      </c>
      <c r="P590" s="7">
        <f>IF(E590&lt;=0,0,E590/L590)</f>
        <v>150.5</v>
      </c>
      <c r="Q590" t="str">
        <f>LEFT(N590,FIND("/",N590)-1)</f>
        <v>technology</v>
      </c>
      <c r="R590" t="str">
        <f>RIGHT(N590,LEN(N590)-FIND("/",N590))</f>
        <v>web</v>
      </c>
      <c r="S590" s="11">
        <f>(J590/86400)+25569+(-5/24)</f>
        <v>42631.561180555553</v>
      </c>
      <c r="T590" s="11">
        <f>(I590/86400)+25569+(-5/24)</f>
        <v>42691.602847222217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IF(E591&lt;=0,0,(E591/D591)*100)</f>
        <v>1.3333333333333334E-2</v>
      </c>
      <c r="P591" s="7">
        <f>IF(E591&lt;=0,0,E591/L591)</f>
        <v>1</v>
      </c>
      <c r="Q591" t="str">
        <f>LEFT(N591,FIND("/",N591)-1)</f>
        <v>technology</v>
      </c>
      <c r="R591" t="str">
        <f>RIGHT(N591,LEN(N591)-FIND("/",N591))</f>
        <v>web</v>
      </c>
      <c r="S591" s="11">
        <f>(J591/86400)+25569+(-5/24)</f>
        <v>42178.406238425923</v>
      </c>
      <c r="T591" s="11">
        <f>(I591/86400)+25569+(-5/24)</f>
        <v>42193.406238425923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IF(E592&lt;=0,0,(E592/D592)*100)</f>
        <v>4.46</v>
      </c>
      <c r="P592" s="7">
        <f>IF(E592&lt;=0,0,E592/L592)</f>
        <v>24.777777777777779</v>
      </c>
      <c r="Q592" t="str">
        <f>LEFT(N592,FIND("/",N592)-1)</f>
        <v>technology</v>
      </c>
      <c r="R592" t="str">
        <f>RIGHT(N592,LEN(N592)-FIND("/",N592))</f>
        <v>web</v>
      </c>
      <c r="S592" s="11">
        <f>(J592/86400)+25569+(-5/24)</f>
        <v>42377.34642361111</v>
      </c>
      <c r="T592" s="11">
        <f>(I592/86400)+25569+(-5/24)</f>
        <v>42408.334027777775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IF(E593&lt;=0,0,(E593/D593)*100)</f>
        <v>6.0999999999999999E-2</v>
      </c>
      <c r="P593" s="7">
        <f>IF(E593&lt;=0,0,E593/L593)</f>
        <v>30.5</v>
      </c>
      <c r="Q593" t="str">
        <f>LEFT(N593,FIND("/",N593)-1)</f>
        <v>technology</v>
      </c>
      <c r="R593" t="str">
        <f>RIGHT(N593,LEN(N593)-FIND("/",N593))</f>
        <v>web</v>
      </c>
      <c r="S593" s="11">
        <f>(J593/86400)+25569+(-5/24)</f>
        <v>42177.334837962961</v>
      </c>
      <c r="T593" s="11">
        <f>(I593/86400)+25569+(-5/24)</f>
        <v>42207.334837962961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IF(E594&lt;=0,0,(E594/D594)*100)</f>
        <v>3.3333333333333335</v>
      </c>
      <c r="P594" s="7">
        <f>IF(E594&lt;=0,0,E594/L594)</f>
        <v>250</v>
      </c>
      <c r="Q594" t="str">
        <f>LEFT(N594,FIND("/",N594)-1)</f>
        <v>technology</v>
      </c>
      <c r="R594" t="str">
        <f>RIGHT(N594,LEN(N594)-FIND("/",N594))</f>
        <v>web</v>
      </c>
      <c r="S594" s="11">
        <f>(J594/86400)+25569+(-5/24)</f>
        <v>41946.023842592593</v>
      </c>
      <c r="T594" s="11">
        <f>(I594/86400)+25569+(-5/24)</f>
        <v>41976.023842592585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IF(E595&lt;=0,0,(E595/D595)*100)</f>
        <v>23</v>
      </c>
      <c r="P595" s="7">
        <f>IF(E595&lt;=0,0,E595/L595)</f>
        <v>16.428571428571427</v>
      </c>
      <c r="Q595" t="str">
        <f>LEFT(N595,FIND("/",N595)-1)</f>
        <v>technology</v>
      </c>
      <c r="R595" t="str">
        <f>RIGHT(N595,LEN(N595)-FIND("/",N595))</f>
        <v>web</v>
      </c>
      <c r="S595" s="11">
        <f>(J595/86400)+25569+(-5/24)</f>
        <v>42070.469270833331</v>
      </c>
      <c r="T595" s="11">
        <f>(I595/86400)+25569+(-5/24)</f>
        <v>42100.427604166667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IF(E596&lt;=0,0,(E596/D596)*100)</f>
        <v>0.104</v>
      </c>
      <c r="P596" s="7">
        <f>IF(E596&lt;=0,0,E596/L596)</f>
        <v>13</v>
      </c>
      <c r="Q596" t="str">
        <f>LEFT(N596,FIND("/",N596)-1)</f>
        <v>technology</v>
      </c>
      <c r="R596" t="str">
        <f>RIGHT(N596,LEN(N596)-FIND("/",N596))</f>
        <v>web</v>
      </c>
      <c r="S596" s="11">
        <f>(J596/86400)+25569+(-5/24)</f>
        <v>42446.571828703702</v>
      </c>
      <c r="T596" s="11">
        <f>(I596/86400)+25569+(-5/24)</f>
        <v>42476.571828703702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IF(E597&lt;=0,0,(E597/D597)*100)</f>
        <v>0.42599999999999999</v>
      </c>
      <c r="P597" s="7">
        <f>IF(E597&lt;=0,0,E597/L597)</f>
        <v>53.25</v>
      </c>
      <c r="Q597" t="str">
        <f>LEFT(N597,FIND("/",N597)-1)</f>
        <v>technology</v>
      </c>
      <c r="R597" t="str">
        <f>RIGHT(N597,LEN(N597)-FIND("/",N597))</f>
        <v>web</v>
      </c>
      <c r="S597" s="11">
        <f>(J597/86400)+25569+(-5/24)</f>
        <v>42082.861550925925</v>
      </c>
      <c r="T597" s="11">
        <f>(I597/86400)+25569+(-5/24)</f>
        <v>42127.861550925925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IF(E598&lt;=0,0,(E598/D598)*100)</f>
        <v>0.03</v>
      </c>
      <c r="P598" s="7">
        <f>IF(E598&lt;=0,0,E598/L598)</f>
        <v>3</v>
      </c>
      <c r="Q598" t="str">
        <f>LEFT(N598,FIND("/",N598)-1)</f>
        <v>technology</v>
      </c>
      <c r="R598" t="str">
        <f>RIGHT(N598,LEN(N598)-FIND("/",N598))</f>
        <v>web</v>
      </c>
      <c r="S598" s="11">
        <f>(J598/86400)+25569+(-5/24)</f>
        <v>42646.688564814809</v>
      </c>
      <c r="T598" s="11">
        <f>(I598/86400)+25569+(-5/24)</f>
        <v>42676.688564814809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IF(E599&lt;=0,0,(E599/D599)*100)</f>
        <v>0.26666666666666666</v>
      </c>
      <c r="P599" s="7">
        <f>IF(E599&lt;=0,0,E599/L599)</f>
        <v>10</v>
      </c>
      <c r="Q599" t="str">
        <f>LEFT(N599,FIND("/",N599)-1)</f>
        <v>technology</v>
      </c>
      <c r="R599" t="str">
        <f>RIGHT(N599,LEN(N599)-FIND("/",N599))</f>
        <v>web</v>
      </c>
      <c r="S599" s="11">
        <f>(J599/86400)+25569+(-5/24)</f>
        <v>42545.496932870366</v>
      </c>
      <c r="T599" s="11">
        <f>(I599/86400)+25569+(-5/24)</f>
        <v>42582.458333333336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IF(E600&lt;=0,0,(E600/D600)*100)</f>
        <v>34</v>
      </c>
      <c r="P600" s="7">
        <f>IF(E600&lt;=0,0,E600/L600)</f>
        <v>121.42857142857143</v>
      </c>
      <c r="Q600" t="str">
        <f>LEFT(N600,FIND("/",N600)-1)</f>
        <v>technology</v>
      </c>
      <c r="R600" t="str">
        <f>RIGHT(N600,LEN(N600)-FIND("/",N600))</f>
        <v>web</v>
      </c>
      <c r="S600" s="11">
        <f>(J600/86400)+25569+(-5/24)</f>
        <v>41947.793761574074</v>
      </c>
      <c r="T600" s="11">
        <f>(I600/86400)+25569+(-5/24)</f>
        <v>41977.793761574074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IF(E601&lt;=0,0,(E601/D601)*100)</f>
        <v>6.2E-2</v>
      </c>
      <c r="P601" s="7">
        <f>IF(E601&lt;=0,0,E601/L601)</f>
        <v>15.5</v>
      </c>
      <c r="Q601" t="str">
        <f>LEFT(N601,FIND("/",N601)-1)</f>
        <v>technology</v>
      </c>
      <c r="R601" t="str">
        <f>RIGHT(N601,LEN(N601)-FIND("/",N601))</f>
        <v>web</v>
      </c>
      <c r="S601" s="11">
        <f>(J601/86400)+25569+(-5/24)</f>
        <v>42047.604189814818</v>
      </c>
      <c r="T601" s="11">
        <f>(I601/86400)+25569+(-5/24)</f>
        <v>42071.427777777775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IF(E602&lt;=0,0,(E602/D602)*100)</f>
        <v>2</v>
      </c>
      <c r="P602" s="7">
        <f>IF(E602&lt;=0,0,E602/L602)</f>
        <v>100</v>
      </c>
      <c r="Q602" t="str">
        <f>LEFT(N602,FIND("/",N602)-1)</f>
        <v>technology</v>
      </c>
      <c r="R602" t="str">
        <f>RIGHT(N602,LEN(N602)-FIND("/",N602))</f>
        <v>web</v>
      </c>
      <c r="S602" s="11">
        <f>(J602/86400)+25569+(-5/24)</f>
        <v>42073.589837962958</v>
      </c>
      <c r="T602" s="11">
        <f>(I602/86400)+25569+(-5/24)</f>
        <v>42133.589837962958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IF(E603&lt;=0,0,(E603/D603)*100)</f>
        <v>1.4000000000000001</v>
      </c>
      <c r="P603" s="7">
        <f>IF(E603&lt;=0,0,E603/L603)</f>
        <v>23.333333333333332</v>
      </c>
      <c r="Q603" t="str">
        <f>LEFT(N603,FIND("/",N603)-1)</f>
        <v>technology</v>
      </c>
      <c r="R603" t="str">
        <f>RIGHT(N603,LEN(N603)-FIND("/",N603))</f>
        <v>web</v>
      </c>
      <c r="S603" s="11">
        <f>(J603/86400)+25569+(-5/24)</f>
        <v>41969.64975694444</v>
      </c>
      <c r="T603" s="11">
        <f>(I603/86400)+25569+(-5/24)</f>
        <v>41999.64975694444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IF(E604&lt;=0,0,(E604/D604)*100)</f>
        <v>0</v>
      </c>
      <c r="P604" s="7">
        <f>IF(E604&lt;=0,0,E604/L604)</f>
        <v>0</v>
      </c>
      <c r="Q604" t="str">
        <f>LEFT(N604,FIND("/",N604)-1)</f>
        <v>technology</v>
      </c>
      <c r="R604" t="str">
        <f>RIGHT(N604,LEN(N604)-FIND("/",N604))</f>
        <v>web</v>
      </c>
      <c r="S604" s="11">
        <f>(J604/86400)+25569+(-5/24)</f>
        <v>42143.585821759254</v>
      </c>
      <c r="T604" s="11">
        <f>(I604/86400)+25569+(-5/24)</f>
        <v>42173.585821759254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IF(E605&lt;=0,0,(E605/D605)*100)</f>
        <v>3.9334666666666664</v>
      </c>
      <c r="P605" s="7">
        <f>IF(E605&lt;=0,0,E605/L605)</f>
        <v>45.386153846153846</v>
      </c>
      <c r="Q605" t="str">
        <f>LEFT(N605,FIND("/",N605)-1)</f>
        <v>technology</v>
      </c>
      <c r="R605" t="str">
        <f>RIGHT(N605,LEN(N605)-FIND("/",N605))</f>
        <v>web</v>
      </c>
      <c r="S605" s="11">
        <f>(J605/86400)+25569+(-5/24)</f>
        <v>41835.430821759255</v>
      </c>
      <c r="T605" s="11">
        <f>(I605/86400)+25569+(-5/24)</f>
        <v>41865.430821759255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IF(E606&lt;=0,0,(E606/D606)*100)</f>
        <v>0</v>
      </c>
      <c r="P606" s="7">
        <f>IF(E606&lt;=0,0,E606/L606)</f>
        <v>0</v>
      </c>
      <c r="Q606" t="str">
        <f>LEFT(N606,FIND("/",N606)-1)</f>
        <v>technology</v>
      </c>
      <c r="R606" t="str">
        <f>RIGHT(N606,LEN(N606)-FIND("/",N606))</f>
        <v>web</v>
      </c>
      <c r="S606" s="11">
        <f>(J606/86400)+25569+(-5/24)</f>
        <v>41848.827037037037</v>
      </c>
      <c r="T606" s="11">
        <f>(I606/86400)+25569+(-5/24)</f>
        <v>41878.827037037037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IF(E607&lt;=0,0,(E607/D607)*100)</f>
        <v>2.62</v>
      </c>
      <c r="P607" s="7">
        <f>IF(E607&lt;=0,0,E607/L607)</f>
        <v>16.375</v>
      </c>
      <c r="Q607" t="str">
        <f>LEFT(N607,FIND("/",N607)-1)</f>
        <v>technology</v>
      </c>
      <c r="R607" t="str">
        <f>RIGHT(N607,LEN(N607)-FIND("/",N607))</f>
        <v>web</v>
      </c>
      <c r="S607" s="11">
        <f>(J607/86400)+25569+(-5/24)</f>
        <v>42194.149398148147</v>
      </c>
      <c r="T607" s="11">
        <f>(I607/86400)+25569+(-5/24)</f>
        <v>42239.149398148147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IF(E608&lt;=0,0,(E608/D608)*100)</f>
        <v>0.2</v>
      </c>
      <c r="P608" s="7">
        <f>IF(E608&lt;=0,0,E608/L608)</f>
        <v>10</v>
      </c>
      <c r="Q608" t="str">
        <f>LEFT(N608,FIND("/",N608)-1)</f>
        <v>technology</v>
      </c>
      <c r="R608" t="str">
        <f>RIGHT(N608,LEN(N608)-FIND("/",N608))</f>
        <v>web</v>
      </c>
      <c r="S608" s="11">
        <f>(J608/86400)+25569+(-5/24)</f>
        <v>42102.442233796297</v>
      </c>
      <c r="T608" s="11">
        <f>(I608/86400)+25569+(-5/24)</f>
        <v>42148.416666666664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IF(E609&lt;=0,0,(E609/D609)*100)</f>
        <v>0</v>
      </c>
      <c r="P609" s="7">
        <f>IF(E609&lt;=0,0,E609/L609)</f>
        <v>0</v>
      </c>
      <c r="Q609" t="str">
        <f>LEFT(N609,FIND("/",N609)-1)</f>
        <v>technology</v>
      </c>
      <c r="R609" t="str">
        <f>RIGHT(N609,LEN(N609)-FIND("/",N609))</f>
        <v>web</v>
      </c>
      <c r="S609" s="11">
        <f>(J609/86400)+25569+(-5/24)</f>
        <v>42300.617314814815</v>
      </c>
      <c r="T609" s="11">
        <f>(I609/86400)+25569+(-5/24)</f>
        <v>42330.65898148148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IF(E610&lt;=0,0,(E610/D610)*100)</f>
        <v>0.97400000000000009</v>
      </c>
      <c r="P610" s="7">
        <f>IF(E610&lt;=0,0,E610/L610)</f>
        <v>292.2</v>
      </c>
      <c r="Q610" t="str">
        <f>LEFT(N610,FIND("/",N610)-1)</f>
        <v>technology</v>
      </c>
      <c r="R610" t="str">
        <f>RIGHT(N610,LEN(N610)-FIND("/",N610))</f>
        <v>web</v>
      </c>
      <c r="S610" s="11">
        <f>(J610/86400)+25569+(-5/24)</f>
        <v>42140.712731481479</v>
      </c>
      <c r="T610" s="11">
        <f>(I610/86400)+25569+(-5/24)</f>
        <v>42170.712731481479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IF(E611&lt;=0,0,(E611/D611)*100)</f>
        <v>0.64102564102564097</v>
      </c>
      <c r="P611" s="7">
        <f>IF(E611&lt;=0,0,E611/L611)</f>
        <v>5</v>
      </c>
      <c r="Q611" t="str">
        <f>LEFT(N611,FIND("/",N611)-1)</f>
        <v>technology</v>
      </c>
      <c r="R611" t="str">
        <f>RIGHT(N611,LEN(N611)-FIND("/",N611))</f>
        <v>web</v>
      </c>
      <c r="S611" s="11">
        <f>(J611/86400)+25569+(-5/24)</f>
        <v>42306.825740740744</v>
      </c>
      <c r="T611" s="11">
        <f>(I611/86400)+25569+(-5/24)</f>
        <v>42336.867407407401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IF(E612&lt;=0,0,(E612/D612)*100)</f>
        <v>0</v>
      </c>
      <c r="P612" s="7">
        <f>IF(E612&lt;=0,0,E612/L612)</f>
        <v>0</v>
      </c>
      <c r="Q612" t="str">
        <f>LEFT(N612,FIND("/",N612)-1)</f>
        <v>technology</v>
      </c>
      <c r="R612" t="str">
        <f>RIGHT(N612,LEN(N612)-FIND("/",N612))</f>
        <v>web</v>
      </c>
      <c r="S612" s="11">
        <f>(J612/86400)+25569+(-5/24)</f>
        <v>42086.622523148144</v>
      </c>
      <c r="T612" s="11">
        <f>(I612/86400)+25569+(-5/24)</f>
        <v>42116.622523148144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IF(E613&lt;=0,0,(E613/D613)*100)</f>
        <v>0</v>
      </c>
      <c r="P613" s="7">
        <f>IF(E613&lt;=0,0,E613/L613)</f>
        <v>0</v>
      </c>
      <c r="Q613" t="str">
        <f>LEFT(N613,FIND("/",N613)-1)</f>
        <v>technology</v>
      </c>
      <c r="R613" t="str">
        <f>RIGHT(N613,LEN(N613)-FIND("/",N613))</f>
        <v>web</v>
      </c>
      <c r="S613" s="11">
        <f>(J613/86400)+25569+(-5/24)</f>
        <v>42328.352280092593</v>
      </c>
      <c r="T613" s="11">
        <f>(I613/86400)+25569+(-5/24)</f>
        <v>42388.352280092593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IF(E614&lt;=0,0,(E614/D614)*100)</f>
        <v>0</v>
      </c>
      <c r="P614" s="7">
        <f>IF(E614&lt;=0,0,E614/L614)</f>
        <v>0</v>
      </c>
      <c r="Q614" t="str">
        <f>LEFT(N614,FIND("/",N614)-1)</f>
        <v>technology</v>
      </c>
      <c r="R614" t="str">
        <f>RIGHT(N614,LEN(N614)-FIND("/",N614))</f>
        <v>web</v>
      </c>
      <c r="S614" s="11">
        <f>(J614/86400)+25569+(-5/24)</f>
        <v>42584.823449074072</v>
      </c>
      <c r="T614" s="11">
        <f>(I614/86400)+25569+(-5/24)</f>
        <v>42614.823449074072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IF(E615&lt;=0,0,(E615/D615)*100)</f>
        <v>21.363333333333333</v>
      </c>
      <c r="P615" s="7">
        <f>IF(E615&lt;=0,0,E615/L615)</f>
        <v>105.93388429752066</v>
      </c>
      <c r="Q615" t="str">
        <f>LEFT(N615,FIND("/",N615)-1)</f>
        <v>technology</v>
      </c>
      <c r="R615" t="str">
        <f>RIGHT(N615,LEN(N615)-FIND("/",N615))</f>
        <v>web</v>
      </c>
      <c r="S615" s="11">
        <f>(J615/86400)+25569+(-5/24)</f>
        <v>42247.288425925923</v>
      </c>
      <c r="T615" s="11">
        <f>(I615/86400)+25569+(-5/24)</f>
        <v>42277.999305555553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IF(E616&lt;=0,0,(E616/D616)*100)</f>
        <v>0</v>
      </c>
      <c r="P616" s="7">
        <f>IF(E616&lt;=0,0,E616/L616)</f>
        <v>0</v>
      </c>
      <c r="Q616" t="str">
        <f>LEFT(N616,FIND("/",N616)-1)</f>
        <v>technology</v>
      </c>
      <c r="R616" t="str">
        <f>RIGHT(N616,LEN(N616)-FIND("/",N616))</f>
        <v>web</v>
      </c>
      <c r="S616" s="11">
        <f>(J616/86400)+25569+(-5/24)</f>
        <v>42514.853472222218</v>
      </c>
      <c r="T616" s="11">
        <f>(I616/86400)+25569+(-5/24)</f>
        <v>42544.853472222218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IF(E617&lt;=0,0,(E617/D617)*100)</f>
        <v>0</v>
      </c>
      <c r="P617" s="7">
        <f>IF(E617&lt;=0,0,E617/L617)</f>
        <v>0</v>
      </c>
      <c r="Q617" t="str">
        <f>LEFT(N617,FIND("/",N617)-1)</f>
        <v>technology</v>
      </c>
      <c r="R617" t="str">
        <f>RIGHT(N617,LEN(N617)-FIND("/",N617))</f>
        <v>web</v>
      </c>
      <c r="S617" s="11">
        <f>(J617/86400)+25569+(-5/24)</f>
        <v>42241.913877314808</v>
      </c>
      <c r="T617" s="11">
        <f>(I617/86400)+25569+(-5/24)</f>
        <v>42271.913877314808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IF(E618&lt;=0,0,(E618/D618)*100)</f>
        <v>0</v>
      </c>
      <c r="P618" s="7">
        <f>IF(E618&lt;=0,0,E618/L618)</f>
        <v>0</v>
      </c>
      <c r="Q618" t="str">
        <f>LEFT(N618,FIND("/",N618)-1)</f>
        <v>technology</v>
      </c>
      <c r="R618" t="str">
        <f>RIGHT(N618,LEN(N618)-FIND("/",N618))</f>
        <v>web</v>
      </c>
      <c r="S618" s="11">
        <f>(J618/86400)+25569+(-5/24)</f>
        <v>42761.167905092589</v>
      </c>
      <c r="T618" s="11">
        <f>(I618/86400)+25569+(-5/24)</f>
        <v>42791.167905092589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IF(E619&lt;=0,0,(E619/D619)*100)</f>
        <v>3</v>
      </c>
      <c r="P619" s="7">
        <f>IF(E619&lt;=0,0,E619/L619)</f>
        <v>20</v>
      </c>
      <c r="Q619" t="str">
        <f>LEFT(N619,FIND("/",N619)-1)</f>
        <v>technology</v>
      </c>
      <c r="R619" t="str">
        <f>RIGHT(N619,LEN(N619)-FIND("/",N619))</f>
        <v>web</v>
      </c>
      <c r="S619" s="11">
        <f>(J619/86400)+25569+(-5/24)</f>
        <v>42087.134756944441</v>
      </c>
      <c r="T619" s="11">
        <f>(I619/86400)+25569+(-5/24)</f>
        <v>42132.134756944441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IF(E620&lt;=0,0,(E620/D620)*100)</f>
        <v>0</v>
      </c>
      <c r="P620" s="7">
        <f>IF(E620&lt;=0,0,E620/L620)</f>
        <v>0</v>
      </c>
      <c r="Q620" t="str">
        <f>LEFT(N620,FIND("/",N620)-1)</f>
        <v>technology</v>
      </c>
      <c r="R620" t="str">
        <f>RIGHT(N620,LEN(N620)-FIND("/",N620))</f>
        <v>web</v>
      </c>
      <c r="S620" s="11">
        <f>(J620/86400)+25569+(-5/24)</f>
        <v>42317.60188657407</v>
      </c>
      <c r="T620" s="11">
        <f>(I620/86400)+25569+(-5/24)</f>
        <v>42347.60188657407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IF(E621&lt;=0,0,(E621/D621)*100)</f>
        <v>3.9999999999999996E-5</v>
      </c>
      <c r="P621" s="7">
        <f>IF(E621&lt;=0,0,E621/L621)</f>
        <v>1</v>
      </c>
      <c r="Q621" t="str">
        <f>LEFT(N621,FIND("/",N621)-1)</f>
        <v>technology</v>
      </c>
      <c r="R621" t="str">
        <f>RIGHT(N621,LEN(N621)-FIND("/",N621))</f>
        <v>web</v>
      </c>
      <c r="S621" s="11">
        <f>(J621/86400)+25569+(-5/24)</f>
        <v>41908.442013888889</v>
      </c>
      <c r="T621" s="11">
        <f>(I621/86400)+25569+(-5/24)</f>
        <v>41968.483680555553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IF(E622&lt;=0,0,(E622/D622)*100)</f>
        <v>1</v>
      </c>
      <c r="P622" s="7">
        <f>IF(E622&lt;=0,0,E622/L622)</f>
        <v>300</v>
      </c>
      <c r="Q622" t="str">
        <f>LEFT(N622,FIND("/",N622)-1)</f>
        <v>technology</v>
      </c>
      <c r="R622" t="str">
        <f>RIGHT(N622,LEN(N622)-FIND("/",N622))</f>
        <v>web</v>
      </c>
      <c r="S622" s="11">
        <f>(J622/86400)+25569+(-5/24)</f>
        <v>41831.508541666662</v>
      </c>
      <c r="T622" s="11">
        <f>(I622/86400)+25569+(-5/24)</f>
        <v>41876.508541666662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IF(E623&lt;=0,0,(E623/D623)*100)</f>
        <v>1.044</v>
      </c>
      <c r="P623" s="7">
        <f>IF(E623&lt;=0,0,E623/L623)</f>
        <v>87</v>
      </c>
      <c r="Q623" t="str">
        <f>LEFT(N623,FIND("/",N623)-1)</f>
        <v>technology</v>
      </c>
      <c r="R623" t="str">
        <f>RIGHT(N623,LEN(N623)-FIND("/",N623))</f>
        <v>web</v>
      </c>
      <c r="S623" s="11">
        <f>(J623/86400)+25569+(-5/24)</f>
        <v>42528.779363425921</v>
      </c>
      <c r="T623" s="11">
        <f>(I623/86400)+25569+(-5/24)</f>
        <v>42558.779363425921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IF(E624&lt;=0,0,(E624/D624)*100)</f>
        <v>5.6833333333333336</v>
      </c>
      <c r="P624" s="7">
        <f>IF(E624&lt;=0,0,E624/L624)</f>
        <v>37.888888888888886</v>
      </c>
      <c r="Q624" t="str">
        <f>LEFT(N624,FIND("/",N624)-1)</f>
        <v>technology</v>
      </c>
      <c r="R624" t="str">
        <f>RIGHT(N624,LEN(N624)-FIND("/",N624))</f>
        <v>web</v>
      </c>
      <c r="S624" s="11">
        <f>(J624/86400)+25569+(-5/24)</f>
        <v>42532.566412037035</v>
      </c>
      <c r="T624" s="11">
        <f>(I624/86400)+25569+(-5/24)</f>
        <v>42552.566412037035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IF(E625&lt;=0,0,(E625/D625)*100)</f>
        <v>0</v>
      </c>
      <c r="P625" s="7">
        <f>IF(E625&lt;=0,0,E625/L625)</f>
        <v>0</v>
      </c>
      <c r="Q625" t="str">
        <f>LEFT(N625,FIND("/",N625)-1)</f>
        <v>technology</v>
      </c>
      <c r="R625" t="str">
        <f>RIGHT(N625,LEN(N625)-FIND("/",N625))</f>
        <v>web</v>
      </c>
      <c r="S625" s="11">
        <f>(J625/86400)+25569+(-5/24)</f>
        <v>42121.800891203697</v>
      </c>
      <c r="T625" s="11">
        <f>(I625/86400)+25569+(-5/24)</f>
        <v>42151.800891203697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IF(E626&lt;=0,0,(E626/D626)*100)</f>
        <v>0</v>
      </c>
      <c r="P626" s="7">
        <f>IF(E626&lt;=0,0,E626/L626)</f>
        <v>0</v>
      </c>
      <c r="Q626" t="str">
        <f>LEFT(N626,FIND("/",N626)-1)</f>
        <v>technology</v>
      </c>
      <c r="R626" t="str">
        <f>RIGHT(N626,LEN(N626)-FIND("/",N626))</f>
        <v>web</v>
      </c>
      <c r="S626" s="11">
        <f>(J626/86400)+25569+(-5/24)</f>
        <v>42108.78056712963</v>
      </c>
      <c r="T626" s="11">
        <f>(I626/86400)+25569+(-5/24)</f>
        <v>42138.78056712963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IF(E627&lt;=0,0,(E627/D627)*100)</f>
        <v>0</v>
      </c>
      <c r="P627" s="7">
        <f>IF(E627&lt;=0,0,E627/L627)</f>
        <v>0</v>
      </c>
      <c r="Q627" t="str">
        <f>LEFT(N627,FIND("/",N627)-1)</f>
        <v>technology</v>
      </c>
      <c r="R627" t="str">
        <f>RIGHT(N627,LEN(N627)-FIND("/",N627))</f>
        <v>web</v>
      </c>
      <c r="S627" s="11">
        <f>(J627/86400)+25569+(-5/24)</f>
        <v>42790.687233796292</v>
      </c>
      <c r="T627" s="11">
        <f>(I627/86400)+25569+(-5/24)</f>
        <v>42820.645567129628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IF(E628&lt;=0,0,(E628/D628)*100)</f>
        <v>17.380000000000003</v>
      </c>
      <c r="P628" s="7">
        <f>IF(E628&lt;=0,0,E628/L628)</f>
        <v>111.41025641025641</v>
      </c>
      <c r="Q628" t="str">
        <f>LEFT(N628,FIND("/",N628)-1)</f>
        <v>technology</v>
      </c>
      <c r="R628" t="str">
        <f>RIGHT(N628,LEN(N628)-FIND("/",N628))</f>
        <v>web</v>
      </c>
      <c r="S628" s="11">
        <f>(J628/86400)+25569+(-5/24)</f>
        <v>42198.351145833331</v>
      </c>
      <c r="T628" s="11">
        <f>(I628/86400)+25569+(-5/24)</f>
        <v>42231.348611111105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IF(E629&lt;=0,0,(E629/D629)*100)</f>
        <v>0.02</v>
      </c>
      <c r="P629" s="7">
        <f>IF(E629&lt;=0,0,E629/L629)</f>
        <v>90</v>
      </c>
      <c r="Q629" t="str">
        <f>LEFT(N629,FIND("/",N629)-1)</f>
        <v>technology</v>
      </c>
      <c r="R629" t="str">
        <f>RIGHT(N629,LEN(N629)-FIND("/",N629))</f>
        <v>web</v>
      </c>
      <c r="S629" s="11">
        <f>(J629/86400)+25569+(-5/24)</f>
        <v>42384.098506944443</v>
      </c>
      <c r="T629" s="11">
        <f>(I629/86400)+25569+(-5/24)</f>
        <v>42443.749999999993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IF(E630&lt;=0,0,(E630/D630)*100)</f>
        <v>0</v>
      </c>
      <c r="P630" s="7">
        <f>IF(E630&lt;=0,0,E630/L630)</f>
        <v>0</v>
      </c>
      <c r="Q630" t="str">
        <f>LEFT(N630,FIND("/",N630)-1)</f>
        <v>technology</v>
      </c>
      <c r="R630" t="str">
        <f>RIGHT(N630,LEN(N630)-FIND("/",N630))</f>
        <v>web</v>
      </c>
      <c r="S630" s="11">
        <f>(J630/86400)+25569+(-5/24)</f>
        <v>41803.484456018516</v>
      </c>
      <c r="T630" s="11">
        <f>(I630/86400)+25569+(-5/24)</f>
        <v>41833.484456018516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IF(E631&lt;=0,0,(E631/D631)*100)</f>
        <v>0.17500000000000002</v>
      </c>
      <c r="P631" s="7">
        <f>IF(E631&lt;=0,0,E631/L631)</f>
        <v>116.66666666666667</v>
      </c>
      <c r="Q631" t="str">
        <f>LEFT(N631,FIND("/",N631)-1)</f>
        <v>technology</v>
      </c>
      <c r="R631" t="str">
        <f>RIGHT(N631,LEN(N631)-FIND("/",N631))</f>
        <v>web</v>
      </c>
      <c r="S631" s="11">
        <f>(J631/86400)+25569+(-5/24)</f>
        <v>42474.429490740738</v>
      </c>
      <c r="T631" s="11">
        <f>(I631/86400)+25569+(-5/24)</f>
        <v>42504.429490740738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IF(E632&lt;=0,0,(E632/D632)*100)</f>
        <v>8.3340278356529712E-2</v>
      </c>
      <c r="P632" s="7">
        <f>IF(E632&lt;=0,0,E632/L632)</f>
        <v>10</v>
      </c>
      <c r="Q632" t="str">
        <f>LEFT(N632,FIND("/",N632)-1)</f>
        <v>technology</v>
      </c>
      <c r="R632" t="str">
        <f>RIGHT(N632,LEN(N632)-FIND("/",N632))</f>
        <v>web</v>
      </c>
      <c r="S632" s="11">
        <f>(J632/86400)+25569+(-5/24)</f>
        <v>42223.411122685182</v>
      </c>
      <c r="T632" s="11">
        <f>(I632/86400)+25569+(-5/24)</f>
        <v>42253.006944444445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IF(E633&lt;=0,0,(E633/D633)*100)</f>
        <v>1.38</v>
      </c>
      <c r="P633" s="7">
        <f>IF(E633&lt;=0,0,E633/L633)</f>
        <v>76.666666666666671</v>
      </c>
      <c r="Q633" t="str">
        <f>LEFT(N633,FIND("/",N633)-1)</f>
        <v>technology</v>
      </c>
      <c r="R633" t="str">
        <f>RIGHT(N633,LEN(N633)-FIND("/",N633))</f>
        <v>web</v>
      </c>
      <c r="S633" s="11">
        <f>(J633/86400)+25569+(-5/24)</f>
        <v>42489.563993055555</v>
      </c>
      <c r="T633" s="11">
        <f>(I633/86400)+25569+(-5/24)</f>
        <v>42518.563993055555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IF(E634&lt;=0,0,(E634/D634)*100)</f>
        <v>0</v>
      </c>
      <c r="P634" s="7">
        <f>IF(E634&lt;=0,0,E634/L634)</f>
        <v>0</v>
      </c>
      <c r="Q634" t="str">
        <f>LEFT(N634,FIND("/",N634)-1)</f>
        <v>technology</v>
      </c>
      <c r="R634" t="str">
        <f>RIGHT(N634,LEN(N634)-FIND("/",N634))</f>
        <v>web</v>
      </c>
      <c r="S634" s="11">
        <f>(J634/86400)+25569+(-5/24)</f>
        <v>42303.450983796291</v>
      </c>
      <c r="T634" s="11">
        <f>(I634/86400)+25569+(-5/24)</f>
        <v>42333.492650462962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IF(E635&lt;=0,0,(E635/D635)*100)</f>
        <v>12.45</v>
      </c>
      <c r="P635" s="7">
        <f>IF(E635&lt;=0,0,E635/L635)</f>
        <v>49.8</v>
      </c>
      <c r="Q635" t="str">
        <f>LEFT(N635,FIND("/",N635)-1)</f>
        <v>technology</v>
      </c>
      <c r="R635" t="str">
        <f>RIGHT(N635,LEN(N635)-FIND("/",N635))</f>
        <v>web</v>
      </c>
      <c r="S635" s="11">
        <f>(J635/86400)+25569+(-5/24)</f>
        <v>42507.090995370367</v>
      </c>
      <c r="T635" s="11">
        <f>(I635/86400)+25569+(-5/24)</f>
        <v>42538.749999999993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IF(E636&lt;=0,0,(E636/D636)*100)</f>
        <v>0.02</v>
      </c>
      <c r="P636" s="7">
        <f>IF(E636&lt;=0,0,E636/L636)</f>
        <v>1</v>
      </c>
      <c r="Q636" t="str">
        <f>LEFT(N636,FIND("/",N636)-1)</f>
        <v>technology</v>
      </c>
      <c r="R636" t="str">
        <f>RIGHT(N636,LEN(N636)-FIND("/",N636))</f>
        <v>web</v>
      </c>
      <c r="S636" s="11">
        <f>(J636/86400)+25569+(-5/24)</f>
        <v>42031.720243055555</v>
      </c>
      <c r="T636" s="11">
        <f>(I636/86400)+25569+(-5/24)</f>
        <v>42061.720243055555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IF(E637&lt;=0,0,(E637/D637)*100)</f>
        <v>8.0000000000000002E-3</v>
      </c>
      <c r="P637" s="7">
        <f>IF(E637&lt;=0,0,E637/L637)</f>
        <v>2</v>
      </c>
      <c r="Q637" t="str">
        <f>LEFT(N637,FIND("/",N637)-1)</f>
        <v>technology</v>
      </c>
      <c r="R637" t="str">
        <f>RIGHT(N637,LEN(N637)-FIND("/",N637))</f>
        <v>web</v>
      </c>
      <c r="S637" s="11">
        <f>(J637/86400)+25569+(-5/24)</f>
        <v>42075.883819444447</v>
      </c>
      <c r="T637" s="11">
        <f>(I637/86400)+25569+(-5/24)</f>
        <v>42105.883819444447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IF(E638&lt;=0,0,(E638/D638)*100)</f>
        <v>0.2</v>
      </c>
      <c r="P638" s="7">
        <f>IF(E638&lt;=0,0,E638/L638)</f>
        <v>4</v>
      </c>
      <c r="Q638" t="str">
        <f>LEFT(N638,FIND("/",N638)-1)</f>
        <v>technology</v>
      </c>
      <c r="R638" t="str">
        <f>RIGHT(N638,LEN(N638)-FIND("/",N638))</f>
        <v>web</v>
      </c>
      <c r="S638" s="11">
        <f>(J638/86400)+25569+(-5/24)</f>
        <v>42131.247106481482</v>
      </c>
      <c r="T638" s="11">
        <f>(I638/86400)+25569+(-5/24)</f>
        <v>42161.240972222215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IF(E639&lt;=0,0,(E639/D639)*100)</f>
        <v>0</v>
      </c>
      <c r="P639" s="7">
        <f>IF(E639&lt;=0,0,E639/L639)</f>
        <v>0</v>
      </c>
      <c r="Q639" t="str">
        <f>LEFT(N639,FIND("/",N639)-1)</f>
        <v>technology</v>
      </c>
      <c r="R639" t="str">
        <f>RIGHT(N639,LEN(N639)-FIND("/",N639))</f>
        <v>web</v>
      </c>
      <c r="S639" s="11">
        <f>(J639/86400)+25569+(-5/24)</f>
        <v>42762.75368055555</v>
      </c>
      <c r="T639" s="11">
        <f>(I639/86400)+25569+(-5/24)</f>
        <v>42791.75277777778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IF(E640&lt;=0,0,(E640/D640)*100)</f>
        <v>9.0000000000000011E-3</v>
      </c>
      <c r="P640" s="7">
        <f>IF(E640&lt;=0,0,E640/L640)</f>
        <v>3</v>
      </c>
      <c r="Q640" t="str">
        <f>LEFT(N640,FIND("/",N640)-1)</f>
        <v>technology</v>
      </c>
      <c r="R640" t="str">
        <f>RIGHT(N640,LEN(N640)-FIND("/",N640))</f>
        <v>web</v>
      </c>
      <c r="S640" s="11">
        <f>(J640/86400)+25569+(-5/24)</f>
        <v>42759.384976851848</v>
      </c>
      <c r="T640" s="11">
        <f>(I640/86400)+25569+(-5/24)</f>
        <v>42819.343310185184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IF(E641&lt;=0,0,(E641/D641)*100)</f>
        <v>9.9999999999999991E-5</v>
      </c>
      <c r="P641" s="7">
        <f>IF(E641&lt;=0,0,E641/L641)</f>
        <v>1</v>
      </c>
      <c r="Q641" t="str">
        <f>LEFT(N641,FIND("/",N641)-1)</f>
        <v>technology</v>
      </c>
      <c r="R641" t="str">
        <f>RIGHT(N641,LEN(N641)-FIND("/",N641))</f>
        <v>web</v>
      </c>
      <c r="S641" s="11">
        <f>(J641/86400)+25569+(-5/24)</f>
        <v>41865.374942129631</v>
      </c>
      <c r="T641" s="11">
        <f>(I641/86400)+25569+(-5/24)</f>
        <v>41925.374942129631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IF(E642&lt;=0,0,(E642/D642)*100)</f>
        <v>144.28571428571428</v>
      </c>
      <c r="P642" s="7">
        <f>IF(E642&lt;=0,0,E642/L642)</f>
        <v>50.5</v>
      </c>
      <c r="Q642" t="str">
        <f>LEFT(N642,FIND("/",N642)-1)</f>
        <v>technology</v>
      </c>
      <c r="R642" t="str">
        <f>RIGHT(N642,LEN(N642)-FIND("/",N642))</f>
        <v>wearables</v>
      </c>
      <c r="S642" s="11">
        <f>(J642/86400)+25569+(-5/24)</f>
        <v>42683.211979166663</v>
      </c>
      <c r="T642" s="11">
        <f>(I642/86400)+25569+(-5/24)</f>
        <v>42698.749999999993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IF(E643&lt;=0,0,(E643/D643)*100)</f>
        <v>119.16249999999999</v>
      </c>
      <c r="P643" s="7">
        <f>IF(E643&lt;=0,0,E643/L643)</f>
        <v>151.31746031746033</v>
      </c>
      <c r="Q643" t="str">
        <f>LEFT(N643,FIND("/",N643)-1)</f>
        <v>technology</v>
      </c>
      <c r="R643" t="str">
        <f>RIGHT(N643,LEN(N643)-FIND("/",N643))</f>
        <v>wearables</v>
      </c>
      <c r="S643" s="11">
        <f>(J643/86400)+25569+(-5/24)</f>
        <v>42199.361666666664</v>
      </c>
      <c r="T643" s="11">
        <f>(I643/86400)+25569+(-5/24)</f>
        <v>42229.361666666664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IF(E644&lt;=0,0,(E644/D644)*100)</f>
        <v>1460.4850000000001</v>
      </c>
      <c r="P644" s="7">
        <f>IF(E644&lt;=0,0,E644/L644)</f>
        <v>134.3592456301748</v>
      </c>
      <c r="Q644" t="str">
        <f>LEFT(N644,FIND("/",N644)-1)</f>
        <v>technology</v>
      </c>
      <c r="R644" t="str">
        <f>RIGHT(N644,LEN(N644)-FIND("/",N644))</f>
        <v>wearables</v>
      </c>
      <c r="S644" s="11">
        <f>(J644/86400)+25569+(-5/24)</f>
        <v>42199.442986111106</v>
      </c>
      <c r="T644" s="11">
        <f>(I644/86400)+25569+(-5/24)</f>
        <v>42235.442986111106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IF(E645&lt;=0,0,(E645/D645)*100)</f>
        <v>105.80799999999999</v>
      </c>
      <c r="P645" s="7">
        <f>IF(E645&lt;=0,0,E645/L645)</f>
        <v>174.02631578947367</v>
      </c>
      <c r="Q645" t="str">
        <f>LEFT(N645,FIND("/",N645)-1)</f>
        <v>technology</v>
      </c>
      <c r="R645" t="str">
        <f>RIGHT(N645,LEN(N645)-FIND("/",N645))</f>
        <v>wearables</v>
      </c>
      <c r="S645" s="11">
        <f>(J645/86400)+25569+(-5/24)</f>
        <v>42100.43373842592</v>
      </c>
      <c r="T645" s="11">
        <f>(I645/86400)+25569+(-5/24)</f>
        <v>42155.43373842592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IF(E646&lt;=0,0,(E646/D646)*100)</f>
        <v>300.11791999999997</v>
      </c>
      <c r="P646" s="7">
        <f>IF(E646&lt;=0,0,E646/L646)</f>
        <v>73.486268364348675</v>
      </c>
      <c r="Q646" t="str">
        <f>LEFT(N646,FIND("/",N646)-1)</f>
        <v>technology</v>
      </c>
      <c r="R646" t="str">
        <f>RIGHT(N646,LEN(N646)-FIND("/",N646))</f>
        <v>wearables</v>
      </c>
      <c r="S646" s="11">
        <f>(J646/86400)+25569+(-5/24)</f>
        <v>41898.457627314812</v>
      </c>
      <c r="T646" s="11">
        <f>(I646/86400)+25569+(-5/24)</f>
        <v>41940.833333333328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IF(E647&lt;=0,0,(E647/D647)*100)</f>
        <v>278.7</v>
      </c>
      <c r="P647" s="7">
        <f>IF(E647&lt;=0,0,E647/L647)</f>
        <v>23.518987341772153</v>
      </c>
      <c r="Q647" t="str">
        <f>LEFT(N647,FIND("/",N647)-1)</f>
        <v>technology</v>
      </c>
      <c r="R647" t="str">
        <f>RIGHT(N647,LEN(N647)-FIND("/",N647))</f>
        <v>wearables</v>
      </c>
      <c r="S647" s="11">
        <f>(J647/86400)+25569+(-5/24)</f>
        <v>42563.817986111106</v>
      </c>
      <c r="T647" s="11">
        <f>(I647/86400)+25569+(-5/24)</f>
        <v>42593.817986111106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IF(E648&lt;=0,0,(E648/D648)*100)</f>
        <v>131.87625</v>
      </c>
      <c r="P648" s="7">
        <f>IF(E648&lt;=0,0,E648/L648)</f>
        <v>39.074444444444445</v>
      </c>
      <c r="Q648" t="str">
        <f>LEFT(N648,FIND("/",N648)-1)</f>
        <v>technology</v>
      </c>
      <c r="R648" t="str">
        <f>RIGHT(N648,LEN(N648)-FIND("/",N648))</f>
        <v>wearables</v>
      </c>
      <c r="S648" s="11">
        <f>(J648/86400)+25569+(-5/24)</f>
        <v>41832.644293981481</v>
      </c>
      <c r="T648" s="11">
        <f>(I648/86400)+25569+(-5/24)</f>
        <v>41862.644293981481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IF(E649&lt;=0,0,(E649/D649)*100)</f>
        <v>107.05</v>
      </c>
      <c r="P649" s="7">
        <f>IF(E649&lt;=0,0,E649/L649)</f>
        <v>125.94117647058823</v>
      </c>
      <c r="Q649" t="str">
        <f>LEFT(N649,FIND("/",N649)-1)</f>
        <v>technology</v>
      </c>
      <c r="R649" t="str">
        <f>RIGHT(N649,LEN(N649)-FIND("/",N649))</f>
        <v>wearables</v>
      </c>
      <c r="S649" s="11">
        <f>(J649/86400)+25569+(-5/24)</f>
        <v>42416.559594907405</v>
      </c>
      <c r="T649" s="11">
        <f>(I649/86400)+25569+(-5/24)</f>
        <v>42446.517928240741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IF(E650&lt;=0,0,(E650/D650)*100)</f>
        <v>126.82285714285715</v>
      </c>
      <c r="P650" s="7">
        <f>IF(E650&lt;=0,0,E650/L650)</f>
        <v>1644</v>
      </c>
      <c r="Q650" t="str">
        <f>LEFT(N650,FIND("/",N650)-1)</f>
        <v>technology</v>
      </c>
      <c r="R650" t="str">
        <f>RIGHT(N650,LEN(N650)-FIND("/",N650))</f>
        <v>wearables</v>
      </c>
      <c r="S650" s="11">
        <f>(J650/86400)+25569+(-5/24)</f>
        <v>41891.485046296293</v>
      </c>
      <c r="T650" s="11">
        <f>(I650/86400)+25569+(-5/24)</f>
        <v>41926.485046296293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IF(E651&lt;=0,0,(E651/D651)*100)</f>
        <v>139.96</v>
      </c>
      <c r="P651" s="7">
        <f>IF(E651&lt;=0,0,E651/L651)</f>
        <v>42.670731707317074</v>
      </c>
      <c r="Q651" t="str">
        <f>LEFT(N651,FIND("/",N651)-1)</f>
        <v>technology</v>
      </c>
      <c r="R651" t="str">
        <f>RIGHT(N651,LEN(N651)-FIND("/",N651))</f>
        <v>wearables</v>
      </c>
      <c r="S651" s="11">
        <f>(J651/86400)+25569+(-5/24)</f>
        <v>41877.703854166662</v>
      </c>
      <c r="T651" s="11">
        <f>(I651/86400)+25569+(-5/24)</f>
        <v>41898.703854166662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IF(E652&lt;=0,0,(E652/D652)*100)</f>
        <v>112.4</v>
      </c>
      <c r="P652" s="7">
        <f>IF(E652&lt;=0,0,E652/L652)</f>
        <v>35.125</v>
      </c>
      <c r="Q652" t="str">
        <f>LEFT(N652,FIND("/",N652)-1)</f>
        <v>technology</v>
      </c>
      <c r="R652" t="str">
        <f>RIGHT(N652,LEN(N652)-FIND("/",N652))</f>
        <v>wearables</v>
      </c>
      <c r="S652" s="11">
        <f>(J652/86400)+25569+(-5/24)</f>
        <v>41931.828518518516</v>
      </c>
      <c r="T652" s="11">
        <f>(I652/86400)+25569+(-5/24)</f>
        <v>41991.870185185187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IF(E653&lt;=0,0,(E653/D653)*100)</f>
        <v>100.52799999999999</v>
      </c>
      <c r="P653" s="7">
        <f>IF(E653&lt;=0,0,E653/L653)</f>
        <v>239.35238095238094</v>
      </c>
      <c r="Q653" t="str">
        <f>LEFT(N653,FIND("/",N653)-1)</f>
        <v>technology</v>
      </c>
      <c r="R653" t="str">
        <f>RIGHT(N653,LEN(N653)-FIND("/",N653))</f>
        <v>wearables</v>
      </c>
      <c r="S653" s="11">
        <f>(J653/86400)+25569+(-5/24)</f>
        <v>41955.809155092589</v>
      </c>
      <c r="T653" s="11">
        <f>(I653/86400)+25569+(-5/24)</f>
        <v>41985.809155092589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IF(E654&lt;=0,0,(E654/D654)*100)</f>
        <v>100.46666666666665</v>
      </c>
      <c r="P654" s="7">
        <f>IF(E654&lt;=0,0,E654/L654)</f>
        <v>107.64285714285714</v>
      </c>
      <c r="Q654" t="str">
        <f>LEFT(N654,FIND("/",N654)-1)</f>
        <v>technology</v>
      </c>
      <c r="R654" t="str">
        <f>RIGHT(N654,LEN(N654)-FIND("/",N654))</f>
        <v>wearables</v>
      </c>
      <c r="S654" s="11">
        <f>(J654/86400)+25569+(-5/24)</f>
        <v>42675.482060185182</v>
      </c>
      <c r="T654" s="11">
        <f>(I654/86400)+25569+(-5/24)</f>
        <v>42705.523726851847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IF(E655&lt;=0,0,(E655/D655)*100)</f>
        <v>141.446</v>
      </c>
      <c r="P655" s="7">
        <f>IF(E655&lt;=0,0,E655/L655)</f>
        <v>95.830623306233065</v>
      </c>
      <c r="Q655" t="str">
        <f>LEFT(N655,FIND("/",N655)-1)</f>
        <v>technology</v>
      </c>
      <c r="R655" t="str">
        <f>RIGHT(N655,LEN(N655)-FIND("/",N655))</f>
        <v>wearables</v>
      </c>
      <c r="S655" s="11">
        <f>(J655/86400)+25569+(-5/24)</f>
        <v>42199.410185185181</v>
      </c>
      <c r="T655" s="11">
        <f>(I655/86400)+25569+(-5/24)</f>
        <v>42236.410185185181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IF(E656&lt;=0,0,(E656/D656)*100)</f>
        <v>267.29166666666669</v>
      </c>
      <c r="P656" s="7">
        <f>IF(E656&lt;=0,0,E656/L656)</f>
        <v>31.663376110562684</v>
      </c>
      <c r="Q656" t="str">
        <f>LEFT(N656,FIND("/",N656)-1)</f>
        <v>technology</v>
      </c>
      <c r="R656" t="str">
        <f>RIGHT(N656,LEN(N656)-FIND("/",N656))</f>
        <v>wearables</v>
      </c>
      <c r="S656" s="11">
        <f>(J656/86400)+25569+(-5/24)</f>
        <v>42163.748993055553</v>
      </c>
      <c r="T656" s="11">
        <f>(I656/86400)+25569+(-5/24)</f>
        <v>42193.748993055553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IF(E657&lt;=0,0,(E657/D657)*100)</f>
        <v>146.88749999999999</v>
      </c>
      <c r="P657" s="7">
        <f>IF(E657&lt;=0,0,E657/L657)</f>
        <v>42.886861313868614</v>
      </c>
      <c r="Q657" t="str">
        <f>LEFT(N657,FIND("/",N657)-1)</f>
        <v>technology</v>
      </c>
      <c r="R657" t="str">
        <f>RIGHT(N657,LEN(N657)-FIND("/",N657))</f>
        <v>wearables</v>
      </c>
      <c r="S657" s="11">
        <f>(J657/86400)+25569+(-5/24)</f>
        <v>42045.748981481483</v>
      </c>
      <c r="T657" s="11">
        <f>(I657/86400)+25569+(-5/24)</f>
        <v>42075.707314814812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IF(E658&lt;=0,0,(E658/D658)*100)</f>
        <v>213.56</v>
      </c>
      <c r="P658" s="7">
        <f>IF(E658&lt;=0,0,E658/L658)</f>
        <v>122.73563218390805</v>
      </c>
      <c r="Q658" t="str">
        <f>LEFT(N658,FIND("/",N658)-1)</f>
        <v>technology</v>
      </c>
      <c r="R658" t="str">
        <f>RIGHT(N658,LEN(N658)-FIND("/",N658))</f>
        <v>wearables</v>
      </c>
      <c r="S658" s="11">
        <f>(J658/86400)+25569+(-5/24)</f>
        <v>42417.596284722218</v>
      </c>
      <c r="T658" s="11">
        <f>(I658/86400)+25569+(-5/24)</f>
        <v>42477.554618055554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IF(E659&lt;=0,0,(E659/D659)*100)</f>
        <v>125.69999999999999</v>
      </c>
      <c r="P659" s="7">
        <f>IF(E659&lt;=0,0,E659/L659)</f>
        <v>190.45454545454547</v>
      </c>
      <c r="Q659" t="str">
        <f>LEFT(N659,FIND("/",N659)-1)</f>
        <v>technology</v>
      </c>
      <c r="R659" t="str">
        <f>RIGHT(N659,LEN(N659)-FIND("/",N659))</f>
        <v>wearables</v>
      </c>
      <c r="S659" s="11">
        <f>(J659/86400)+25569+(-5/24)</f>
        <v>42331.637407407405</v>
      </c>
      <c r="T659" s="11">
        <f>(I659/86400)+25569+(-5/24)</f>
        <v>42361.637407407405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IF(E660&lt;=0,0,(E660/D660)*100)</f>
        <v>104.46206037108834</v>
      </c>
      <c r="P660" s="7">
        <f>IF(E660&lt;=0,0,E660/L660)</f>
        <v>109.33695652173913</v>
      </c>
      <c r="Q660" t="str">
        <f>LEFT(N660,FIND("/",N660)-1)</f>
        <v>technology</v>
      </c>
      <c r="R660" t="str">
        <f>RIGHT(N660,LEN(N660)-FIND("/",N660))</f>
        <v>wearables</v>
      </c>
      <c r="S660" s="11">
        <f>(J660/86400)+25569+(-5/24)</f>
        <v>42178.952418981477</v>
      </c>
      <c r="T660" s="11">
        <f>(I660/86400)+25569+(-5/24)</f>
        <v>42211.541666666664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IF(E661&lt;=0,0,(E661/D661)*100)</f>
        <v>100.56666666666668</v>
      </c>
      <c r="P661" s="7">
        <f>IF(E661&lt;=0,0,E661/L661)</f>
        <v>143.66666666666666</v>
      </c>
      <c r="Q661" t="str">
        <f>LEFT(N661,FIND("/",N661)-1)</f>
        <v>technology</v>
      </c>
      <c r="R661" t="str">
        <f>RIGHT(N661,LEN(N661)-FIND("/",N661))</f>
        <v>wearables</v>
      </c>
      <c r="S661" s="11">
        <f>(J661/86400)+25569+(-5/24)</f>
        <v>42209.385358796295</v>
      </c>
      <c r="T661" s="11">
        <f>(I661/86400)+25569+(-5/24)</f>
        <v>42239.385358796295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IF(E662&lt;=0,0,(E662/D662)*100)</f>
        <v>3.0579999999999998</v>
      </c>
      <c r="P662" s="7">
        <f>IF(E662&lt;=0,0,E662/L662)</f>
        <v>84.944444444444443</v>
      </c>
      <c r="Q662" t="str">
        <f>LEFT(N662,FIND("/",N662)-1)</f>
        <v>technology</v>
      </c>
      <c r="R662" t="str">
        <f>RIGHT(N662,LEN(N662)-FIND("/",N662))</f>
        <v>wearables</v>
      </c>
      <c r="S662" s="11">
        <f>(J662/86400)+25569+(-5/24)</f>
        <v>41922.533321759256</v>
      </c>
      <c r="T662" s="11">
        <f>(I662/86400)+25569+(-5/24)</f>
        <v>41952.57498842592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IF(E663&lt;=0,0,(E663/D663)*100)</f>
        <v>0.95</v>
      </c>
      <c r="P663" s="7">
        <f>IF(E663&lt;=0,0,E663/L663)</f>
        <v>10.555555555555555</v>
      </c>
      <c r="Q663" t="str">
        <f>LEFT(N663,FIND("/",N663)-1)</f>
        <v>technology</v>
      </c>
      <c r="R663" t="str">
        <f>RIGHT(N663,LEN(N663)-FIND("/",N663))</f>
        <v>wearables</v>
      </c>
      <c r="S663" s="11">
        <f>(J663/86400)+25569+(-5/24)</f>
        <v>42636.437025462961</v>
      </c>
      <c r="T663" s="11">
        <f>(I663/86400)+25569+(-5/24)</f>
        <v>42666.437025462961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IF(E664&lt;=0,0,(E664/D664)*100)</f>
        <v>0.4</v>
      </c>
      <c r="P664" s="7">
        <f>IF(E664&lt;=0,0,E664/L664)</f>
        <v>39</v>
      </c>
      <c r="Q664" t="str">
        <f>LEFT(N664,FIND("/",N664)-1)</f>
        <v>technology</v>
      </c>
      <c r="R664" t="str">
        <f>RIGHT(N664,LEN(N664)-FIND("/",N664))</f>
        <v>wearables</v>
      </c>
      <c r="S664" s="11">
        <f>(J664/86400)+25569+(-5/24)</f>
        <v>41990.229710648149</v>
      </c>
      <c r="T664" s="11">
        <f>(I664/86400)+25569+(-5/24)</f>
        <v>42020.229710648149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IF(E665&lt;=0,0,(E665/D665)*100)</f>
        <v>0.35000000000000003</v>
      </c>
      <c r="P665" s="7">
        <f>IF(E665&lt;=0,0,E665/L665)</f>
        <v>100</v>
      </c>
      <c r="Q665" t="str">
        <f>LEFT(N665,FIND("/",N665)-1)</f>
        <v>technology</v>
      </c>
      <c r="R665" t="str">
        <f>RIGHT(N665,LEN(N665)-FIND("/",N665))</f>
        <v>wearables</v>
      </c>
      <c r="S665" s="11">
        <f>(J665/86400)+25569+(-5/24)</f>
        <v>42173.634907407402</v>
      </c>
      <c r="T665" s="11">
        <f>(I665/86400)+25569+(-5/24)</f>
        <v>42203.634907407402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IF(E666&lt;=0,0,(E666/D666)*100)</f>
        <v>7.5333333333333332</v>
      </c>
      <c r="P666" s="7">
        <f>IF(E666&lt;=0,0,E666/L666)</f>
        <v>31.172413793103448</v>
      </c>
      <c r="Q666" t="str">
        <f>LEFT(N666,FIND("/",N666)-1)</f>
        <v>technology</v>
      </c>
      <c r="R666" t="str">
        <f>RIGHT(N666,LEN(N666)-FIND("/",N666))</f>
        <v>wearables</v>
      </c>
      <c r="S666" s="11">
        <f>(J666/86400)+25569+(-5/24)</f>
        <v>42077.458043981482</v>
      </c>
      <c r="T666" s="11">
        <f>(I666/86400)+25569+(-5/24)</f>
        <v>42107.458043981482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IF(E667&lt;=0,0,(E667/D667)*100)</f>
        <v>18.64</v>
      </c>
      <c r="P667" s="7">
        <f>IF(E667&lt;=0,0,E667/L667)</f>
        <v>155.33333333333334</v>
      </c>
      <c r="Q667" t="str">
        <f>LEFT(N667,FIND("/",N667)-1)</f>
        <v>technology</v>
      </c>
      <c r="R667" t="str">
        <f>RIGHT(N667,LEN(N667)-FIND("/",N667))</f>
        <v>wearables</v>
      </c>
      <c r="S667" s="11">
        <f>(J667/86400)+25569+(-5/24)</f>
        <v>42688.503020833326</v>
      </c>
      <c r="T667" s="11">
        <f>(I667/86400)+25569+(-5/24)</f>
        <v>42748.503020833326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IF(E668&lt;=0,0,(E668/D668)*100)</f>
        <v>4.0000000000000001E-3</v>
      </c>
      <c r="P668" s="7">
        <f>IF(E668&lt;=0,0,E668/L668)</f>
        <v>2</v>
      </c>
      <c r="Q668" t="str">
        <f>LEFT(N668,FIND("/",N668)-1)</f>
        <v>technology</v>
      </c>
      <c r="R668" t="str">
        <f>RIGHT(N668,LEN(N668)-FIND("/",N668))</f>
        <v>wearables</v>
      </c>
      <c r="S668" s="11">
        <f>(J668/86400)+25569+(-5/24)</f>
        <v>41838.623819444438</v>
      </c>
      <c r="T668" s="11">
        <f>(I668/86400)+25569+(-5/24)</f>
        <v>41868.623819444438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IF(E669&lt;=0,0,(E669/D669)*100)</f>
        <v>10.02</v>
      </c>
      <c r="P669" s="7">
        <f>IF(E669&lt;=0,0,E669/L669)</f>
        <v>178.92857142857142</v>
      </c>
      <c r="Q669" t="str">
        <f>LEFT(N669,FIND("/",N669)-1)</f>
        <v>technology</v>
      </c>
      <c r="R669" t="str">
        <f>RIGHT(N669,LEN(N669)-FIND("/",N669))</f>
        <v>wearables</v>
      </c>
      <c r="S669" s="11">
        <f>(J669/86400)+25569+(-5/24)</f>
        <v>42632.165081018517</v>
      </c>
      <c r="T669" s="11">
        <f>(I669/86400)+25569+(-5/24)</f>
        <v>42672.165081018517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IF(E670&lt;=0,0,(E670/D670)*100)</f>
        <v>4.5600000000000005</v>
      </c>
      <c r="P670" s="7">
        <f>IF(E670&lt;=0,0,E670/L670)</f>
        <v>27.36</v>
      </c>
      <c r="Q670" t="str">
        <f>LEFT(N670,FIND("/",N670)-1)</f>
        <v>technology</v>
      </c>
      <c r="R670" t="str">
        <f>RIGHT(N670,LEN(N670)-FIND("/",N670))</f>
        <v>wearables</v>
      </c>
      <c r="S670" s="11">
        <f>(J670/86400)+25569+(-5/24)</f>
        <v>42090.622939814813</v>
      </c>
      <c r="T670" s="11">
        <f>(I670/86400)+25569+(-5/24)</f>
        <v>42135.622939814813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IF(E671&lt;=0,0,(E671/D671)*100)</f>
        <v>21.5075</v>
      </c>
      <c r="P671" s="7">
        <f>IF(E671&lt;=0,0,E671/L671)</f>
        <v>1536.25</v>
      </c>
      <c r="Q671" t="str">
        <f>LEFT(N671,FIND("/",N671)-1)</f>
        <v>technology</v>
      </c>
      <c r="R671" t="str">
        <f>RIGHT(N671,LEN(N671)-FIND("/",N671))</f>
        <v>wearables</v>
      </c>
      <c r="S671" s="11">
        <f>(J671/86400)+25569+(-5/24)</f>
        <v>42527.417337962957</v>
      </c>
      <c r="T671" s="11">
        <f>(I671/86400)+25569+(-5/24)</f>
        <v>42557.417337962957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IF(E672&lt;=0,0,(E672/D672)*100)</f>
        <v>29.276666666666667</v>
      </c>
      <c r="P672" s="7">
        <f>IF(E672&lt;=0,0,E672/L672)</f>
        <v>84.99677419354839</v>
      </c>
      <c r="Q672" t="str">
        <f>LEFT(N672,FIND("/",N672)-1)</f>
        <v>technology</v>
      </c>
      <c r="R672" t="str">
        <f>RIGHT(N672,LEN(N672)-FIND("/",N672))</f>
        <v>wearables</v>
      </c>
      <c r="S672" s="11">
        <f>(J672/86400)+25569+(-5/24)</f>
        <v>42506.501388888886</v>
      </c>
      <c r="T672" s="11">
        <f>(I672/86400)+25569+(-5/24)</f>
        <v>42540.131944444445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IF(E673&lt;=0,0,(E673/D673)*100)</f>
        <v>39.426666666666662</v>
      </c>
      <c r="P673" s="7">
        <f>IF(E673&lt;=0,0,E673/L673)</f>
        <v>788.5333333333333</v>
      </c>
      <c r="Q673" t="str">
        <f>LEFT(N673,FIND("/",N673)-1)</f>
        <v>technology</v>
      </c>
      <c r="R673" t="str">
        <f>RIGHT(N673,LEN(N673)-FIND("/",N673))</f>
        <v>wearables</v>
      </c>
      <c r="S673" s="11">
        <f>(J673/86400)+25569+(-5/24)</f>
        <v>41984.484398148146</v>
      </c>
      <c r="T673" s="11">
        <f>(I673/86400)+25569+(-5/24)</f>
        <v>42017.958333333336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IF(E674&lt;=0,0,(E674/D674)*100)</f>
        <v>21.628</v>
      </c>
      <c r="P674" s="7">
        <f>IF(E674&lt;=0,0,E674/L674)</f>
        <v>50.29767441860465</v>
      </c>
      <c r="Q674" t="str">
        <f>LEFT(N674,FIND("/",N674)-1)</f>
        <v>technology</v>
      </c>
      <c r="R674" t="str">
        <f>RIGHT(N674,LEN(N674)-FIND("/",N674))</f>
        <v>wearables</v>
      </c>
      <c r="S674" s="11">
        <f>(J674/86400)+25569+(-5/24)</f>
        <v>41974.011157407404</v>
      </c>
      <c r="T674" s="11">
        <f>(I674/86400)+25569+(-5/24)</f>
        <v>42004.999305555553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IF(E675&lt;=0,0,(E675/D675)*100)</f>
        <v>0.20500000000000002</v>
      </c>
      <c r="P675" s="7">
        <f>IF(E675&lt;=0,0,E675/L675)</f>
        <v>68.333333333333329</v>
      </c>
      <c r="Q675" t="str">
        <f>LEFT(N675,FIND("/",N675)-1)</f>
        <v>technology</v>
      </c>
      <c r="R675" t="str">
        <f>RIGHT(N675,LEN(N675)-FIND("/",N675))</f>
        <v>wearables</v>
      </c>
      <c r="S675" s="11">
        <f>(J675/86400)+25569+(-5/24)</f>
        <v>41838.6321412037</v>
      </c>
      <c r="T675" s="11">
        <f>(I675/86400)+25569+(-5/24)</f>
        <v>41883.6321412037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IF(E676&lt;=0,0,(E676/D676)*100)</f>
        <v>0.03</v>
      </c>
      <c r="P676" s="7">
        <f>IF(E676&lt;=0,0,E676/L676)</f>
        <v>7.5</v>
      </c>
      <c r="Q676" t="str">
        <f>LEFT(N676,FIND("/",N676)-1)</f>
        <v>technology</v>
      </c>
      <c r="R676" t="str">
        <f>RIGHT(N676,LEN(N676)-FIND("/",N676))</f>
        <v>wearables</v>
      </c>
      <c r="S676" s="11">
        <f>(J676/86400)+25569+(-5/24)</f>
        <v>41802.907719907402</v>
      </c>
      <c r="T676" s="11">
        <f>(I676/86400)+25569+(-5/24)</f>
        <v>41862.907719907402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IF(E677&lt;=0,0,(E677/D677)*100)</f>
        <v>14.85</v>
      </c>
      <c r="P677" s="7">
        <f>IF(E677&lt;=0,0,E677/L677)</f>
        <v>34.269230769230766</v>
      </c>
      <c r="Q677" t="str">
        <f>LEFT(N677,FIND("/",N677)-1)</f>
        <v>technology</v>
      </c>
      <c r="R677" t="str">
        <f>RIGHT(N677,LEN(N677)-FIND("/",N677))</f>
        <v>wearables</v>
      </c>
      <c r="S677" s="11">
        <f>(J677/86400)+25569+(-5/24)</f>
        <v>41975.722268518519</v>
      </c>
      <c r="T677" s="11">
        <f>(I677/86400)+25569+(-5/24)</f>
        <v>42005.082638888889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IF(E678&lt;=0,0,(E678/D678)*100)</f>
        <v>1.4710000000000001</v>
      </c>
      <c r="P678" s="7">
        <f>IF(E678&lt;=0,0,E678/L678)</f>
        <v>61.291666666666664</v>
      </c>
      <c r="Q678" t="str">
        <f>LEFT(N678,FIND("/",N678)-1)</f>
        <v>technology</v>
      </c>
      <c r="R678" t="str">
        <f>RIGHT(N678,LEN(N678)-FIND("/",N678))</f>
        <v>wearables</v>
      </c>
      <c r="S678" s="11">
        <f>(J678/86400)+25569+(-5/24)</f>
        <v>42012.559965277775</v>
      </c>
      <c r="T678" s="11">
        <f>(I678/86400)+25569+(-5/24)</f>
        <v>42042.559965277775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IF(E679&lt;=0,0,(E679/D679)*100)</f>
        <v>25.584</v>
      </c>
      <c r="P679" s="7">
        <f>IF(E679&lt;=0,0,E679/L679)</f>
        <v>133.25</v>
      </c>
      <c r="Q679" t="str">
        <f>LEFT(N679,FIND("/",N679)-1)</f>
        <v>technology</v>
      </c>
      <c r="R679" t="str">
        <f>RIGHT(N679,LEN(N679)-FIND("/",N679))</f>
        <v>wearables</v>
      </c>
      <c r="S679" s="11">
        <f>(J679/86400)+25569+(-5/24)</f>
        <v>42504.195543981477</v>
      </c>
      <c r="T679" s="11">
        <f>(I679/86400)+25569+(-5/24)</f>
        <v>42549.195543981477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IF(E680&lt;=0,0,(E680/D680)*100)</f>
        <v>3.8206896551724134</v>
      </c>
      <c r="P680" s="7">
        <f>IF(E680&lt;=0,0,E680/L680)</f>
        <v>65.17647058823529</v>
      </c>
      <c r="Q680" t="str">
        <f>LEFT(N680,FIND("/",N680)-1)</f>
        <v>technology</v>
      </c>
      <c r="R680" t="str">
        <f>RIGHT(N680,LEN(N680)-FIND("/",N680))</f>
        <v>wearables</v>
      </c>
      <c r="S680" s="11">
        <f>(J680/86400)+25569+(-5/24)</f>
        <v>42481.168263888881</v>
      </c>
      <c r="T680" s="11">
        <f>(I680/86400)+25569+(-5/24)</f>
        <v>42511.168263888881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IF(E681&lt;=0,0,(E681/D681)*100)</f>
        <v>15.485964912280703</v>
      </c>
      <c r="P681" s="7">
        <f>IF(E681&lt;=0,0,E681/L681)</f>
        <v>93.90425531914893</v>
      </c>
      <c r="Q681" t="str">
        <f>LEFT(N681,FIND("/",N681)-1)</f>
        <v>technology</v>
      </c>
      <c r="R681" t="str">
        <f>RIGHT(N681,LEN(N681)-FIND("/",N681))</f>
        <v>wearables</v>
      </c>
      <c r="S681" s="11">
        <f>(J681/86400)+25569+(-5/24)</f>
        <v>42556.487372685187</v>
      </c>
      <c r="T681" s="11">
        <f>(I681/86400)+25569+(-5/24)</f>
        <v>42616.487372685187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IF(E682&lt;=0,0,(E682/D682)*100)</f>
        <v>25.912000000000003</v>
      </c>
      <c r="P682" s="7">
        <f>IF(E682&lt;=0,0,E682/L682)</f>
        <v>150.65116279069767</v>
      </c>
      <c r="Q682" t="str">
        <f>LEFT(N682,FIND("/",N682)-1)</f>
        <v>technology</v>
      </c>
      <c r="R682" t="str">
        <f>RIGHT(N682,LEN(N682)-FIND("/",N682))</f>
        <v>wearables</v>
      </c>
      <c r="S682" s="11">
        <f>(J682/86400)+25569+(-5/24)</f>
        <v>41864.293182870366</v>
      </c>
      <c r="T682" s="11">
        <f>(I682/86400)+25569+(-5/24)</f>
        <v>41899.293182870366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IF(E683&lt;=0,0,(E683/D683)*100)</f>
        <v>0.04</v>
      </c>
      <c r="P683" s="7">
        <f>IF(E683&lt;=0,0,E683/L683)</f>
        <v>1</v>
      </c>
      <c r="Q683" t="str">
        <f>LEFT(N683,FIND("/",N683)-1)</f>
        <v>technology</v>
      </c>
      <c r="R683" t="str">
        <f>RIGHT(N683,LEN(N683)-FIND("/",N683))</f>
        <v>wearables</v>
      </c>
      <c r="S683" s="11">
        <f>(J683/86400)+25569+(-5/24)</f>
        <v>42639.597268518519</v>
      </c>
      <c r="T683" s="11">
        <f>(I683/86400)+25569+(-5/24)</f>
        <v>42669.597268518519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IF(E684&lt;=0,0,(E684/D684)*100)</f>
        <v>0.106</v>
      </c>
      <c r="P684" s="7">
        <f>IF(E684&lt;=0,0,E684/L684)</f>
        <v>13.25</v>
      </c>
      <c r="Q684" t="str">
        <f>LEFT(N684,FIND("/",N684)-1)</f>
        <v>technology</v>
      </c>
      <c r="R684" t="str">
        <f>RIGHT(N684,LEN(N684)-FIND("/",N684))</f>
        <v>wearables</v>
      </c>
      <c r="S684" s="11">
        <f>(J684/86400)+25569+(-5/24)</f>
        <v>42778.556967592587</v>
      </c>
      <c r="T684" s="11">
        <f>(I684/86400)+25569+(-5/24)</f>
        <v>42808.515300925923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IF(E685&lt;=0,0,(E685/D685)*100)</f>
        <v>0.85142857142857142</v>
      </c>
      <c r="P685" s="7">
        <f>IF(E685&lt;=0,0,E685/L685)</f>
        <v>99.333333333333329</v>
      </c>
      <c r="Q685" t="str">
        <f>LEFT(N685,FIND("/",N685)-1)</f>
        <v>technology</v>
      </c>
      <c r="R685" t="str">
        <f>RIGHT(N685,LEN(N685)-FIND("/",N685))</f>
        <v>wearables</v>
      </c>
      <c r="S685" s="11">
        <f>(J685/86400)+25569+(-5/24)</f>
        <v>42634.691712962966</v>
      </c>
      <c r="T685" s="11">
        <f>(I685/86400)+25569+(-5/24)</f>
        <v>42674.691712962966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IF(E686&lt;=0,0,(E686/D686)*100)</f>
        <v>7.4837500000000006</v>
      </c>
      <c r="P686" s="7">
        <f>IF(E686&lt;=0,0,E686/L686)</f>
        <v>177.39259259259259</v>
      </c>
      <c r="Q686" t="str">
        <f>LEFT(N686,FIND("/",N686)-1)</f>
        <v>technology</v>
      </c>
      <c r="R686" t="str">
        <f>RIGHT(N686,LEN(N686)-FIND("/",N686))</f>
        <v>wearables</v>
      </c>
      <c r="S686" s="11">
        <f>(J686/86400)+25569+(-5/24)</f>
        <v>41809.26494212963</v>
      </c>
      <c r="T686" s="11">
        <f>(I686/86400)+25569+(-5/24)</f>
        <v>41844.916666666664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IF(E687&lt;=0,0,(E687/D687)*100)</f>
        <v>27.650000000000002</v>
      </c>
      <c r="P687" s="7">
        <f>IF(E687&lt;=0,0,E687/L687)</f>
        <v>55.3</v>
      </c>
      <c r="Q687" t="str">
        <f>LEFT(N687,FIND("/",N687)-1)</f>
        <v>technology</v>
      </c>
      <c r="R687" t="str">
        <f>RIGHT(N687,LEN(N687)-FIND("/",N687))</f>
        <v>wearables</v>
      </c>
      <c r="S687" s="11">
        <f>(J687/86400)+25569+(-5/24)</f>
        <v>41971.658240740733</v>
      </c>
      <c r="T687" s="11">
        <f>(I687/86400)+25569+(-5/24)</f>
        <v>42016.658240740733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IF(E688&lt;=0,0,(E688/D688)*100)</f>
        <v>0</v>
      </c>
      <c r="P688" s="7">
        <f>IF(E688&lt;=0,0,E688/L688)</f>
        <v>0</v>
      </c>
      <c r="Q688" t="str">
        <f>LEFT(N688,FIND("/",N688)-1)</f>
        <v>technology</v>
      </c>
      <c r="R688" t="str">
        <f>RIGHT(N688,LEN(N688)-FIND("/",N688))</f>
        <v>wearables</v>
      </c>
      <c r="S688" s="11">
        <f>(J688/86400)+25569+(-5/24)</f>
        <v>42189.464930555558</v>
      </c>
      <c r="T688" s="11">
        <f>(I688/86400)+25569+(-5/24)</f>
        <v>42219.464930555558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IF(E689&lt;=0,0,(E689/D689)*100)</f>
        <v>3.55</v>
      </c>
      <c r="P689" s="7">
        <f>IF(E689&lt;=0,0,E689/L689)</f>
        <v>591.66666666666663</v>
      </c>
      <c r="Q689" t="str">
        <f>LEFT(N689,FIND("/",N689)-1)</f>
        <v>technology</v>
      </c>
      <c r="R689" t="str">
        <f>RIGHT(N689,LEN(N689)-FIND("/",N689))</f>
        <v>wearables</v>
      </c>
      <c r="S689" s="11">
        <f>(J689/86400)+25569+(-5/24)</f>
        <v>42711.542280092595</v>
      </c>
      <c r="T689" s="11">
        <f>(I689/86400)+25569+(-5/24)</f>
        <v>42771.542280092595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IF(E690&lt;=0,0,(E690/D690)*100)</f>
        <v>72.989999999999995</v>
      </c>
      <c r="P690" s="7">
        <f>IF(E690&lt;=0,0,E690/L690)</f>
        <v>405.5</v>
      </c>
      <c r="Q690" t="str">
        <f>LEFT(N690,FIND("/",N690)-1)</f>
        <v>technology</v>
      </c>
      <c r="R690" t="str">
        <f>RIGHT(N690,LEN(N690)-FIND("/",N690))</f>
        <v>wearables</v>
      </c>
      <c r="S690" s="11">
        <f>(J690/86400)+25569+(-5/24)</f>
        <v>42261.896446759252</v>
      </c>
      <c r="T690" s="11">
        <f>(I690/86400)+25569+(-5/24)</f>
        <v>42291.896446759252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IF(E691&lt;=0,0,(E691/D691)*100)</f>
        <v>57.648750000000007</v>
      </c>
      <c r="P691" s="7">
        <f>IF(E691&lt;=0,0,E691/L691)</f>
        <v>343.14732142857144</v>
      </c>
      <c r="Q691" t="str">
        <f>LEFT(N691,FIND("/",N691)-1)</f>
        <v>technology</v>
      </c>
      <c r="R691" t="str">
        <f>RIGHT(N691,LEN(N691)-FIND("/",N691))</f>
        <v>wearables</v>
      </c>
      <c r="S691" s="11">
        <f>(J691/86400)+25569+(-5/24)</f>
        <v>42675.459456018514</v>
      </c>
      <c r="T691" s="11">
        <f>(I691/86400)+25569+(-5/24)</f>
        <v>42711.999305555553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IF(E692&lt;=0,0,(E692/D692)*100)</f>
        <v>12.34</v>
      </c>
      <c r="P692" s="7">
        <f>IF(E692&lt;=0,0,E692/L692)</f>
        <v>72.588235294117652</v>
      </c>
      <c r="Q692" t="str">
        <f>LEFT(N692,FIND("/",N692)-1)</f>
        <v>technology</v>
      </c>
      <c r="R692" t="str">
        <f>RIGHT(N692,LEN(N692)-FIND("/",N692))</f>
        <v>wearables</v>
      </c>
      <c r="S692" s="11">
        <f>(J692/86400)+25569+(-5/24)</f>
        <v>42579.426400462959</v>
      </c>
      <c r="T692" s="11">
        <f>(I692/86400)+25569+(-5/24)</f>
        <v>42622.041666666664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IF(E693&lt;=0,0,(E693/D693)*100)</f>
        <v>0.52</v>
      </c>
      <c r="P693" s="7">
        <f>IF(E693&lt;=0,0,E693/L693)</f>
        <v>26</v>
      </c>
      <c r="Q693" t="str">
        <f>LEFT(N693,FIND("/",N693)-1)</f>
        <v>technology</v>
      </c>
      <c r="R693" t="str">
        <f>RIGHT(N693,LEN(N693)-FIND("/",N693))</f>
        <v>wearables</v>
      </c>
      <c r="S693" s="11">
        <f>(J693/86400)+25569+(-5/24)</f>
        <v>42157.819976851846</v>
      </c>
      <c r="T693" s="11">
        <f>(I693/86400)+25569+(-5/24)</f>
        <v>42185.819976851846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IF(E694&lt;=0,0,(E694/D694)*100)</f>
        <v>6.5299999999999994</v>
      </c>
      <c r="P694" s="7">
        <f>IF(E694&lt;=0,0,E694/L694)</f>
        <v>6.4975124378109452</v>
      </c>
      <c r="Q694" t="str">
        <f>LEFT(N694,FIND("/",N694)-1)</f>
        <v>technology</v>
      </c>
      <c r="R694" t="str">
        <f>RIGHT(N694,LEN(N694)-FIND("/",N694))</f>
        <v>wearables</v>
      </c>
      <c r="S694" s="11">
        <f>(J694/86400)+25569+(-5/24)</f>
        <v>42696.167395833334</v>
      </c>
      <c r="T694" s="11">
        <f>(I694/86400)+25569+(-5/24)</f>
        <v>42726.167395833334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IF(E695&lt;=0,0,(E695/D695)*100)</f>
        <v>35.338000000000001</v>
      </c>
      <c r="P695" s="7">
        <f>IF(E695&lt;=0,0,E695/L695)</f>
        <v>119.38513513513513</v>
      </c>
      <c r="Q695" t="str">
        <f>LEFT(N695,FIND("/",N695)-1)</f>
        <v>technology</v>
      </c>
      <c r="R695" t="str">
        <f>RIGHT(N695,LEN(N695)-FIND("/",N695))</f>
        <v>wearables</v>
      </c>
      <c r="S695" s="11">
        <f>(J695/86400)+25569+(-5/24)</f>
        <v>42094.599849537037</v>
      </c>
      <c r="T695" s="11">
        <f>(I695/86400)+25569+(-5/24)</f>
        <v>42124.599849537037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IF(E696&lt;=0,0,(E696/D696)*100)</f>
        <v>0.39333333333333331</v>
      </c>
      <c r="P696" s="7">
        <f>IF(E696&lt;=0,0,E696/L696)</f>
        <v>84.285714285714292</v>
      </c>
      <c r="Q696" t="str">
        <f>LEFT(N696,FIND("/",N696)-1)</f>
        <v>technology</v>
      </c>
      <c r="R696" t="str">
        <f>RIGHT(N696,LEN(N696)-FIND("/",N696))</f>
        <v>wearables</v>
      </c>
      <c r="S696" s="11">
        <f>(J696/86400)+25569+(-5/24)</f>
        <v>42737.455543981479</v>
      </c>
      <c r="T696" s="11">
        <f>(I696/86400)+25569+(-5/24)</f>
        <v>42767.455543981479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IF(E697&lt;=0,0,(E697/D697)*100)</f>
        <v>1.06</v>
      </c>
      <c r="P697" s="7">
        <f>IF(E697&lt;=0,0,E697/L697)</f>
        <v>90.857142857142861</v>
      </c>
      <c r="Q697" t="str">
        <f>LEFT(N697,FIND("/",N697)-1)</f>
        <v>technology</v>
      </c>
      <c r="R697" t="str">
        <f>RIGHT(N697,LEN(N697)-FIND("/",N697))</f>
        <v>wearables</v>
      </c>
      <c r="S697" s="11">
        <f>(J697/86400)+25569+(-5/24)</f>
        <v>41913.312731481477</v>
      </c>
      <c r="T697" s="11">
        <f>(I697/86400)+25569+(-5/24)</f>
        <v>41943.312731481477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IF(E698&lt;=0,0,(E698/D698)*100)</f>
        <v>5.7142857142857147E-4</v>
      </c>
      <c r="P698" s="7">
        <f>IF(E698&lt;=0,0,E698/L698)</f>
        <v>1</v>
      </c>
      <c r="Q698" t="str">
        <f>LEFT(N698,FIND("/",N698)-1)</f>
        <v>technology</v>
      </c>
      <c r="R698" t="str">
        <f>RIGHT(N698,LEN(N698)-FIND("/",N698))</f>
        <v>wearables</v>
      </c>
      <c r="S698" s="11">
        <f>(J698/86400)+25569+(-5/24)</f>
        <v>41815.718773148146</v>
      </c>
      <c r="T698" s="11">
        <f>(I698/86400)+25569+(-5/24)</f>
        <v>41845.718773148146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IF(E699&lt;=0,0,(E699/D699)*100)</f>
        <v>46.379999999999995</v>
      </c>
      <c r="P699" s="7">
        <f>IF(E699&lt;=0,0,E699/L699)</f>
        <v>20.342105263157894</v>
      </c>
      <c r="Q699" t="str">
        <f>LEFT(N699,FIND("/",N699)-1)</f>
        <v>technology</v>
      </c>
      <c r="R699" t="str">
        <f>RIGHT(N699,LEN(N699)-FIND("/",N699))</f>
        <v>wearables</v>
      </c>
      <c r="S699" s="11">
        <f>(J699/86400)+25569+(-5/24)</f>
        <v>42388.314687500002</v>
      </c>
      <c r="T699" s="11">
        <f>(I699/86400)+25569+(-5/24)</f>
        <v>42403.314687500002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IF(E700&lt;=0,0,(E700/D700)*100)</f>
        <v>15.39</v>
      </c>
      <c r="P700" s="7">
        <f>IF(E700&lt;=0,0,E700/L700)</f>
        <v>530.68965517241384</v>
      </c>
      <c r="Q700" t="str">
        <f>LEFT(N700,FIND("/",N700)-1)</f>
        <v>technology</v>
      </c>
      <c r="R700" t="str">
        <f>RIGHT(N700,LEN(N700)-FIND("/",N700))</f>
        <v>wearables</v>
      </c>
      <c r="S700" s="11">
        <f>(J700/86400)+25569+(-5/24)</f>
        <v>41866.722743055558</v>
      </c>
      <c r="T700" s="11">
        <f>(I700/86400)+25569+(-5/24)</f>
        <v>41899.875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IF(E701&lt;=0,0,(E701/D701)*100)</f>
        <v>82.422107692307705</v>
      </c>
      <c r="P701" s="7">
        <f>IF(E701&lt;=0,0,E701/L701)</f>
        <v>120.39184269662923</v>
      </c>
      <c r="Q701" t="str">
        <f>LEFT(N701,FIND("/",N701)-1)</f>
        <v>technology</v>
      </c>
      <c r="R701" t="str">
        <f>RIGHT(N701,LEN(N701)-FIND("/",N701))</f>
        <v>wearables</v>
      </c>
      <c r="S701" s="11">
        <f>(J701/86400)+25569+(-5/24)</f>
        <v>41563.277175925927</v>
      </c>
      <c r="T701" s="11">
        <f>(I701/86400)+25569+(-5/24)</f>
        <v>41600.458333333328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IF(E702&lt;=0,0,(E702/D702)*100)</f>
        <v>2.6866666666666665</v>
      </c>
      <c r="P702" s="7">
        <f>IF(E702&lt;=0,0,E702/L702)</f>
        <v>13</v>
      </c>
      <c r="Q702" t="str">
        <f>LEFT(N702,FIND("/",N702)-1)</f>
        <v>technology</v>
      </c>
      <c r="R702" t="str">
        <f>RIGHT(N702,LEN(N702)-FIND("/",N702))</f>
        <v>wearables</v>
      </c>
      <c r="S702" s="11">
        <f>(J702/86400)+25569+(-5/24)</f>
        <v>42715.480104166665</v>
      </c>
      <c r="T702" s="11">
        <f>(I702/86400)+25569+(-5/24)</f>
        <v>42745.480104166665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IF(E703&lt;=0,0,(E703/D703)*100)</f>
        <v>26.6</v>
      </c>
      <c r="P703" s="7">
        <f>IF(E703&lt;=0,0,E703/L703)</f>
        <v>291.33333333333331</v>
      </c>
      <c r="Q703" t="str">
        <f>LEFT(N703,FIND("/",N703)-1)</f>
        <v>technology</v>
      </c>
      <c r="R703" t="str">
        <f>RIGHT(N703,LEN(N703)-FIND("/",N703))</f>
        <v>wearables</v>
      </c>
      <c r="S703" s="11">
        <f>(J703/86400)+25569+(-5/24)</f>
        <v>41813.454629629625</v>
      </c>
      <c r="T703" s="11">
        <f>(I703/86400)+25569+(-5/24)</f>
        <v>41843.454629629625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IF(E704&lt;=0,0,(E704/D704)*100)</f>
        <v>30.813400000000001</v>
      </c>
      <c r="P704" s="7">
        <f>IF(E704&lt;=0,0,E704/L704)</f>
        <v>124.9191891891892</v>
      </c>
      <c r="Q704" t="str">
        <f>LEFT(N704,FIND("/",N704)-1)</f>
        <v>technology</v>
      </c>
      <c r="R704" t="str">
        <f>RIGHT(N704,LEN(N704)-FIND("/",N704))</f>
        <v>wearables</v>
      </c>
      <c r="S704" s="11">
        <f>(J704/86400)+25569+(-5/24)</f>
        <v>42668.518368055556</v>
      </c>
      <c r="T704" s="11">
        <f>(I704/86400)+25569+(-5/24)</f>
        <v>42698.560034722221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IF(E705&lt;=0,0,(E705/D705)*100)</f>
        <v>5.58</v>
      </c>
      <c r="P705" s="7">
        <f>IF(E705&lt;=0,0,E705/L705)</f>
        <v>119.57142857142857</v>
      </c>
      <c r="Q705" t="str">
        <f>LEFT(N705,FIND("/",N705)-1)</f>
        <v>technology</v>
      </c>
      <c r="R705" t="str">
        <f>RIGHT(N705,LEN(N705)-FIND("/",N705))</f>
        <v>wearables</v>
      </c>
      <c r="S705" s="11">
        <f>(J705/86400)+25569+(-5/24)</f>
        <v>42711.742465277777</v>
      </c>
      <c r="T705" s="11">
        <f>(I705/86400)+25569+(-5/24)</f>
        <v>42766.772222222215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IF(E706&lt;=0,0,(E706/D706)*100)</f>
        <v>0.87454545454545463</v>
      </c>
      <c r="P706" s="7">
        <f>IF(E706&lt;=0,0,E706/L706)</f>
        <v>120.25</v>
      </c>
      <c r="Q706" t="str">
        <f>LEFT(N706,FIND("/",N706)-1)</f>
        <v>technology</v>
      </c>
      <c r="R706" t="str">
        <f>RIGHT(N706,LEN(N706)-FIND("/",N706))</f>
        <v>wearables</v>
      </c>
      <c r="S706" s="11">
        <f>(J706/86400)+25569+(-5/24)</f>
        <v>42725.984583333331</v>
      </c>
      <c r="T706" s="11">
        <f>(I706/86400)+25569+(-5/24)</f>
        <v>42785.984583333331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IF(E707&lt;=0,0,(E707/D707)*100)</f>
        <v>0.97699999999999987</v>
      </c>
      <c r="P707" s="7">
        <f>IF(E707&lt;=0,0,E707/L707)</f>
        <v>195.4</v>
      </c>
      <c r="Q707" t="str">
        <f>LEFT(N707,FIND("/",N707)-1)</f>
        <v>technology</v>
      </c>
      <c r="R707" t="str">
        <f>RIGHT(N707,LEN(N707)-FIND("/",N707))</f>
        <v>wearables</v>
      </c>
      <c r="S707" s="11">
        <f>(J707/86400)+25569+(-5/24)</f>
        <v>42726.283310185179</v>
      </c>
      <c r="T707" s="11">
        <f>(I707/86400)+25569+(-5/24)</f>
        <v>42756.283310185179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IF(E708&lt;=0,0,(E708/D708)*100)</f>
        <v>0</v>
      </c>
      <c r="P708" s="7">
        <f>IF(E708&lt;=0,0,E708/L708)</f>
        <v>0</v>
      </c>
      <c r="Q708" t="str">
        <f>LEFT(N708,FIND("/",N708)-1)</f>
        <v>technology</v>
      </c>
      <c r="R708" t="str">
        <f>RIGHT(N708,LEN(N708)-FIND("/",N708))</f>
        <v>wearables</v>
      </c>
      <c r="S708" s="11">
        <f>(J708/86400)+25569+(-5/24)</f>
        <v>42676.786840277775</v>
      </c>
      <c r="T708" s="11">
        <f>(I708/86400)+25569+(-5/24)</f>
        <v>42718.568749999999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IF(E709&lt;=0,0,(E709/D709)*100)</f>
        <v>78.927352941176466</v>
      </c>
      <c r="P709" s="7">
        <f>IF(E709&lt;=0,0,E709/L709)</f>
        <v>117.69868421052631</v>
      </c>
      <c r="Q709" t="str">
        <f>LEFT(N709,FIND("/",N709)-1)</f>
        <v>technology</v>
      </c>
      <c r="R709" t="str">
        <f>RIGHT(N709,LEN(N709)-FIND("/",N709))</f>
        <v>wearables</v>
      </c>
      <c r="S709" s="11">
        <f>(J709/86400)+25569+(-5/24)</f>
        <v>42696.45517361111</v>
      </c>
      <c r="T709" s="11">
        <f>(I709/86400)+25569+(-5/24)</f>
        <v>42736.45517361111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IF(E710&lt;=0,0,(E710/D710)*100)</f>
        <v>22.092500000000001</v>
      </c>
      <c r="P710" s="7">
        <f>IF(E710&lt;=0,0,E710/L710)</f>
        <v>23.948509485094849</v>
      </c>
      <c r="Q710" t="str">
        <f>LEFT(N710,FIND("/",N710)-1)</f>
        <v>technology</v>
      </c>
      <c r="R710" t="str">
        <f>RIGHT(N710,LEN(N710)-FIND("/",N710))</f>
        <v>wearables</v>
      </c>
      <c r="S710" s="11">
        <f>(J710/86400)+25569+(-5/24)</f>
        <v>41835.372685185182</v>
      </c>
      <c r="T710" s="11">
        <f>(I710/86400)+25569+(-5/24)</f>
        <v>41895.372685185182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IF(E711&lt;=0,0,(E711/D711)*100)</f>
        <v>0.40666666666666662</v>
      </c>
      <c r="P711" s="7">
        <f>IF(E711&lt;=0,0,E711/L711)</f>
        <v>30.5</v>
      </c>
      <c r="Q711" t="str">
        <f>LEFT(N711,FIND("/",N711)-1)</f>
        <v>technology</v>
      </c>
      <c r="R711" t="str">
        <f>RIGHT(N711,LEN(N711)-FIND("/",N711))</f>
        <v>wearables</v>
      </c>
      <c r="S711" s="11">
        <f>(J711/86400)+25569+(-5/24)</f>
        <v>41947.832858796297</v>
      </c>
      <c r="T711" s="11">
        <f>(I711/86400)+25569+(-5/24)</f>
        <v>41977.832858796297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IF(E712&lt;=0,0,(E712/D712)*100)</f>
        <v>0</v>
      </c>
      <c r="P712" s="7">
        <f>IF(E712&lt;=0,0,E712/L712)</f>
        <v>0</v>
      </c>
      <c r="Q712" t="str">
        <f>LEFT(N712,FIND("/",N712)-1)</f>
        <v>technology</v>
      </c>
      <c r="R712" t="str">
        <f>RIGHT(N712,LEN(N712)-FIND("/",N712))</f>
        <v>wearables</v>
      </c>
      <c r="S712" s="11">
        <f>(J712/86400)+25569+(-5/24)</f>
        <v>41837.776643518519</v>
      </c>
      <c r="T712" s="11">
        <f>(I712/86400)+25569+(-5/24)</f>
        <v>41870.822222222218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IF(E713&lt;=0,0,(E713/D713)*100)</f>
        <v>33.790999999999997</v>
      </c>
      <c r="P713" s="7">
        <f>IF(E713&lt;=0,0,E713/L713)</f>
        <v>99.973372781065095</v>
      </c>
      <c r="Q713" t="str">
        <f>LEFT(N713,FIND("/",N713)-1)</f>
        <v>technology</v>
      </c>
      <c r="R713" t="str">
        <f>RIGHT(N713,LEN(N713)-FIND("/",N713))</f>
        <v>wearables</v>
      </c>
      <c r="S713" s="11">
        <f>(J713/86400)+25569+(-5/24)</f>
        <v>42678.250787037039</v>
      </c>
      <c r="T713" s="11">
        <f>(I713/86400)+25569+(-5/24)</f>
        <v>42718.292453703696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IF(E714&lt;=0,0,(E714/D714)*100)</f>
        <v>0.21649484536082475</v>
      </c>
      <c r="P714" s="7">
        <f>IF(E714&lt;=0,0,E714/L714)</f>
        <v>26.25</v>
      </c>
      <c r="Q714" t="str">
        <f>LEFT(N714,FIND("/",N714)-1)</f>
        <v>technology</v>
      </c>
      <c r="R714" t="str">
        <f>RIGHT(N714,LEN(N714)-FIND("/",N714))</f>
        <v>wearables</v>
      </c>
      <c r="S714" s="11">
        <f>(J714/86400)+25569+(-5/24)</f>
        <v>42384.472592592589</v>
      </c>
      <c r="T714" s="11">
        <f>(I714/86400)+25569+(-5/24)</f>
        <v>42414.472592592589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IF(E715&lt;=0,0,(E715/D715)*100)</f>
        <v>0.79600000000000004</v>
      </c>
      <c r="P715" s="7">
        <f>IF(E715&lt;=0,0,E715/L715)</f>
        <v>199</v>
      </c>
      <c r="Q715" t="str">
        <f>LEFT(N715,FIND("/",N715)-1)</f>
        <v>technology</v>
      </c>
      <c r="R715" t="str">
        <f>RIGHT(N715,LEN(N715)-FIND("/",N715))</f>
        <v>wearables</v>
      </c>
      <c r="S715" s="11">
        <f>(J715/86400)+25569+(-5/24)</f>
        <v>42496.320972222216</v>
      </c>
      <c r="T715" s="11">
        <f>(I715/86400)+25569+(-5/24)</f>
        <v>42526.320972222216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IF(E716&lt;=0,0,(E716/D716)*100)</f>
        <v>14.993333333333334</v>
      </c>
      <c r="P716" s="7">
        <f>IF(E716&lt;=0,0,E716/L716)</f>
        <v>80.321428571428569</v>
      </c>
      <c r="Q716" t="str">
        <f>LEFT(N716,FIND("/",N716)-1)</f>
        <v>technology</v>
      </c>
      <c r="R716" t="str">
        <f>RIGHT(N716,LEN(N716)-FIND("/",N716))</f>
        <v>wearables</v>
      </c>
      <c r="S716" s="11">
        <f>(J716/86400)+25569+(-5/24)</f>
        <v>42734.579652777778</v>
      </c>
      <c r="T716" s="11">
        <f>(I716/86400)+25569+(-5/24)</f>
        <v>42794.579652777778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IF(E717&lt;=0,0,(E717/D717)*100)</f>
        <v>5.0509090909090908</v>
      </c>
      <c r="P717" s="7">
        <f>IF(E717&lt;=0,0,E717/L717)</f>
        <v>115.75</v>
      </c>
      <c r="Q717" t="str">
        <f>LEFT(N717,FIND("/",N717)-1)</f>
        <v>technology</v>
      </c>
      <c r="R717" t="str">
        <f>RIGHT(N717,LEN(N717)-FIND("/",N717))</f>
        <v>wearables</v>
      </c>
      <c r="S717" s="11">
        <f>(J717/86400)+25569+(-5/24)</f>
        <v>42272.8824074074</v>
      </c>
      <c r="T717" s="11">
        <f>(I717/86400)+25569+(-5/24)</f>
        <v>42312.924074074072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IF(E718&lt;=0,0,(E718/D718)*100)</f>
        <v>10.214285714285715</v>
      </c>
      <c r="P718" s="7">
        <f>IF(E718&lt;=0,0,E718/L718)</f>
        <v>44.6875</v>
      </c>
      <c r="Q718" t="str">
        <f>LEFT(N718,FIND("/",N718)-1)</f>
        <v>technology</v>
      </c>
      <c r="R718" t="str">
        <f>RIGHT(N718,LEN(N718)-FIND("/",N718))</f>
        <v>wearables</v>
      </c>
      <c r="S718" s="11">
        <f>(J718/86400)+25569+(-5/24)</f>
        <v>41940.450312499997</v>
      </c>
      <c r="T718" s="11">
        <f>(I718/86400)+25569+(-5/24)</f>
        <v>41973.791666666664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IF(E719&lt;=0,0,(E719/D719)*100)</f>
        <v>0.30499999999999999</v>
      </c>
      <c r="P719" s="7">
        <f>IF(E719&lt;=0,0,E719/L719)</f>
        <v>76.25</v>
      </c>
      <c r="Q719" t="str">
        <f>LEFT(N719,FIND("/",N719)-1)</f>
        <v>technology</v>
      </c>
      <c r="R719" t="str">
        <f>RIGHT(N719,LEN(N719)-FIND("/",N719))</f>
        <v>wearables</v>
      </c>
      <c r="S719" s="11">
        <f>(J719/86400)+25569+(-5/24)</f>
        <v>41857.645856481475</v>
      </c>
      <c r="T719" s="11">
        <f>(I719/86400)+25569+(-5/24)</f>
        <v>41887.645856481475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IF(E720&lt;=0,0,(E720/D720)*100)</f>
        <v>0.75</v>
      </c>
      <c r="P720" s="7">
        <f>IF(E720&lt;=0,0,E720/L720)</f>
        <v>22.5</v>
      </c>
      <c r="Q720" t="str">
        <f>LEFT(N720,FIND("/",N720)-1)</f>
        <v>technology</v>
      </c>
      <c r="R720" t="str">
        <f>RIGHT(N720,LEN(N720)-FIND("/",N720))</f>
        <v>wearables</v>
      </c>
      <c r="S720" s="11">
        <f>(J720/86400)+25569+(-5/24)</f>
        <v>42752.637118055551</v>
      </c>
      <c r="T720" s="11">
        <f>(I720/86400)+25569+(-5/24)</f>
        <v>42784.040972222218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IF(E721&lt;=0,0,(E721/D721)*100)</f>
        <v>1.2933333333333332</v>
      </c>
      <c r="P721" s="7">
        <f>IF(E721&lt;=0,0,E721/L721)</f>
        <v>19.399999999999999</v>
      </c>
      <c r="Q721" t="str">
        <f>LEFT(N721,FIND("/",N721)-1)</f>
        <v>technology</v>
      </c>
      <c r="R721" t="str">
        <f>RIGHT(N721,LEN(N721)-FIND("/",N721))</f>
        <v>wearables</v>
      </c>
      <c r="S721" s="11">
        <f>(J721/86400)+25569+(-5/24)</f>
        <v>42408.83189814815</v>
      </c>
      <c r="T721" s="11">
        <f>(I721/86400)+25569+(-5/24)</f>
        <v>42422.83189814815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IF(E722&lt;=0,0,(E722/D722)*100)</f>
        <v>143.94736842105263</v>
      </c>
      <c r="P722" s="7">
        <f>IF(E722&lt;=0,0,E722/L722)</f>
        <v>66.707317073170728</v>
      </c>
      <c r="Q722" t="str">
        <f>LEFT(N722,FIND("/",N722)-1)</f>
        <v>publishing</v>
      </c>
      <c r="R722" t="str">
        <f>RIGHT(N722,LEN(N722)-FIND("/",N722))</f>
        <v>nonfiction</v>
      </c>
      <c r="S722" s="11">
        <f>(J722/86400)+25569+(-5/24)</f>
        <v>40909.440868055557</v>
      </c>
      <c r="T722" s="11">
        <f>(I722/86400)+25569+(-5/24)</f>
        <v>40937.440868055557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IF(E723&lt;=0,0,(E723/D723)*100)</f>
        <v>122.10975609756099</v>
      </c>
      <c r="P723" s="7">
        <f>IF(E723&lt;=0,0,E723/L723)</f>
        <v>84.142857142857139</v>
      </c>
      <c r="Q723" t="str">
        <f>LEFT(N723,FIND("/",N723)-1)</f>
        <v>publishing</v>
      </c>
      <c r="R723" t="str">
        <f>RIGHT(N723,LEN(N723)-FIND("/",N723))</f>
        <v>nonfiction</v>
      </c>
      <c r="S723" s="11">
        <f>(J723/86400)+25569+(-5/24)</f>
        <v>41807.363506944443</v>
      </c>
      <c r="T723" s="11">
        <f>(I723/86400)+25569+(-5/24)</f>
        <v>41852.363506944443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IF(E724&lt;=0,0,(E724/D724)*100)</f>
        <v>132.024</v>
      </c>
      <c r="P724" s="7">
        <f>IF(E724&lt;=0,0,E724/L724)</f>
        <v>215.72549019607843</v>
      </c>
      <c r="Q724" t="str">
        <f>LEFT(N724,FIND("/",N724)-1)</f>
        <v>publishing</v>
      </c>
      <c r="R724" t="str">
        <f>RIGHT(N724,LEN(N724)-FIND("/",N724))</f>
        <v>nonfiction</v>
      </c>
      <c r="S724" s="11">
        <f>(J724/86400)+25569+(-5/24)</f>
        <v>40977.596967592588</v>
      </c>
      <c r="T724" s="11">
        <f>(I724/86400)+25569+(-5/24)</f>
        <v>41007.555300925924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IF(E725&lt;=0,0,(E725/D725)*100)</f>
        <v>109.38000000000001</v>
      </c>
      <c r="P725" s="7">
        <f>IF(E725&lt;=0,0,E725/L725)</f>
        <v>54.69</v>
      </c>
      <c r="Q725" t="str">
        <f>LEFT(N725,FIND("/",N725)-1)</f>
        <v>publishing</v>
      </c>
      <c r="R725" t="str">
        <f>RIGHT(N725,LEN(N725)-FIND("/",N725))</f>
        <v>nonfiction</v>
      </c>
      <c r="S725" s="11">
        <f>(J725/86400)+25569+(-5/24)</f>
        <v>42184.608206018514</v>
      </c>
      <c r="T725" s="11">
        <f>(I725/86400)+25569+(-5/24)</f>
        <v>42214.957638888889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IF(E726&lt;=0,0,(E726/D726)*100)</f>
        <v>105.47157142857144</v>
      </c>
      <c r="P726" s="7">
        <f>IF(E726&lt;=0,0,E726/L726)</f>
        <v>51.62944055944056</v>
      </c>
      <c r="Q726" t="str">
        <f>LEFT(N726,FIND("/",N726)-1)</f>
        <v>publishing</v>
      </c>
      <c r="R726" t="str">
        <f>RIGHT(N726,LEN(N726)-FIND("/",N726))</f>
        <v>nonfiction</v>
      </c>
      <c r="S726" s="11">
        <f>(J726/86400)+25569+(-5/24)</f>
        <v>40694.430127314808</v>
      </c>
      <c r="T726" s="11">
        <f>(I726/86400)+25569+(-5/24)</f>
        <v>40724.430127314808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IF(E727&lt;=0,0,(E727/D727)*100)</f>
        <v>100.35000000000001</v>
      </c>
      <c r="P727" s="7">
        <f>IF(E727&lt;=0,0,E727/L727)</f>
        <v>143.35714285714286</v>
      </c>
      <c r="Q727" t="str">
        <f>LEFT(N727,FIND("/",N727)-1)</f>
        <v>publishing</v>
      </c>
      <c r="R727" t="str">
        <f>RIGHT(N727,LEN(N727)-FIND("/",N727))</f>
        <v>nonfiction</v>
      </c>
      <c r="S727" s="11">
        <f>(J727/86400)+25569+(-5/24)</f>
        <v>42321.417962962958</v>
      </c>
      <c r="T727" s="11">
        <f>(I727/86400)+25569+(-5/24)</f>
        <v>42351.417962962958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IF(E728&lt;=0,0,(E728/D728)*100)</f>
        <v>101.4</v>
      </c>
      <c r="P728" s="7">
        <f>IF(E728&lt;=0,0,E728/L728)</f>
        <v>72.428571428571431</v>
      </c>
      <c r="Q728" t="str">
        <f>LEFT(N728,FIND("/",N728)-1)</f>
        <v>publishing</v>
      </c>
      <c r="R728" t="str">
        <f>RIGHT(N728,LEN(N728)-FIND("/",N728))</f>
        <v>nonfiction</v>
      </c>
      <c r="S728" s="11">
        <f>(J728/86400)+25569+(-5/24)</f>
        <v>41345.834340277775</v>
      </c>
      <c r="T728" s="11">
        <f>(I728/86400)+25569+(-5/24)</f>
        <v>41375.834340277775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IF(E729&lt;=0,0,(E729/D729)*100)</f>
        <v>155.51428571428571</v>
      </c>
      <c r="P729" s="7">
        <f>IF(E729&lt;=0,0,E729/L729)</f>
        <v>36.530201342281877</v>
      </c>
      <c r="Q729" t="str">
        <f>LEFT(N729,FIND("/",N729)-1)</f>
        <v>publishing</v>
      </c>
      <c r="R729" t="str">
        <f>RIGHT(N729,LEN(N729)-FIND("/",N729))</f>
        <v>nonfiction</v>
      </c>
      <c r="S729" s="11">
        <f>(J729/86400)+25569+(-5/24)</f>
        <v>41246.811909722222</v>
      </c>
      <c r="T729" s="11">
        <f>(I729/86400)+25569+(-5/24)</f>
        <v>41288.680555555555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IF(E730&lt;=0,0,(E730/D730)*100)</f>
        <v>105.566</v>
      </c>
      <c r="P730" s="7">
        <f>IF(E730&lt;=0,0,E730/L730)</f>
        <v>60.903461538461535</v>
      </c>
      <c r="Q730" t="str">
        <f>LEFT(N730,FIND("/",N730)-1)</f>
        <v>publishing</v>
      </c>
      <c r="R730" t="str">
        <f>RIGHT(N730,LEN(N730)-FIND("/",N730))</f>
        <v>nonfiction</v>
      </c>
      <c r="S730" s="11">
        <f>(J730/86400)+25569+(-5/24)</f>
        <v>40731.629131944443</v>
      </c>
      <c r="T730" s="11">
        <f>(I730/86400)+25569+(-5/24)</f>
        <v>40776.629131944443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IF(E731&lt;=0,0,(E731/D731)*100)</f>
        <v>130.65</v>
      </c>
      <c r="P731" s="7">
        <f>IF(E731&lt;=0,0,E731/L731)</f>
        <v>43.55</v>
      </c>
      <c r="Q731" t="str">
        <f>LEFT(N731,FIND("/",N731)-1)</f>
        <v>publishing</v>
      </c>
      <c r="R731" t="str">
        <f>RIGHT(N731,LEN(N731)-FIND("/",N731))</f>
        <v>nonfiction</v>
      </c>
      <c r="S731" s="11">
        <f>(J731/86400)+25569+(-5/24)</f>
        <v>41110.97755787037</v>
      </c>
      <c r="T731" s="11">
        <f>(I731/86400)+25569+(-5/24)</f>
        <v>41170.97755787037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IF(E732&lt;=0,0,(E732/D732)*100)</f>
        <v>132.19</v>
      </c>
      <c r="P732" s="7">
        <f>IF(E732&lt;=0,0,E732/L732)</f>
        <v>99.766037735849054</v>
      </c>
      <c r="Q732" t="str">
        <f>LEFT(N732,FIND("/",N732)-1)</f>
        <v>publishing</v>
      </c>
      <c r="R732" t="str">
        <f>RIGHT(N732,LEN(N732)-FIND("/",N732))</f>
        <v>nonfiction</v>
      </c>
      <c r="S732" s="11">
        <f>(J732/86400)+25569+(-5/24)</f>
        <v>40854.536932870367</v>
      </c>
      <c r="T732" s="11">
        <f>(I732/86400)+25569+(-5/24)</f>
        <v>40884.536932870367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IF(E733&lt;=0,0,(E733/D733)*100)</f>
        <v>126</v>
      </c>
      <c r="P733" s="7">
        <f>IF(E733&lt;=0,0,E733/L733)</f>
        <v>88.732394366197184</v>
      </c>
      <c r="Q733" t="str">
        <f>LEFT(N733,FIND("/",N733)-1)</f>
        <v>publishing</v>
      </c>
      <c r="R733" t="str">
        <f>RIGHT(N733,LEN(N733)-FIND("/",N733))</f>
        <v>nonfiction</v>
      </c>
      <c r="S733" s="11">
        <f>(J733/86400)+25569+(-5/24)</f>
        <v>40879.587349537032</v>
      </c>
      <c r="T733" s="11">
        <f>(I733/86400)+25569+(-5/24)</f>
        <v>40930.041666666664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IF(E734&lt;=0,0,(E734/D734)*100)</f>
        <v>160</v>
      </c>
      <c r="P734" s="7">
        <f>IF(E734&lt;=0,0,E734/L734)</f>
        <v>4.9230769230769234</v>
      </c>
      <c r="Q734" t="str">
        <f>LEFT(N734,FIND("/",N734)-1)</f>
        <v>publishing</v>
      </c>
      <c r="R734" t="str">
        <f>RIGHT(N734,LEN(N734)-FIND("/",N734))</f>
        <v>nonfiction</v>
      </c>
      <c r="S734" s="11">
        <f>(J734/86400)+25569+(-5/24)</f>
        <v>41486.21598379629</v>
      </c>
      <c r="T734" s="11">
        <f>(I734/86400)+25569+(-5/24)</f>
        <v>41546.21598379629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IF(E735&lt;=0,0,(E735/D735)*100)</f>
        <v>120.48</v>
      </c>
      <c r="P735" s="7">
        <f>IF(E735&lt;=0,0,E735/L735)</f>
        <v>17.822485207100591</v>
      </c>
      <c r="Q735" t="str">
        <f>LEFT(N735,FIND("/",N735)-1)</f>
        <v>publishing</v>
      </c>
      <c r="R735" t="str">
        <f>RIGHT(N735,LEN(N735)-FIND("/",N735))</f>
        <v>nonfiction</v>
      </c>
      <c r="S735" s="11">
        <f>(J735/86400)+25569+(-5/24)</f>
        <v>41598.211712962962</v>
      </c>
      <c r="T735" s="11">
        <f>(I735/86400)+25569+(-5/24)</f>
        <v>41628.211712962962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IF(E736&lt;=0,0,(E736/D736)*100)</f>
        <v>125.52941176470588</v>
      </c>
      <c r="P736" s="7">
        <f>IF(E736&lt;=0,0,E736/L736)</f>
        <v>187.19298245614036</v>
      </c>
      <c r="Q736" t="str">
        <f>LEFT(N736,FIND("/",N736)-1)</f>
        <v>publishing</v>
      </c>
      <c r="R736" t="str">
        <f>RIGHT(N736,LEN(N736)-FIND("/",N736))</f>
        <v>nonfiction</v>
      </c>
      <c r="S736" s="11">
        <f>(J736/86400)+25569+(-5/24)</f>
        <v>42101.956249999996</v>
      </c>
      <c r="T736" s="11">
        <f>(I736/86400)+25569+(-5/24)</f>
        <v>42132.999999999993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IF(E737&lt;=0,0,(E737/D737)*100)</f>
        <v>114.40638297872341</v>
      </c>
      <c r="P737" s="7">
        <f>IF(E737&lt;=0,0,E737/L737)</f>
        <v>234.80786026200875</v>
      </c>
      <c r="Q737" t="str">
        <f>LEFT(N737,FIND("/",N737)-1)</f>
        <v>publishing</v>
      </c>
      <c r="R737" t="str">
        <f>RIGHT(N737,LEN(N737)-FIND("/",N737))</f>
        <v>nonfiction</v>
      </c>
      <c r="S737" s="11">
        <f>(J737/86400)+25569+(-5/24)</f>
        <v>41945.821134259255</v>
      </c>
      <c r="T737" s="11">
        <f>(I737/86400)+25569+(-5/24)</f>
        <v>41976.818749999999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IF(E738&lt;=0,0,(E738/D738)*100)</f>
        <v>315.13888888888891</v>
      </c>
      <c r="P738" s="7">
        <f>IF(E738&lt;=0,0,E738/L738)</f>
        <v>105.04629629629629</v>
      </c>
      <c r="Q738" t="str">
        <f>LEFT(N738,FIND("/",N738)-1)</f>
        <v>publishing</v>
      </c>
      <c r="R738" t="str">
        <f>RIGHT(N738,LEN(N738)-FIND("/",N738))</f>
        <v>nonfiction</v>
      </c>
      <c r="S738" s="11">
        <f>(J738/86400)+25569+(-5/24)</f>
        <v>41579.525925925926</v>
      </c>
      <c r="T738" s="11">
        <f>(I738/86400)+25569+(-5/24)</f>
        <v>41598.999305555553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IF(E739&lt;=0,0,(E739/D739)*100)</f>
        <v>122.39999999999999</v>
      </c>
      <c r="P739" s="7">
        <f>IF(E739&lt;=0,0,E739/L739)</f>
        <v>56.666666666666664</v>
      </c>
      <c r="Q739" t="str">
        <f>LEFT(N739,FIND("/",N739)-1)</f>
        <v>publishing</v>
      </c>
      <c r="R739" t="str">
        <f>RIGHT(N739,LEN(N739)-FIND("/",N739))</f>
        <v>nonfiction</v>
      </c>
      <c r="S739" s="11">
        <f>(J739/86400)+25569+(-5/24)</f>
        <v>41667.066979166666</v>
      </c>
      <c r="T739" s="11">
        <f>(I739/86400)+25569+(-5/24)</f>
        <v>41684.625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IF(E740&lt;=0,0,(E740/D740)*100)</f>
        <v>106.73333333333332</v>
      </c>
      <c r="P740" s="7">
        <f>IF(E740&lt;=0,0,E740/L740)</f>
        <v>39.048780487804876</v>
      </c>
      <c r="Q740" t="str">
        <f>LEFT(N740,FIND("/",N740)-1)</f>
        <v>publishing</v>
      </c>
      <c r="R740" t="str">
        <f>RIGHT(N740,LEN(N740)-FIND("/",N740))</f>
        <v>nonfiction</v>
      </c>
      <c r="S740" s="11">
        <f>(J740/86400)+25569+(-5/24)</f>
        <v>41943.39576388889</v>
      </c>
      <c r="T740" s="11">
        <f>(I740/86400)+25569+(-5/24)</f>
        <v>41973.999305555553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IF(E741&lt;=0,0,(E741/D741)*100)</f>
        <v>158.33333333333331</v>
      </c>
      <c r="P741" s="7">
        <f>IF(E741&lt;=0,0,E741/L741)</f>
        <v>68.345323741007192</v>
      </c>
      <c r="Q741" t="str">
        <f>LEFT(N741,FIND("/",N741)-1)</f>
        <v>publishing</v>
      </c>
      <c r="R741" t="str">
        <f>RIGHT(N741,LEN(N741)-FIND("/",N741))</f>
        <v>nonfiction</v>
      </c>
      <c r="S741" s="11">
        <f>(J741/86400)+25569+(-5/24)</f>
        <v>41829.294317129628</v>
      </c>
      <c r="T741" s="11">
        <f>(I741/86400)+25569+(-5/24)</f>
        <v>41862.294317129628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IF(E742&lt;=0,0,(E742/D742)*100)</f>
        <v>107.4</v>
      </c>
      <c r="P742" s="7">
        <f>IF(E742&lt;=0,0,E742/L742)</f>
        <v>169.57894736842104</v>
      </c>
      <c r="Q742" t="str">
        <f>LEFT(N742,FIND("/",N742)-1)</f>
        <v>publishing</v>
      </c>
      <c r="R742" t="str">
        <f>RIGHT(N742,LEN(N742)-FIND("/",N742))</f>
        <v>nonfiction</v>
      </c>
      <c r="S742" s="11">
        <f>(J742/86400)+25569+(-5/24)</f>
        <v>42161.93844907407</v>
      </c>
      <c r="T742" s="11">
        <f>(I742/86400)+25569+(-5/24)</f>
        <v>42175.93844907407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IF(E743&lt;=0,0,(E743/D743)*100)</f>
        <v>102.25999999999999</v>
      </c>
      <c r="P743" s="7">
        <f>IF(E743&lt;=0,0,E743/L743)</f>
        <v>141.42340425531913</v>
      </c>
      <c r="Q743" t="str">
        <f>LEFT(N743,FIND("/",N743)-1)</f>
        <v>publishing</v>
      </c>
      <c r="R743" t="str">
        <f>RIGHT(N743,LEN(N743)-FIND("/",N743))</f>
        <v>nonfiction</v>
      </c>
      <c r="S743" s="11">
        <f>(J743/86400)+25569+(-5/24)</f>
        <v>41401.439884259256</v>
      </c>
      <c r="T743" s="11">
        <f>(I743/86400)+25569+(-5/24)</f>
        <v>41436.439884259256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IF(E744&lt;=0,0,(E744/D744)*100)</f>
        <v>110.71428571428572</v>
      </c>
      <c r="P744" s="7">
        <f>IF(E744&lt;=0,0,E744/L744)</f>
        <v>67.391304347826093</v>
      </c>
      <c r="Q744" t="str">
        <f>LEFT(N744,FIND("/",N744)-1)</f>
        <v>publishing</v>
      </c>
      <c r="R744" t="str">
        <f>RIGHT(N744,LEN(N744)-FIND("/",N744))</f>
        <v>nonfiction</v>
      </c>
      <c r="S744" s="11">
        <f>(J744/86400)+25569+(-5/24)</f>
        <v>41689.709629629629</v>
      </c>
      <c r="T744" s="11">
        <f>(I744/86400)+25569+(-5/24)</f>
        <v>41719.667962962958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IF(E745&lt;=0,0,(E745/D745)*100)</f>
        <v>148</v>
      </c>
      <c r="P745" s="7">
        <f>IF(E745&lt;=0,0,E745/L745)</f>
        <v>54.266666666666666</v>
      </c>
      <c r="Q745" t="str">
        <f>LEFT(N745,FIND("/",N745)-1)</f>
        <v>publishing</v>
      </c>
      <c r="R745" t="str">
        <f>RIGHT(N745,LEN(N745)-FIND("/",N745))</f>
        <v>nonfiction</v>
      </c>
      <c r="S745" s="11">
        <f>(J745/86400)+25569+(-5/24)</f>
        <v>40990.500983796293</v>
      </c>
      <c r="T745" s="11">
        <f>(I745/86400)+25569+(-5/24)</f>
        <v>41015.666666666664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IF(E746&lt;=0,0,(E746/D746)*100)</f>
        <v>102.32000000000001</v>
      </c>
      <c r="P746" s="7">
        <f>IF(E746&lt;=0,0,E746/L746)</f>
        <v>82.516129032258064</v>
      </c>
      <c r="Q746" t="str">
        <f>LEFT(N746,FIND("/",N746)-1)</f>
        <v>publishing</v>
      </c>
      <c r="R746" t="str">
        <f>RIGHT(N746,LEN(N746)-FIND("/",N746))</f>
        <v>nonfiction</v>
      </c>
      <c r="S746" s="11">
        <f>(J746/86400)+25569+(-5/24)</f>
        <v>41226.748877314814</v>
      </c>
      <c r="T746" s="11">
        <f>(I746/86400)+25569+(-5/24)</f>
        <v>41256.748877314814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IF(E747&lt;=0,0,(E747/D747)*100)</f>
        <v>179.09909909909908</v>
      </c>
      <c r="P747" s="7">
        <f>IF(E747&lt;=0,0,E747/L747)</f>
        <v>53.729729729729726</v>
      </c>
      <c r="Q747" t="str">
        <f>LEFT(N747,FIND("/",N747)-1)</f>
        <v>publishing</v>
      </c>
      <c r="R747" t="str">
        <f>RIGHT(N747,LEN(N747)-FIND("/",N747))</f>
        <v>nonfiction</v>
      </c>
      <c r="S747" s="11">
        <f>(J747/86400)+25569+(-5/24)</f>
        <v>41367.363946759258</v>
      </c>
      <c r="T747" s="11">
        <f>(I747/86400)+25569+(-5/24)</f>
        <v>41397.363946759258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IF(E748&lt;=0,0,(E748/D748)*100)</f>
        <v>111.08135252761969</v>
      </c>
      <c r="P748" s="7">
        <f>IF(E748&lt;=0,0,E748/L748)</f>
        <v>34.206185567010309</v>
      </c>
      <c r="Q748" t="str">
        <f>LEFT(N748,FIND("/",N748)-1)</f>
        <v>publishing</v>
      </c>
      <c r="R748" t="str">
        <f>RIGHT(N748,LEN(N748)-FIND("/",N748))</f>
        <v>nonfiction</v>
      </c>
      <c r="S748" s="11">
        <f>(J748/86400)+25569+(-5/24)</f>
        <v>41156.834594907406</v>
      </c>
      <c r="T748" s="11">
        <f>(I748/86400)+25569+(-5/24)</f>
        <v>41174.957638888889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IF(E749&lt;=0,0,(E749/D749)*100)</f>
        <v>100.04285714285714</v>
      </c>
      <c r="P749" s="7">
        <f>IF(E749&lt;=0,0,E749/L749)</f>
        <v>127.32727272727273</v>
      </c>
      <c r="Q749" t="str">
        <f>LEFT(N749,FIND("/",N749)-1)</f>
        <v>publishing</v>
      </c>
      <c r="R749" t="str">
        <f>RIGHT(N749,LEN(N749)-FIND("/",N749))</f>
        <v>nonfiction</v>
      </c>
      <c r="S749" s="11">
        <f>(J749/86400)+25569+(-5/24)</f>
        <v>41988.340497685182</v>
      </c>
      <c r="T749" s="11">
        <f>(I749/86400)+25569+(-5/24)</f>
        <v>42019.245833333327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IF(E750&lt;=0,0,(E750/D750)*100)</f>
        <v>100.25</v>
      </c>
      <c r="P750" s="7">
        <f>IF(E750&lt;=0,0,E750/L750)</f>
        <v>45.56818181818182</v>
      </c>
      <c r="Q750" t="str">
        <f>LEFT(N750,FIND("/",N750)-1)</f>
        <v>publishing</v>
      </c>
      <c r="R750" t="str">
        <f>RIGHT(N750,LEN(N750)-FIND("/",N750))</f>
        <v>nonfiction</v>
      </c>
      <c r="S750" s="11">
        <f>(J750/86400)+25569+(-5/24)</f>
        <v>41831.638495370367</v>
      </c>
      <c r="T750" s="11">
        <f>(I750/86400)+25569+(-5/24)</f>
        <v>41861.638495370367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IF(E751&lt;=0,0,(E751/D751)*100)</f>
        <v>105.56</v>
      </c>
      <c r="P751" s="7">
        <f>IF(E751&lt;=0,0,E751/L751)</f>
        <v>95.963636363636368</v>
      </c>
      <c r="Q751" t="str">
        <f>LEFT(N751,FIND("/",N751)-1)</f>
        <v>publishing</v>
      </c>
      <c r="R751" t="str">
        <f>RIGHT(N751,LEN(N751)-FIND("/",N751))</f>
        <v>nonfiction</v>
      </c>
      <c r="S751" s="11">
        <f>(J751/86400)+25569+(-5/24)</f>
        <v>42733.732986111114</v>
      </c>
      <c r="T751" s="11">
        <f>(I751/86400)+25569+(-5/24)</f>
        <v>42763.732986111114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IF(E752&lt;=0,0,(E752/D752)*100)</f>
        <v>102.58775877587757</v>
      </c>
      <c r="P752" s="7">
        <f>IF(E752&lt;=0,0,E752/L752)</f>
        <v>77.271186440677965</v>
      </c>
      <c r="Q752" t="str">
        <f>LEFT(N752,FIND("/",N752)-1)</f>
        <v>publishing</v>
      </c>
      <c r="R752" t="str">
        <f>RIGHT(N752,LEN(N752)-FIND("/",N752))</f>
        <v>nonfiction</v>
      </c>
      <c r="S752" s="11">
        <f>(J752/86400)+25569+(-5/24)</f>
        <v>41299.669814814813</v>
      </c>
      <c r="T752" s="11">
        <f>(I752/86400)+25569+(-5/24)</f>
        <v>41329.669814814813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IF(E753&lt;=0,0,(E753/D753)*100)</f>
        <v>118.5</v>
      </c>
      <c r="P753" s="7">
        <f>IF(E753&lt;=0,0,E753/L753)</f>
        <v>57.338709677419352</v>
      </c>
      <c r="Q753" t="str">
        <f>LEFT(N753,FIND("/",N753)-1)</f>
        <v>publishing</v>
      </c>
      <c r="R753" t="str">
        <f>RIGHT(N753,LEN(N753)-FIND("/",N753))</f>
        <v>nonfiction</v>
      </c>
      <c r="S753" s="11">
        <f>(J753/86400)+25569+(-5/24)</f>
        <v>40713.422164351847</v>
      </c>
      <c r="T753" s="11">
        <f>(I753/86400)+25569+(-5/24)</f>
        <v>40759.422164351847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IF(E754&lt;=0,0,(E754/D754)*100)</f>
        <v>111.7</v>
      </c>
      <c r="P754" s="7">
        <f>IF(E754&lt;=0,0,E754/L754)</f>
        <v>53.19047619047619</v>
      </c>
      <c r="Q754" t="str">
        <f>LEFT(N754,FIND("/",N754)-1)</f>
        <v>publishing</v>
      </c>
      <c r="R754" t="str">
        <f>RIGHT(N754,LEN(N754)-FIND("/",N754))</f>
        <v>nonfiction</v>
      </c>
      <c r="S754" s="11">
        <f>(J754/86400)+25569+(-5/24)</f>
        <v>42639.213159722225</v>
      </c>
      <c r="T754" s="11">
        <f>(I754/86400)+25569+(-5/24)</f>
        <v>42659.249999999993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IF(E755&lt;=0,0,(E755/D755)*100)</f>
        <v>128</v>
      </c>
      <c r="P755" s="7">
        <f>IF(E755&lt;=0,0,E755/L755)</f>
        <v>492.30769230769232</v>
      </c>
      <c r="Q755" t="str">
        <f>LEFT(N755,FIND("/",N755)-1)</f>
        <v>publishing</v>
      </c>
      <c r="R755" t="str">
        <f>RIGHT(N755,LEN(N755)-FIND("/",N755))</f>
        <v>nonfiction</v>
      </c>
      <c r="S755" s="11">
        <f>(J755/86400)+25569+(-5/24)</f>
        <v>42019.381840277776</v>
      </c>
      <c r="T755" s="11">
        <f>(I755/86400)+25569+(-5/24)</f>
        <v>42049.381840277776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IF(E756&lt;=0,0,(E756/D756)*100)</f>
        <v>103.75000000000001</v>
      </c>
      <c r="P756" s="7">
        <f>IF(E756&lt;=0,0,E756/L756)</f>
        <v>42.346938775510203</v>
      </c>
      <c r="Q756" t="str">
        <f>LEFT(N756,FIND("/",N756)-1)</f>
        <v>publishing</v>
      </c>
      <c r="R756" t="str">
        <f>RIGHT(N756,LEN(N756)-FIND("/",N756))</f>
        <v>nonfiction</v>
      </c>
      <c r="S756" s="11">
        <f>(J756/86400)+25569+(-5/24)</f>
        <v>41249.54075231481</v>
      </c>
      <c r="T756" s="11">
        <f>(I756/86400)+25569+(-5/24)</f>
        <v>41279.54075231481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IF(E757&lt;=0,0,(E757/D757)*100)</f>
        <v>101.9076</v>
      </c>
      <c r="P757" s="7">
        <f>IF(E757&lt;=0,0,E757/L757)</f>
        <v>37.466029411764708</v>
      </c>
      <c r="Q757" t="str">
        <f>LEFT(N757,FIND("/",N757)-1)</f>
        <v>publishing</v>
      </c>
      <c r="R757" t="str">
        <f>RIGHT(N757,LEN(N757)-FIND("/",N757))</f>
        <v>nonfiction</v>
      </c>
      <c r="S757" s="11">
        <f>(J757/86400)+25569+(-5/24)</f>
        <v>41383.396724537037</v>
      </c>
      <c r="T757" s="11">
        <f>(I757/86400)+25569+(-5/24)</f>
        <v>41413.820138888885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IF(E758&lt;=0,0,(E758/D758)*100)</f>
        <v>117.71428571428571</v>
      </c>
      <c r="P758" s="7">
        <f>IF(E758&lt;=0,0,E758/L758)</f>
        <v>37.454545454545453</v>
      </c>
      <c r="Q758" t="str">
        <f>LEFT(N758,FIND("/",N758)-1)</f>
        <v>publishing</v>
      </c>
      <c r="R758" t="str">
        <f>RIGHT(N758,LEN(N758)-FIND("/",N758))</f>
        <v>nonfiction</v>
      </c>
      <c r="S758" s="11">
        <f>(J758/86400)+25569+(-5/24)</f>
        <v>40590.558553240735</v>
      </c>
      <c r="T758" s="11">
        <f>(I758/86400)+25569+(-5/24)</f>
        <v>40651.516886574071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IF(E759&lt;=0,0,(E759/D759)*100)</f>
        <v>238</v>
      </c>
      <c r="P759" s="7">
        <f>IF(E759&lt;=0,0,E759/L759)</f>
        <v>33.055555555555557</v>
      </c>
      <c r="Q759" t="str">
        <f>LEFT(N759,FIND("/",N759)-1)</f>
        <v>publishing</v>
      </c>
      <c r="R759" t="str">
        <f>RIGHT(N759,LEN(N759)-FIND("/",N759))</f>
        <v>nonfiction</v>
      </c>
      <c r="S759" s="11">
        <f>(J759/86400)+25569+(-5/24)</f>
        <v>41234.846226851849</v>
      </c>
      <c r="T759" s="11">
        <f>(I759/86400)+25569+(-5/24)</f>
        <v>41248.846226851849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IF(E760&lt;=0,0,(E760/D760)*100)</f>
        <v>102</v>
      </c>
      <c r="P760" s="7">
        <f>IF(E760&lt;=0,0,E760/L760)</f>
        <v>134.21052631578948</v>
      </c>
      <c r="Q760" t="str">
        <f>LEFT(N760,FIND("/",N760)-1)</f>
        <v>publishing</v>
      </c>
      <c r="R760" t="str">
        <f>RIGHT(N760,LEN(N760)-FIND("/",N760))</f>
        <v>nonfiction</v>
      </c>
      <c r="S760" s="11">
        <f>(J760/86400)+25569+(-5/24)</f>
        <v>40429.628101851849</v>
      </c>
      <c r="T760" s="11">
        <f>(I760/86400)+25569+(-5/24)</f>
        <v>40459.628101851849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IF(E761&lt;=0,0,(E761/D761)*100)</f>
        <v>101.92000000000002</v>
      </c>
      <c r="P761" s="7">
        <f>IF(E761&lt;=0,0,E761/L761)</f>
        <v>51.474747474747474</v>
      </c>
      <c r="Q761" t="str">
        <f>LEFT(N761,FIND("/",N761)-1)</f>
        <v>publishing</v>
      </c>
      <c r="R761" t="str">
        <f>RIGHT(N761,LEN(N761)-FIND("/",N761))</f>
        <v>nonfiction</v>
      </c>
      <c r="S761" s="11">
        <f>(J761/86400)+25569+(-5/24)</f>
        <v>41789.121979166666</v>
      </c>
      <c r="T761" s="11">
        <f>(I761/86400)+25569+(-5/24)</f>
        <v>41829.121979166666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IF(E762&lt;=0,0,(E762/D762)*100)</f>
        <v>0</v>
      </c>
      <c r="P762" s="7">
        <f>IF(E762&lt;=0,0,E762/L762)</f>
        <v>0</v>
      </c>
      <c r="Q762" t="str">
        <f>LEFT(N762,FIND("/",N762)-1)</f>
        <v>publishing</v>
      </c>
      <c r="R762" t="str">
        <f>RIGHT(N762,LEN(N762)-FIND("/",N762))</f>
        <v>fiction</v>
      </c>
      <c r="S762" s="11">
        <f>(J762/86400)+25569+(-5/24)</f>
        <v>42670.555706018517</v>
      </c>
      <c r="T762" s="11">
        <f>(I762/86400)+25569+(-5/24)</f>
        <v>42700.597372685188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IF(E763&lt;=0,0,(E763/D763)*100)</f>
        <v>4.7</v>
      </c>
      <c r="P763" s="7">
        <f>IF(E763&lt;=0,0,E763/L763)</f>
        <v>39.166666666666664</v>
      </c>
      <c r="Q763" t="str">
        <f>LEFT(N763,FIND("/",N763)-1)</f>
        <v>publishing</v>
      </c>
      <c r="R763" t="str">
        <f>RIGHT(N763,LEN(N763)-FIND("/",N763))</f>
        <v>fiction</v>
      </c>
      <c r="S763" s="11">
        <f>(J763/86400)+25569+(-5/24)</f>
        <v>41642.543124999997</v>
      </c>
      <c r="T763" s="11">
        <f>(I763/86400)+25569+(-5/24)</f>
        <v>41672.543124999997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IF(E764&lt;=0,0,(E764/D764)*100)</f>
        <v>0</v>
      </c>
      <c r="P764" s="7">
        <f>IF(E764&lt;=0,0,E764/L764)</f>
        <v>0</v>
      </c>
      <c r="Q764" t="str">
        <f>LEFT(N764,FIND("/",N764)-1)</f>
        <v>publishing</v>
      </c>
      <c r="R764" t="str">
        <f>RIGHT(N764,LEN(N764)-FIND("/",N764))</f>
        <v>fiction</v>
      </c>
      <c r="S764" s="11">
        <f>(J764/86400)+25569+(-5/24)</f>
        <v>42690.65011574074</v>
      </c>
      <c r="T764" s="11">
        <f>(I764/86400)+25569+(-5/24)</f>
        <v>42708.041666666664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IF(E765&lt;=0,0,(E765/D765)*100)</f>
        <v>0.11655011655011654</v>
      </c>
      <c r="P765" s="7">
        <f>IF(E765&lt;=0,0,E765/L765)</f>
        <v>5</v>
      </c>
      <c r="Q765" t="str">
        <f>LEFT(N765,FIND("/",N765)-1)</f>
        <v>publishing</v>
      </c>
      <c r="R765" t="str">
        <f>RIGHT(N765,LEN(N765)-FIND("/",N765))</f>
        <v>fiction</v>
      </c>
      <c r="S765" s="11">
        <f>(J765/86400)+25569+(-5/24)</f>
        <v>41471.238518518519</v>
      </c>
      <c r="T765" s="11">
        <f>(I765/86400)+25569+(-5/24)</f>
        <v>41501.238518518519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IF(E766&lt;=0,0,(E766/D766)*100)</f>
        <v>0</v>
      </c>
      <c r="P766" s="7">
        <f>IF(E766&lt;=0,0,E766/L766)</f>
        <v>0</v>
      </c>
      <c r="Q766" t="str">
        <f>LEFT(N766,FIND("/",N766)-1)</f>
        <v>publishing</v>
      </c>
      <c r="R766" t="str">
        <f>RIGHT(N766,LEN(N766)-FIND("/",N766))</f>
        <v>fiction</v>
      </c>
      <c r="S766" s="11">
        <f>(J766/86400)+25569+(-5/24)</f>
        <v>42226.964826388888</v>
      </c>
      <c r="T766" s="11">
        <f>(I766/86400)+25569+(-5/24)</f>
        <v>42256.964826388888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IF(E767&lt;=0,0,(E767/D767)*100)</f>
        <v>36.014285714285712</v>
      </c>
      <c r="P767" s="7">
        <f>IF(E767&lt;=0,0,E767/L767)</f>
        <v>57.295454545454547</v>
      </c>
      <c r="Q767" t="str">
        <f>LEFT(N767,FIND("/",N767)-1)</f>
        <v>publishing</v>
      </c>
      <c r="R767" t="str">
        <f>RIGHT(N767,LEN(N767)-FIND("/",N767))</f>
        <v>fiction</v>
      </c>
      <c r="S767" s="11">
        <f>(J767/86400)+25569+(-5/24)</f>
        <v>41901.334305555552</v>
      </c>
      <c r="T767" s="11">
        <f>(I767/86400)+25569+(-5/24)</f>
        <v>41931.334305555552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IF(E768&lt;=0,0,(E768/D768)*100)</f>
        <v>0</v>
      </c>
      <c r="P768" s="7">
        <f>IF(E768&lt;=0,0,E768/L768)</f>
        <v>0</v>
      </c>
      <c r="Q768" t="str">
        <f>LEFT(N768,FIND("/",N768)-1)</f>
        <v>publishing</v>
      </c>
      <c r="R768" t="str">
        <f>RIGHT(N768,LEN(N768)-FIND("/",N768))</f>
        <v>fiction</v>
      </c>
      <c r="S768" s="11">
        <f>(J768/86400)+25569+(-5/24)</f>
        <v>42021.57503472222</v>
      </c>
      <c r="T768" s="11">
        <f>(I768/86400)+25569+(-5/24)</f>
        <v>42051.57503472222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IF(E769&lt;=0,0,(E769/D769)*100)</f>
        <v>3.54</v>
      </c>
      <c r="P769" s="7">
        <f>IF(E769&lt;=0,0,E769/L769)</f>
        <v>59</v>
      </c>
      <c r="Q769" t="str">
        <f>LEFT(N769,FIND("/",N769)-1)</f>
        <v>publishing</v>
      </c>
      <c r="R769" t="str">
        <f>RIGHT(N769,LEN(N769)-FIND("/",N769))</f>
        <v>fiction</v>
      </c>
      <c r="S769" s="11">
        <f>(J769/86400)+25569+(-5/24)</f>
        <v>42114.935300925928</v>
      </c>
      <c r="T769" s="11">
        <f>(I769/86400)+25569+(-5/24)</f>
        <v>42144.935300925928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IF(E770&lt;=0,0,(E770/D770)*100)</f>
        <v>0</v>
      </c>
      <c r="P770" s="7">
        <f>IF(E770&lt;=0,0,E770/L770)</f>
        <v>0</v>
      </c>
      <c r="Q770" t="str">
        <f>LEFT(N770,FIND("/",N770)-1)</f>
        <v>publishing</v>
      </c>
      <c r="R770" t="str">
        <f>RIGHT(N770,LEN(N770)-FIND("/",N770))</f>
        <v>fiction</v>
      </c>
      <c r="S770" s="11">
        <f>(J770/86400)+25569+(-5/24)</f>
        <v>41593.998726851853</v>
      </c>
      <c r="T770" s="11">
        <f>(I770/86400)+25569+(-5/24)</f>
        <v>41623.998726851853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IF(E771&lt;=0,0,(E771/D771)*100)</f>
        <v>41.4</v>
      </c>
      <c r="P771" s="7">
        <f>IF(E771&lt;=0,0,E771/L771)</f>
        <v>31.846153846153847</v>
      </c>
      <c r="Q771" t="str">
        <f>LEFT(N771,FIND("/",N771)-1)</f>
        <v>publishing</v>
      </c>
      <c r="R771" t="str">
        <f>RIGHT(N771,LEN(N771)-FIND("/",N771))</f>
        <v>fiction</v>
      </c>
      <c r="S771" s="11">
        <f>(J771/86400)+25569+(-5/24)</f>
        <v>41604.788124999999</v>
      </c>
      <c r="T771" s="11">
        <f>(I771/86400)+25569+(-5/24)</f>
        <v>41634.788124999999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IF(E772&lt;=0,0,(E772/D772)*100)</f>
        <v>0</v>
      </c>
      <c r="P772" s="7">
        <f>IF(E772&lt;=0,0,E772/L772)</f>
        <v>0</v>
      </c>
      <c r="Q772" t="str">
        <f>LEFT(N772,FIND("/",N772)-1)</f>
        <v>publishing</v>
      </c>
      <c r="R772" t="str">
        <f>RIGHT(N772,LEN(N772)-FIND("/",N772))</f>
        <v>fiction</v>
      </c>
      <c r="S772" s="11">
        <f>(J772/86400)+25569+(-5/24)</f>
        <v>41289.791307870364</v>
      </c>
      <c r="T772" s="11">
        <f>(I772/86400)+25569+(-5/24)</f>
        <v>41329.791307870364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IF(E773&lt;=0,0,(E773/D773)*100)</f>
        <v>2.6315789473684209E-2</v>
      </c>
      <c r="P773" s="7">
        <f>IF(E773&lt;=0,0,E773/L773)</f>
        <v>10</v>
      </c>
      <c r="Q773" t="str">
        <f>LEFT(N773,FIND("/",N773)-1)</f>
        <v>publishing</v>
      </c>
      <c r="R773" t="str">
        <f>RIGHT(N773,LEN(N773)-FIND("/",N773))</f>
        <v>fiction</v>
      </c>
      <c r="S773" s="11">
        <f>(J773/86400)+25569+(-5/24)</f>
        <v>42349.615763888891</v>
      </c>
      <c r="T773" s="11">
        <f>(I773/86400)+25569+(-5/24)</f>
        <v>42399.615763888891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IF(E774&lt;=0,0,(E774/D774)*100)</f>
        <v>3.3333333333333335</v>
      </c>
      <c r="P774" s="7">
        <f>IF(E774&lt;=0,0,E774/L774)</f>
        <v>50</v>
      </c>
      <c r="Q774" t="str">
        <f>LEFT(N774,FIND("/",N774)-1)</f>
        <v>publishing</v>
      </c>
      <c r="R774" t="str">
        <f>RIGHT(N774,LEN(N774)-FIND("/",N774))</f>
        <v>fiction</v>
      </c>
      <c r="S774" s="11">
        <f>(J774/86400)+25569+(-5/24)</f>
        <v>40067.848599537036</v>
      </c>
      <c r="T774" s="11">
        <f>(I774/86400)+25569+(-5/24)</f>
        <v>40117.957638888889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IF(E775&lt;=0,0,(E775/D775)*100)</f>
        <v>0.85129023676509719</v>
      </c>
      <c r="P775" s="7">
        <f>IF(E775&lt;=0,0,E775/L775)</f>
        <v>16</v>
      </c>
      <c r="Q775" t="str">
        <f>LEFT(N775,FIND("/",N775)-1)</f>
        <v>publishing</v>
      </c>
      <c r="R775" t="str">
        <f>RIGHT(N775,LEN(N775)-FIND("/",N775))</f>
        <v>fiction</v>
      </c>
      <c r="S775" s="11">
        <f>(J775/86400)+25569+(-5/24)</f>
        <v>42100.527604166666</v>
      </c>
      <c r="T775" s="11">
        <f>(I775/86400)+25569+(-5/24)</f>
        <v>42134.750694444439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IF(E776&lt;=0,0,(E776/D776)*100)</f>
        <v>70.199999999999989</v>
      </c>
      <c r="P776" s="7">
        <f>IF(E776&lt;=0,0,E776/L776)</f>
        <v>39</v>
      </c>
      <c r="Q776" t="str">
        <f>LEFT(N776,FIND("/",N776)-1)</f>
        <v>publishing</v>
      </c>
      <c r="R776" t="str">
        <f>RIGHT(N776,LEN(N776)-FIND("/",N776))</f>
        <v>fiction</v>
      </c>
      <c r="S776" s="11">
        <f>(J776/86400)+25569+(-5/24)</f>
        <v>41663.571967592587</v>
      </c>
      <c r="T776" s="11">
        <f>(I776/86400)+25569+(-5/24)</f>
        <v>41693.571967592587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IF(E777&lt;=0,0,(E777/D777)*100)</f>
        <v>1.7000000000000002</v>
      </c>
      <c r="P777" s="7">
        <f>IF(E777&lt;=0,0,E777/L777)</f>
        <v>34</v>
      </c>
      <c r="Q777" t="str">
        <f>LEFT(N777,FIND("/",N777)-1)</f>
        <v>publishing</v>
      </c>
      <c r="R777" t="str">
        <f>RIGHT(N777,LEN(N777)-FIND("/",N777))</f>
        <v>fiction</v>
      </c>
      <c r="S777" s="11">
        <f>(J777/86400)+25569+(-5/24)</f>
        <v>40862.851793981477</v>
      </c>
      <c r="T777" s="11">
        <f>(I777/86400)+25569+(-5/24)</f>
        <v>40892.851793981477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IF(E778&lt;=0,0,(E778/D778)*100)</f>
        <v>51.4</v>
      </c>
      <c r="P778" s="7">
        <f>IF(E778&lt;=0,0,E778/L778)</f>
        <v>63.122807017543863</v>
      </c>
      <c r="Q778" t="str">
        <f>LEFT(N778,FIND("/",N778)-1)</f>
        <v>publishing</v>
      </c>
      <c r="R778" t="str">
        <f>RIGHT(N778,LEN(N778)-FIND("/",N778))</f>
        <v>fiction</v>
      </c>
      <c r="S778" s="11">
        <f>(J778/86400)+25569+(-5/24)</f>
        <v>42250.477372685178</v>
      </c>
      <c r="T778" s="11">
        <f>(I778/86400)+25569+(-5/24)</f>
        <v>42287.999999999993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IF(E779&lt;=0,0,(E779/D779)*100)</f>
        <v>0.70000000000000007</v>
      </c>
      <c r="P779" s="7">
        <f>IF(E779&lt;=0,0,E779/L779)</f>
        <v>7</v>
      </c>
      <c r="Q779" t="str">
        <f>LEFT(N779,FIND("/",N779)-1)</f>
        <v>publishing</v>
      </c>
      <c r="R779" t="str">
        <f>RIGHT(N779,LEN(N779)-FIND("/",N779))</f>
        <v>fiction</v>
      </c>
      <c r="S779" s="11">
        <f>(J779/86400)+25569+(-5/24)</f>
        <v>41456.772881944438</v>
      </c>
      <c r="T779" s="11">
        <f>(I779/86400)+25569+(-5/24)</f>
        <v>41486.772881944438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IF(E780&lt;=0,0,(E780/D780)*100)</f>
        <v>0.4</v>
      </c>
      <c r="P780" s="7">
        <f>IF(E780&lt;=0,0,E780/L780)</f>
        <v>2</v>
      </c>
      <c r="Q780" t="str">
        <f>LEFT(N780,FIND("/",N780)-1)</f>
        <v>publishing</v>
      </c>
      <c r="R780" t="str">
        <f>RIGHT(N780,LEN(N780)-FIND("/",N780))</f>
        <v>fiction</v>
      </c>
      <c r="S780" s="11">
        <f>(J780/86400)+25569+(-5/24)</f>
        <v>41729.493981481479</v>
      </c>
      <c r="T780" s="11">
        <f>(I780/86400)+25569+(-5/24)</f>
        <v>41759.493981481479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IF(E781&lt;=0,0,(E781/D781)*100)</f>
        <v>2.666666666666667</v>
      </c>
      <c r="P781" s="7">
        <f>IF(E781&lt;=0,0,E781/L781)</f>
        <v>66.666666666666671</v>
      </c>
      <c r="Q781" t="str">
        <f>LEFT(N781,FIND("/",N781)-1)</f>
        <v>publishing</v>
      </c>
      <c r="R781" t="str">
        <f>RIGHT(N781,LEN(N781)-FIND("/",N781))</f>
        <v>fiction</v>
      </c>
      <c r="S781" s="11">
        <f>(J781/86400)+25569+(-5/24)</f>
        <v>40436.475752314815</v>
      </c>
      <c r="T781" s="11">
        <f>(I781/86400)+25569+(-5/24)</f>
        <v>40465.958333333328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IF(E782&lt;=0,0,(E782/D782)*100)</f>
        <v>104</v>
      </c>
      <c r="P782" s="7">
        <f>IF(E782&lt;=0,0,E782/L782)</f>
        <v>38.518518518518519</v>
      </c>
      <c r="Q782" t="str">
        <f>LEFT(N782,FIND("/",N782)-1)</f>
        <v>music</v>
      </c>
      <c r="R782" t="str">
        <f>RIGHT(N782,LEN(N782)-FIND("/",N782))</f>
        <v>rock</v>
      </c>
      <c r="S782" s="11">
        <f>(J782/86400)+25569+(-5/24)</f>
        <v>40636.465567129628</v>
      </c>
      <c r="T782" s="11">
        <f>(I782/86400)+25569+(-5/24)</f>
        <v>40666.465567129628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IF(E783&lt;=0,0,(E783/D783)*100)</f>
        <v>133.15375</v>
      </c>
      <c r="P783" s="7">
        <f>IF(E783&lt;=0,0,E783/L783)</f>
        <v>42.609200000000001</v>
      </c>
      <c r="Q783" t="str">
        <f>LEFT(N783,FIND("/",N783)-1)</f>
        <v>music</v>
      </c>
      <c r="R783" t="str">
        <f>RIGHT(N783,LEN(N783)-FIND("/",N783))</f>
        <v>rock</v>
      </c>
      <c r="S783" s="11">
        <f>(J783/86400)+25569+(-5/24)</f>
        <v>41402.792523148142</v>
      </c>
      <c r="T783" s="11">
        <f>(I783/86400)+25569+(-5/24)</f>
        <v>41432.792523148142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IF(E784&lt;=0,0,(E784/D784)*100)</f>
        <v>100</v>
      </c>
      <c r="P784" s="7">
        <f>IF(E784&lt;=0,0,E784/L784)</f>
        <v>50</v>
      </c>
      <c r="Q784" t="str">
        <f>LEFT(N784,FIND("/",N784)-1)</f>
        <v>music</v>
      </c>
      <c r="R784" t="str">
        <f>RIGHT(N784,LEN(N784)-FIND("/",N784))</f>
        <v>rock</v>
      </c>
      <c r="S784" s="11">
        <f>(J784/86400)+25569+(-5/24)</f>
        <v>41116.549791666665</v>
      </c>
      <c r="T784" s="11">
        <f>(I784/86400)+25569+(-5/24)</f>
        <v>41146.549791666665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IF(E785&lt;=0,0,(E785/D785)*100)</f>
        <v>148.13333333333333</v>
      </c>
      <c r="P785" s="7">
        <f>IF(E785&lt;=0,0,E785/L785)</f>
        <v>63.485714285714288</v>
      </c>
      <c r="Q785" t="str">
        <f>LEFT(N785,FIND("/",N785)-1)</f>
        <v>music</v>
      </c>
      <c r="R785" t="str">
        <f>RIGHT(N785,LEN(N785)-FIND("/",N785))</f>
        <v>rock</v>
      </c>
      <c r="S785" s="11">
        <f>(J785/86400)+25569+(-5/24)</f>
        <v>40987.565381944441</v>
      </c>
      <c r="T785" s="11">
        <f>(I785/86400)+25569+(-5/24)</f>
        <v>41026.708333333328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IF(E786&lt;=0,0,(E786/D786)*100)</f>
        <v>102.49999999999999</v>
      </c>
      <c r="P786" s="7">
        <f>IF(E786&lt;=0,0,E786/L786)</f>
        <v>102.5</v>
      </c>
      <c r="Q786" t="str">
        <f>LEFT(N786,FIND("/",N786)-1)</f>
        <v>music</v>
      </c>
      <c r="R786" t="str">
        <f>RIGHT(N786,LEN(N786)-FIND("/",N786))</f>
        <v>rock</v>
      </c>
      <c r="S786" s="11">
        <f>(J786/86400)+25569+(-5/24)</f>
        <v>41674.941192129627</v>
      </c>
      <c r="T786" s="11">
        <f>(I786/86400)+25569+(-5/24)</f>
        <v>41714.899525462963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IF(E787&lt;=0,0,(E787/D787)*100)</f>
        <v>180.62799999999999</v>
      </c>
      <c r="P787" s="7">
        <f>IF(E787&lt;=0,0,E787/L787)</f>
        <v>31.142758620689655</v>
      </c>
      <c r="Q787" t="str">
        <f>LEFT(N787,FIND("/",N787)-1)</f>
        <v>music</v>
      </c>
      <c r="R787" t="str">
        <f>RIGHT(N787,LEN(N787)-FIND("/",N787))</f>
        <v>rock</v>
      </c>
      <c r="S787" s="11">
        <f>(J787/86400)+25569+(-5/24)</f>
        <v>41303.38559027778</v>
      </c>
      <c r="T787" s="11">
        <f>(I787/86400)+25569+(-5/24)</f>
        <v>41333.38559027778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IF(E788&lt;=0,0,(E788/D788)*100)</f>
        <v>142.79999999999998</v>
      </c>
      <c r="P788" s="7">
        <f>IF(E788&lt;=0,0,E788/L788)</f>
        <v>162.27272727272728</v>
      </c>
      <c r="Q788" t="str">
        <f>LEFT(N788,FIND("/",N788)-1)</f>
        <v>music</v>
      </c>
      <c r="R788" t="str">
        <f>RIGHT(N788,LEN(N788)-FIND("/",N788))</f>
        <v>rock</v>
      </c>
      <c r="S788" s="11">
        <f>(J788/86400)+25569+(-5/24)</f>
        <v>40982.847615740735</v>
      </c>
      <c r="T788" s="11">
        <f>(I788/86400)+25569+(-5/24)</f>
        <v>41040.449305555558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IF(E789&lt;=0,0,(E789/D789)*100)</f>
        <v>114.16666666666666</v>
      </c>
      <c r="P789" s="7">
        <f>IF(E789&lt;=0,0,E789/L789)</f>
        <v>80.588235294117652</v>
      </c>
      <c r="Q789" t="str">
        <f>LEFT(N789,FIND("/",N789)-1)</f>
        <v>music</v>
      </c>
      <c r="R789" t="str">
        <f>RIGHT(N789,LEN(N789)-FIND("/",N789))</f>
        <v>rock</v>
      </c>
      <c r="S789" s="11">
        <f>(J789/86400)+25569+(-5/24)</f>
        <v>41549.419282407405</v>
      </c>
      <c r="T789" s="11">
        <f>(I789/86400)+25569+(-5/24)</f>
        <v>41579.419282407405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IF(E790&lt;=0,0,(E790/D790)*100)</f>
        <v>203.505</v>
      </c>
      <c r="P790" s="7">
        <f>IF(E790&lt;=0,0,E790/L790)</f>
        <v>59.85441176470588</v>
      </c>
      <c r="Q790" t="str">
        <f>LEFT(N790,FIND("/",N790)-1)</f>
        <v>music</v>
      </c>
      <c r="R790" t="str">
        <f>RIGHT(N790,LEN(N790)-FIND("/",N790))</f>
        <v>rock</v>
      </c>
      <c r="S790" s="11">
        <f>(J790/86400)+25569+(-5/24)</f>
        <v>41058.798472222217</v>
      </c>
      <c r="T790" s="11">
        <f>(I790/86400)+25569+(-5/24)</f>
        <v>41096.957638888889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IF(E791&lt;=0,0,(E791/D791)*100)</f>
        <v>109.41176470588236</v>
      </c>
      <c r="P791" s="7">
        <f>IF(E791&lt;=0,0,E791/L791)</f>
        <v>132.85714285714286</v>
      </c>
      <c r="Q791" t="str">
        <f>LEFT(N791,FIND("/",N791)-1)</f>
        <v>music</v>
      </c>
      <c r="R791" t="str">
        <f>RIGHT(N791,LEN(N791)-FIND("/",N791))</f>
        <v>rock</v>
      </c>
      <c r="S791" s="11">
        <f>(J791/86400)+25569+(-5/24)</f>
        <v>41276.977777777771</v>
      </c>
      <c r="T791" s="11">
        <f>(I791/86400)+25569+(-5/24)</f>
        <v>41295.124305555553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IF(E792&lt;=0,0,(E792/D792)*100)</f>
        <v>144.37459999999999</v>
      </c>
      <c r="P792" s="7">
        <f>IF(E792&lt;=0,0,E792/L792)</f>
        <v>92.547820512820508</v>
      </c>
      <c r="Q792" t="str">
        <f>LEFT(N792,FIND("/",N792)-1)</f>
        <v>music</v>
      </c>
      <c r="R792" t="str">
        <f>RIGHT(N792,LEN(N792)-FIND("/",N792))</f>
        <v>rock</v>
      </c>
      <c r="S792" s="11">
        <f>(J792/86400)+25569+(-5/24)</f>
        <v>41275.839571759258</v>
      </c>
      <c r="T792" s="11">
        <f>(I792/86400)+25569+(-5/24)</f>
        <v>41305.839571759258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IF(E793&lt;=0,0,(E793/D793)*100)</f>
        <v>103.86666666666666</v>
      </c>
      <c r="P793" s="7">
        <f>IF(E793&lt;=0,0,E793/L793)</f>
        <v>60.859375</v>
      </c>
      <c r="Q793" t="str">
        <f>LEFT(N793,FIND("/",N793)-1)</f>
        <v>music</v>
      </c>
      <c r="R793" t="str">
        <f>RIGHT(N793,LEN(N793)-FIND("/",N793))</f>
        <v>rock</v>
      </c>
      <c r="S793" s="11">
        <f>(J793/86400)+25569+(-5/24)</f>
        <v>41557.572291666664</v>
      </c>
      <c r="T793" s="11">
        <f>(I793/86400)+25569+(-5/24)</f>
        <v>41591.040972222218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IF(E794&lt;=0,0,(E794/D794)*100)</f>
        <v>100.44440000000002</v>
      </c>
      <c r="P794" s="7">
        <f>IF(E794&lt;=0,0,E794/L794)</f>
        <v>41.851833333333339</v>
      </c>
      <c r="Q794" t="str">
        <f>LEFT(N794,FIND("/",N794)-1)</f>
        <v>music</v>
      </c>
      <c r="R794" t="str">
        <f>RIGHT(N794,LEN(N794)-FIND("/",N794))</f>
        <v>rock</v>
      </c>
      <c r="S794" s="11">
        <f>(J794/86400)+25569+(-5/24)</f>
        <v>41555.665312499994</v>
      </c>
      <c r="T794" s="11">
        <f>(I794/86400)+25569+(-5/24)</f>
        <v>41585.706979166665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IF(E795&lt;=0,0,(E795/D795)*100)</f>
        <v>102.77927272727271</v>
      </c>
      <c r="P795" s="7">
        <f>IF(E795&lt;=0,0,E795/L795)</f>
        <v>88.325937499999995</v>
      </c>
      <c r="Q795" t="str">
        <f>LEFT(N795,FIND("/",N795)-1)</f>
        <v>music</v>
      </c>
      <c r="R795" t="str">
        <f>RIGHT(N795,LEN(N795)-FIND("/",N795))</f>
        <v>rock</v>
      </c>
      <c r="S795" s="11">
        <f>(J795/86400)+25569+(-5/24)</f>
        <v>41442.532916666663</v>
      </c>
      <c r="T795" s="11">
        <f>(I795/86400)+25569+(-5/24)</f>
        <v>41457.999305555553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IF(E796&lt;=0,0,(E796/D796)*100)</f>
        <v>105.31250000000001</v>
      </c>
      <c r="P796" s="7">
        <f>IF(E796&lt;=0,0,E796/L796)</f>
        <v>158.96226415094338</v>
      </c>
      <c r="Q796" t="str">
        <f>LEFT(N796,FIND("/",N796)-1)</f>
        <v>music</v>
      </c>
      <c r="R796" t="str">
        <f>RIGHT(N796,LEN(N796)-FIND("/",N796))</f>
        <v>rock</v>
      </c>
      <c r="S796" s="11">
        <f>(J796/86400)+25569+(-5/24)</f>
        <v>40735.906678240739</v>
      </c>
      <c r="T796" s="11">
        <f>(I796/86400)+25569+(-5/24)</f>
        <v>40791.504166666666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IF(E797&lt;=0,0,(E797/D797)*100)</f>
        <v>111.78571428571429</v>
      </c>
      <c r="P797" s="7">
        <f>IF(E797&lt;=0,0,E797/L797)</f>
        <v>85.054347826086953</v>
      </c>
      <c r="Q797" t="str">
        <f>LEFT(N797,FIND("/",N797)-1)</f>
        <v>music</v>
      </c>
      <c r="R797" t="str">
        <f>RIGHT(N797,LEN(N797)-FIND("/",N797))</f>
        <v>rock</v>
      </c>
      <c r="S797" s="11">
        <f>(J797/86400)+25569+(-5/24)</f>
        <v>40963.404699074068</v>
      </c>
      <c r="T797" s="11">
        <f>(I797/86400)+25569+(-5/24)</f>
        <v>41005.999305555553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IF(E798&lt;=0,0,(E798/D798)*100)</f>
        <v>101.35000000000001</v>
      </c>
      <c r="P798" s="7">
        <f>IF(E798&lt;=0,0,E798/L798)</f>
        <v>112.61111111111111</v>
      </c>
      <c r="Q798" t="str">
        <f>LEFT(N798,FIND("/",N798)-1)</f>
        <v>music</v>
      </c>
      <c r="R798" t="str">
        <f>RIGHT(N798,LEN(N798)-FIND("/",N798))</f>
        <v>rock</v>
      </c>
      <c r="S798" s="11">
        <f>(J798/86400)+25569+(-5/24)</f>
        <v>41502.674594907403</v>
      </c>
      <c r="T798" s="11">
        <f>(I798/86400)+25569+(-5/24)</f>
        <v>41532.673611111109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IF(E799&lt;=0,0,(E799/D799)*100)</f>
        <v>107.53333333333333</v>
      </c>
      <c r="P799" s="7">
        <f>IF(E799&lt;=0,0,E799/L799)</f>
        <v>45.436619718309856</v>
      </c>
      <c r="Q799" t="str">
        <f>LEFT(N799,FIND("/",N799)-1)</f>
        <v>music</v>
      </c>
      <c r="R799" t="str">
        <f>RIGHT(N799,LEN(N799)-FIND("/",N799))</f>
        <v>rock</v>
      </c>
      <c r="S799" s="11">
        <f>(J799/86400)+25569+(-5/24)</f>
        <v>40996.785740740735</v>
      </c>
      <c r="T799" s="11">
        <f>(I799/86400)+25569+(-5/24)</f>
        <v>41027.958333333328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IF(E800&lt;=0,0,(E800/D800)*100)</f>
        <v>114.88571428571429</v>
      </c>
      <c r="P800" s="7">
        <f>IF(E800&lt;=0,0,E800/L800)</f>
        <v>46.218390804597703</v>
      </c>
      <c r="Q800" t="str">
        <f>LEFT(N800,FIND("/",N800)-1)</f>
        <v>music</v>
      </c>
      <c r="R800" t="str">
        <f>RIGHT(N800,LEN(N800)-FIND("/",N800))</f>
        <v>rock</v>
      </c>
      <c r="S800" s="11">
        <f>(J800/86400)+25569+(-5/24)</f>
        <v>41882.381793981483</v>
      </c>
      <c r="T800" s="11">
        <f>(I800/86400)+25569+(-5/24)</f>
        <v>41912.381793981483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IF(E801&lt;=0,0,(E801/D801)*100)</f>
        <v>100.02</v>
      </c>
      <c r="P801" s="7">
        <f>IF(E801&lt;=0,0,E801/L801)</f>
        <v>178.60714285714286</v>
      </c>
      <c r="Q801" t="str">
        <f>LEFT(N801,FIND("/",N801)-1)</f>
        <v>music</v>
      </c>
      <c r="R801" t="str">
        <f>RIGHT(N801,LEN(N801)-FIND("/",N801))</f>
        <v>rock</v>
      </c>
      <c r="S801" s="11">
        <f>(J801/86400)+25569+(-5/24)</f>
        <v>40996.458865740737</v>
      </c>
      <c r="T801" s="11">
        <f>(I801/86400)+25569+(-5/24)</f>
        <v>41026.458865740737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IF(E802&lt;=0,0,(E802/D802)*100)</f>
        <v>152.13333333333335</v>
      </c>
      <c r="P802" s="7">
        <f>IF(E802&lt;=0,0,E802/L802)</f>
        <v>40.75</v>
      </c>
      <c r="Q802" t="str">
        <f>LEFT(N802,FIND("/",N802)-1)</f>
        <v>music</v>
      </c>
      <c r="R802" t="str">
        <f>RIGHT(N802,LEN(N802)-FIND("/",N802))</f>
        <v>rock</v>
      </c>
      <c r="S802" s="11">
        <f>(J802/86400)+25569+(-5/24)</f>
        <v>41863.225162037037</v>
      </c>
      <c r="T802" s="11">
        <f>(I802/86400)+25569+(-5/24)</f>
        <v>41893.225162037037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IF(E803&lt;=0,0,(E803/D803)*100)</f>
        <v>111.52149999999999</v>
      </c>
      <c r="P803" s="7">
        <f>IF(E803&lt;=0,0,E803/L803)</f>
        <v>43.733921568627444</v>
      </c>
      <c r="Q803" t="str">
        <f>LEFT(N803,FIND("/",N803)-1)</f>
        <v>music</v>
      </c>
      <c r="R803" t="str">
        <f>RIGHT(N803,LEN(N803)-FIND("/",N803))</f>
        <v>rock</v>
      </c>
      <c r="S803" s="11">
        <f>(J803/86400)+25569+(-5/24)</f>
        <v>40695.587037037032</v>
      </c>
      <c r="T803" s="11">
        <f>(I803/86400)+25569+(-5/24)</f>
        <v>40725.587037037032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IF(E804&lt;=0,0,(E804/D804)*100)</f>
        <v>101.33333333333334</v>
      </c>
      <c r="P804" s="7">
        <f>IF(E804&lt;=0,0,E804/L804)</f>
        <v>81.066666666666663</v>
      </c>
      <c r="Q804" t="str">
        <f>LEFT(N804,FIND("/",N804)-1)</f>
        <v>music</v>
      </c>
      <c r="R804" t="str">
        <f>RIGHT(N804,LEN(N804)-FIND("/",N804))</f>
        <v>rock</v>
      </c>
      <c r="S804" s="11">
        <f>(J804/86400)+25569+(-5/24)</f>
        <v>41122.813935185179</v>
      </c>
      <c r="T804" s="11">
        <f>(I804/86400)+25569+(-5/24)</f>
        <v>41168.961805555555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IF(E805&lt;=0,0,(E805/D805)*100)</f>
        <v>123.2608695652174</v>
      </c>
      <c r="P805" s="7">
        <f>IF(E805&lt;=0,0,E805/L805)</f>
        <v>74.60526315789474</v>
      </c>
      <c r="Q805" t="str">
        <f>LEFT(N805,FIND("/",N805)-1)</f>
        <v>music</v>
      </c>
      <c r="R805" t="str">
        <f>RIGHT(N805,LEN(N805)-FIND("/",N805))</f>
        <v>rock</v>
      </c>
      <c r="S805" s="11">
        <f>(J805/86400)+25569+(-5/24)</f>
        <v>40665.741643518515</v>
      </c>
      <c r="T805" s="11">
        <f>(I805/86400)+25569+(-5/24)</f>
        <v>40691.833333333328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IF(E806&lt;=0,0,(E806/D806)*100)</f>
        <v>100</v>
      </c>
      <c r="P806" s="7">
        <f>IF(E806&lt;=0,0,E806/L806)</f>
        <v>305.55555555555554</v>
      </c>
      <c r="Q806" t="str">
        <f>LEFT(N806,FIND("/",N806)-1)</f>
        <v>music</v>
      </c>
      <c r="R806" t="str">
        <f>RIGHT(N806,LEN(N806)-FIND("/",N806))</f>
        <v>rock</v>
      </c>
      <c r="S806" s="11">
        <f>(J806/86400)+25569+(-5/24)</f>
        <v>40729.897291666661</v>
      </c>
      <c r="T806" s="11">
        <f>(I806/86400)+25569+(-5/24)</f>
        <v>40746.957638888889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IF(E807&lt;=0,0,(E807/D807)*100)</f>
        <v>105</v>
      </c>
      <c r="P807" s="7">
        <f>IF(E807&lt;=0,0,E807/L807)</f>
        <v>58.333333333333336</v>
      </c>
      <c r="Q807" t="str">
        <f>LEFT(N807,FIND("/",N807)-1)</f>
        <v>music</v>
      </c>
      <c r="R807" t="str">
        <f>RIGHT(N807,LEN(N807)-FIND("/",N807))</f>
        <v>rock</v>
      </c>
      <c r="S807" s="11">
        <f>(J807/86400)+25569+(-5/24)</f>
        <v>40690.614722222221</v>
      </c>
      <c r="T807" s="11">
        <f>(I807/86400)+25569+(-5/24)</f>
        <v>40740.75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IF(E808&lt;=0,0,(E808/D808)*100)</f>
        <v>104.4375</v>
      </c>
      <c r="P808" s="7">
        <f>IF(E808&lt;=0,0,E808/L808)</f>
        <v>117.67605633802818</v>
      </c>
      <c r="Q808" t="str">
        <f>LEFT(N808,FIND("/",N808)-1)</f>
        <v>music</v>
      </c>
      <c r="R808" t="str">
        <f>RIGHT(N808,LEN(N808)-FIND("/",N808))</f>
        <v>rock</v>
      </c>
      <c r="S808" s="11">
        <f>(J808/86400)+25569+(-5/24)</f>
        <v>40763.483090277776</v>
      </c>
      <c r="T808" s="11">
        <f>(I808/86400)+25569+(-5/24)</f>
        <v>40793.483090277776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IF(E809&lt;=0,0,(E809/D809)*100)</f>
        <v>105.125</v>
      </c>
      <c r="P809" s="7">
        <f>IF(E809&lt;=0,0,E809/L809)</f>
        <v>73.771929824561397</v>
      </c>
      <c r="Q809" t="str">
        <f>LEFT(N809,FIND("/",N809)-1)</f>
        <v>music</v>
      </c>
      <c r="R809" t="str">
        <f>RIGHT(N809,LEN(N809)-FIND("/",N809))</f>
        <v>rock</v>
      </c>
      <c r="S809" s="11">
        <f>(J809/86400)+25569+(-5/24)</f>
        <v>42759.420266203706</v>
      </c>
      <c r="T809" s="11">
        <f>(I809/86400)+25569+(-5/24)</f>
        <v>42794.874999999993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IF(E810&lt;=0,0,(E810/D810)*100)</f>
        <v>100</v>
      </c>
      <c r="P810" s="7">
        <f>IF(E810&lt;=0,0,E810/L810)</f>
        <v>104.65116279069767</v>
      </c>
      <c r="Q810" t="str">
        <f>LEFT(N810,FIND("/",N810)-1)</f>
        <v>music</v>
      </c>
      <c r="R810" t="str">
        <f>RIGHT(N810,LEN(N810)-FIND("/",N810))</f>
        <v>rock</v>
      </c>
      <c r="S810" s="11">
        <f>(J810/86400)+25569+(-5/24)</f>
        <v>41961.892199074071</v>
      </c>
      <c r="T810" s="11">
        <f>(I810/86400)+25569+(-5/24)</f>
        <v>41994.999305555553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IF(E811&lt;=0,0,(E811/D811)*100)</f>
        <v>103.77499999999999</v>
      </c>
      <c r="P811" s="7">
        <f>IF(E811&lt;=0,0,E811/L811)</f>
        <v>79.82692307692308</v>
      </c>
      <c r="Q811" t="str">
        <f>LEFT(N811,FIND("/",N811)-1)</f>
        <v>music</v>
      </c>
      <c r="R811" t="str">
        <f>RIGHT(N811,LEN(N811)-FIND("/",N811))</f>
        <v>rock</v>
      </c>
      <c r="S811" s="11">
        <f>(J811/86400)+25569+(-5/24)</f>
        <v>41628.625347222223</v>
      </c>
      <c r="T811" s="11">
        <f>(I811/86400)+25569+(-5/24)</f>
        <v>41658.625347222223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IF(E812&lt;=0,0,(E812/D812)*100)</f>
        <v>105</v>
      </c>
      <c r="P812" s="7">
        <f>IF(E812&lt;=0,0,E812/L812)</f>
        <v>58.333333333333336</v>
      </c>
      <c r="Q812" t="str">
        <f>LEFT(N812,FIND("/",N812)-1)</f>
        <v>music</v>
      </c>
      <c r="R812" t="str">
        <f>RIGHT(N812,LEN(N812)-FIND("/",N812))</f>
        <v>rock</v>
      </c>
      <c r="S812" s="11">
        <f>(J812/86400)+25569+(-5/24)</f>
        <v>41122.847939814812</v>
      </c>
      <c r="T812" s="11">
        <f>(I812/86400)+25569+(-5/24)</f>
        <v>41152.847939814812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IF(E813&lt;=0,0,(E813/D813)*100)</f>
        <v>104</v>
      </c>
      <c r="P813" s="7">
        <f>IF(E813&lt;=0,0,E813/L813)</f>
        <v>86.666666666666671</v>
      </c>
      <c r="Q813" t="str">
        <f>LEFT(N813,FIND("/",N813)-1)</f>
        <v>music</v>
      </c>
      <c r="R813" t="str">
        <f>RIGHT(N813,LEN(N813)-FIND("/",N813))</f>
        <v>rock</v>
      </c>
      <c r="S813" s="11">
        <f>(J813/86400)+25569+(-5/24)</f>
        <v>41443.435208333329</v>
      </c>
      <c r="T813" s="11">
        <f>(I813/86400)+25569+(-5/24)</f>
        <v>41465.494444444441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IF(E814&lt;=0,0,(E814/D814)*100)</f>
        <v>151.83333333333334</v>
      </c>
      <c r="P814" s="7">
        <f>IF(E814&lt;=0,0,E814/L814)</f>
        <v>27.606060606060606</v>
      </c>
      <c r="Q814" t="str">
        <f>LEFT(N814,FIND("/",N814)-1)</f>
        <v>music</v>
      </c>
      <c r="R814" t="str">
        <f>RIGHT(N814,LEN(N814)-FIND("/",N814))</f>
        <v>rock</v>
      </c>
      <c r="S814" s="11">
        <f>(J814/86400)+25569+(-5/24)</f>
        <v>41281.809629629628</v>
      </c>
      <c r="T814" s="11">
        <f>(I814/86400)+25569+(-5/24)</f>
        <v>41334.373611111107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IF(E815&lt;=0,0,(E815/D815)*100)</f>
        <v>159.99600000000001</v>
      </c>
      <c r="P815" s="7">
        <f>IF(E815&lt;=0,0,E815/L815)</f>
        <v>24.999375000000001</v>
      </c>
      <c r="Q815" t="str">
        <f>LEFT(N815,FIND("/",N815)-1)</f>
        <v>music</v>
      </c>
      <c r="R815" t="str">
        <f>RIGHT(N815,LEN(N815)-FIND("/",N815))</f>
        <v>rock</v>
      </c>
      <c r="S815" s="11">
        <f>(J815/86400)+25569+(-5/24)</f>
        <v>41080.751909722218</v>
      </c>
      <c r="T815" s="11">
        <f>(I815/86400)+25569+(-5/24)</f>
        <v>41110.751909722218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IF(E816&lt;=0,0,(E816/D816)*100)</f>
        <v>127.3</v>
      </c>
      <c r="P816" s="7">
        <f>IF(E816&lt;=0,0,E816/L816)</f>
        <v>45.464285714285715</v>
      </c>
      <c r="Q816" t="str">
        <f>LEFT(N816,FIND("/",N816)-1)</f>
        <v>music</v>
      </c>
      <c r="R816" t="str">
        <f>RIGHT(N816,LEN(N816)-FIND("/",N816))</f>
        <v>rock</v>
      </c>
      <c r="S816" s="11">
        <f>(J816/86400)+25569+(-5/24)</f>
        <v>40679.534733796296</v>
      </c>
      <c r="T816" s="11">
        <f>(I816/86400)+25569+(-5/24)</f>
        <v>40694.544444444444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IF(E817&lt;=0,0,(E817/D817)*100)</f>
        <v>107</v>
      </c>
      <c r="P817" s="7">
        <f>IF(E817&lt;=0,0,E817/L817)</f>
        <v>99.534883720930239</v>
      </c>
      <c r="Q817" t="str">
        <f>LEFT(N817,FIND("/",N817)-1)</f>
        <v>music</v>
      </c>
      <c r="R817" t="str">
        <f>RIGHT(N817,LEN(N817)-FIND("/",N817))</f>
        <v>rock</v>
      </c>
      <c r="S817" s="11">
        <f>(J817/86400)+25569+(-5/24)</f>
        <v>41914.70952546296</v>
      </c>
      <c r="T817" s="11">
        <f>(I817/86400)+25569+(-5/24)</f>
        <v>41944.70952546296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IF(E818&lt;=0,0,(E818/D818)*100)</f>
        <v>115.12214285714286</v>
      </c>
      <c r="P818" s="7">
        <f>IF(E818&lt;=0,0,E818/L818)</f>
        <v>39.31</v>
      </c>
      <c r="Q818" t="str">
        <f>LEFT(N818,FIND("/",N818)-1)</f>
        <v>music</v>
      </c>
      <c r="R818" t="str">
        <f>RIGHT(N818,LEN(N818)-FIND("/",N818))</f>
        <v>rock</v>
      </c>
      <c r="S818" s="11">
        <f>(J818/86400)+25569+(-5/24)</f>
        <v>41341.662534722222</v>
      </c>
      <c r="T818" s="11">
        <f>(I818/86400)+25569+(-5/24)</f>
        <v>41373.0625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IF(E819&lt;=0,0,(E819/D819)*100)</f>
        <v>137.11066666666665</v>
      </c>
      <c r="P819" s="7">
        <f>IF(E819&lt;=0,0,E819/L819)</f>
        <v>89.419999999999987</v>
      </c>
      <c r="Q819" t="str">
        <f>LEFT(N819,FIND("/",N819)-1)</f>
        <v>music</v>
      </c>
      <c r="R819" t="str">
        <f>RIGHT(N819,LEN(N819)-FIND("/",N819))</f>
        <v>rock</v>
      </c>
      <c r="S819" s="11">
        <f>(J819/86400)+25569+(-5/24)</f>
        <v>40925.391331018516</v>
      </c>
      <c r="T819" s="11">
        <f>(I819/86400)+25569+(-5/24)</f>
        <v>40978.999305555553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IF(E820&lt;=0,0,(E820/D820)*100)</f>
        <v>155.71428571428572</v>
      </c>
      <c r="P820" s="7">
        <f>IF(E820&lt;=0,0,E820/L820)</f>
        <v>28.684210526315791</v>
      </c>
      <c r="Q820" t="str">
        <f>LEFT(N820,FIND("/",N820)-1)</f>
        <v>music</v>
      </c>
      <c r="R820" t="str">
        <f>RIGHT(N820,LEN(N820)-FIND("/",N820))</f>
        <v>rock</v>
      </c>
      <c r="S820" s="11">
        <f>(J820/86400)+25569+(-5/24)</f>
        <v>41120.67454861111</v>
      </c>
      <c r="T820" s="11">
        <f>(I820/86400)+25569+(-5/24)</f>
        <v>41128.500694444439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IF(E821&lt;=0,0,(E821/D821)*100)</f>
        <v>108.74999999999999</v>
      </c>
      <c r="P821" s="7">
        <f>IF(E821&lt;=0,0,E821/L821)</f>
        <v>31.071428571428573</v>
      </c>
      <c r="Q821" t="str">
        <f>LEFT(N821,FIND("/",N821)-1)</f>
        <v>music</v>
      </c>
      <c r="R821" t="str">
        <f>RIGHT(N821,LEN(N821)-FIND("/",N821))</f>
        <v>rock</v>
      </c>
      <c r="S821" s="11">
        <f>(J821/86400)+25569+(-5/24)</f>
        <v>41619.789976851847</v>
      </c>
      <c r="T821" s="11">
        <f>(I821/86400)+25569+(-5/24)</f>
        <v>41628.988888888889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IF(E822&lt;=0,0,(E822/D822)*100)</f>
        <v>134.05000000000001</v>
      </c>
      <c r="P822" s="7">
        <f>IF(E822&lt;=0,0,E822/L822)</f>
        <v>70.55263157894737</v>
      </c>
      <c r="Q822" t="str">
        <f>LEFT(N822,FIND("/",N822)-1)</f>
        <v>music</v>
      </c>
      <c r="R822" t="str">
        <f>RIGHT(N822,LEN(N822)-FIND("/",N822))</f>
        <v>rock</v>
      </c>
      <c r="S822" s="11">
        <f>(J822/86400)+25569+(-5/24)</f>
        <v>41768.633587962962</v>
      </c>
      <c r="T822" s="11">
        <f>(I822/86400)+25569+(-5/24)</f>
        <v>41799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IF(E823&lt;=0,0,(E823/D823)*100)</f>
        <v>100</v>
      </c>
      <c r="P823" s="7">
        <f>IF(E823&lt;=0,0,E823/L823)</f>
        <v>224.12820512820514</v>
      </c>
      <c r="Q823" t="str">
        <f>LEFT(N823,FIND("/",N823)-1)</f>
        <v>music</v>
      </c>
      <c r="R823" t="str">
        <f>RIGHT(N823,LEN(N823)-FIND("/",N823))</f>
        <v>rock</v>
      </c>
      <c r="S823" s="11">
        <f>(J823/86400)+25569+(-5/24)</f>
        <v>42093.71371527778</v>
      </c>
      <c r="T823" s="11">
        <f>(I823/86400)+25569+(-5/24)</f>
        <v>42127.959027777775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IF(E824&lt;=0,0,(E824/D824)*100)</f>
        <v>119.16666666666667</v>
      </c>
      <c r="P824" s="7">
        <f>IF(E824&lt;=0,0,E824/L824)</f>
        <v>51.811594202898547</v>
      </c>
      <c r="Q824" t="str">
        <f>LEFT(N824,FIND("/",N824)-1)</f>
        <v>music</v>
      </c>
      <c r="R824" t="str">
        <f>RIGHT(N824,LEN(N824)-FIND("/",N824))</f>
        <v>rock</v>
      </c>
      <c r="S824" s="11">
        <f>(J824/86400)+25569+(-5/24)</f>
        <v>41157.739004629628</v>
      </c>
      <c r="T824" s="11">
        <f>(I824/86400)+25569+(-5/24)</f>
        <v>41187.739004629628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IF(E825&lt;=0,0,(E825/D825)*100)</f>
        <v>179.5</v>
      </c>
      <c r="P825" s="7">
        <f>IF(E825&lt;=0,0,E825/L825)</f>
        <v>43.515151515151516</v>
      </c>
      <c r="Q825" t="str">
        <f>LEFT(N825,FIND("/",N825)-1)</f>
        <v>music</v>
      </c>
      <c r="R825" t="str">
        <f>RIGHT(N825,LEN(N825)-FIND("/",N825))</f>
        <v>rock</v>
      </c>
      <c r="S825" s="11">
        <f>(J825/86400)+25569+(-5/24)</f>
        <v>42055.764490740738</v>
      </c>
      <c r="T825" s="11">
        <f>(I825/86400)+25569+(-5/24)</f>
        <v>42085.722824074073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IF(E826&lt;=0,0,(E826/D826)*100)</f>
        <v>134.38124999999999</v>
      </c>
      <c r="P826" s="7">
        <f>IF(E826&lt;=0,0,E826/L826)</f>
        <v>39.816666666666663</v>
      </c>
      <c r="Q826" t="str">
        <f>LEFT(N826,FIND("/",N826)-1)</f>
        <v>music</v>
      </c>
      <c r="R826" t="str">
        <f>RIGHT(N826,LEN(N826)-FIND("/",N826))</f>
        <v>rock</v>
      </c>
      <c r="S826" s="11">
        <f>(J826/86400)+25569+(-5/24)</f>
        <v>40250.033773148149</v>
      </c>
      <c r="T826" s="11">
        <f>(I826/86400)+25569+(-5/24)</f>
        <v>40286.082638888889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IF(E827&lt;=0,0,(E827/D827)*100)</f>
        <v>100.43200000000002</v>
      </c>
      <c r="P827" s="7">
        <f>IF(E827&lt;=0,0,E827/L827)</f>
        <v>126.8080808080808</v>
      </c>
      <c r="Q827" t="str">
        <f>LEFT(N827,FIND("/",N827)-1)</f>
        <v>music</v>
      </c>
      <c r="R827" t="str">
        <f>RIGHT(N827,LEN(N827)-FIND("/",N827))</f>
        <v>rock</v>
      </c>
      <c r="S827" s="11">
        <f>(J827/86400)+25569+(-5/24)</f>
        <v>41186.098194444443</v>
      </c>
      <c r="T827" s="11">
        <f>(I827/86400)+25569+(-5/24)</f>
        <v>41211.098194444443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IF(E828&lt;=0,0,(E828/D828)*100)</f>
        <v>101.45454545454547</v>
      </c>
      <c r="P828" s="7">
        <f>IF(E828&lt;=0,0,E828/L828)</f>
        <v>113.87755102040816</v>
      </c>
      <c r="Q828" t="str">
        <f>LEFT(N828,FIND("/",N828)-1)</f>
        <v>music</v>
      </c>
      <c r="R828" t="str">
        <f>RIGHT(N828,LEN(N828)-FIND("/",N828))</f>
        <v>rock</v>
      </c>
      <c r="S828" s="11">
        <f>(J828/86400)+25569+(-5/24)</f>
        <v>40972.830208333333</v>
      </c>
      <c r="T828" s="11">
        <f>(I828/86400)+25569+(-5/24)</f>
        <v>40993.788541666661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IF(E829&lt;=0,0,(E829/D829)*100)</f>
        <v>103.33333333333334</v>
      </c>
      <c r="P829" s="7">
        <f>IF(E829&lt;=0,0,E829/L829)</f>
        <v>28.181818181818183</v>
      </c>
      <c r="Q829" t="str">
        <f>LEFT(N829,FIND("/",N829)-1)</f>
        <v>music</v>
      </c>
      <c r="R829" t="str">
        <f>RIGHT(N829,LEN(N829)-FIND("/",N829))</f>
        <v>rock</v>
      </c>
      <c r="S829" s="11">
        <f>(J829/86400)+25569+(-5/24)</f>
        <v>40927.265127314815</v>
      </c>
      <c r="T829" s="11">
        <f>(I829/86400)+25569+(-5/24)</f>
        <v>40953.617361111108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IF(E830&lt;=0,0,(E830/D830)*100)</f>
        <v>107</v>
      </c>
      <c r="P830" s="7">
        <f>IF(E830&lt;=0,0,E830/L830)</f>
        <v>36.60526315789474</v>
      </c>
      <c r="Q830" t="str">
        <f>LEFT(N830,FIND("/",N830)-1)</f>
        <v>music</v>
      </c>
      <c r="R830" t="str">
        <f>RIGHT(N830,LEN(N830)-FIND("/",N830))</f>
        <v>rock</v>
      </c>
      <c r="S830" s="11">
        <f>(J830/86400)+25569+(-5/24)</f>
        <v>41072.842384259253</v>
      </c>
      <c r="T830" s="11">
        <f>(I830/86400)+25569+(-5/24)</f>
        <v>41085.474999999999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IF(E831&lt;=0,0,(E831/D831)*100)</f>
        <v>104</v>
      </c>
      <c r="P831" s="7">
        <f>IF(E831&lt;=0,0,E831/L831)</f>
        <v>32.5</v>
      </c>
      <c r="Q831" t="str">
        <f>LEFT(N831,FIND("/",N831)-1)</f>
        <v>music</v>
      </c>
      <c r="R831" t="str">
        <f>RIGHT(N831,LEN(N831)-FIND("/",N831))</f>
        <v>rock</v>
      </c>
      <c r="S831" s="11">
        <f>(J831/86400)+25569+(-5/24)</f>
        <v>42504.593055555553</v>
      </c>
      <c r="T831" s="11">
        <f>(I831/86400)+25569+(-5/24)</f>
        <v>42564.593055555553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IF(E832&lt;=0,0,(E832/D832)*100)</f>
        <v>107.83333333333334</v>
      </c>
      <c r="P832" s="7">
        <f>IF(E832&lt;=0,0,E832/L832)</f>
        <v>60.65625</v>
      </c>
      <c r="Q832" t="str">
        <f>LEFT(N832,FIND("/",N832)-1)</f>
        <v>music</v>
      </c>
      <c r="R832" t="str">
        <f>RIGHT(N832,LEN(N832)-FIND("/",N832))</f>
        <v>rock</v>
      </c>
      <c r="S832" s="11">
        <f>(J832/86400)+25569+(-5/24)</f>
        <v>41325.317418981482</v>
      </c>
      <c r="T832" s="11">
        <f>(I832/86400)+25569+(-5/24)</f>
        <v>41355.27575231481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IF(E833&lt;=0,0,(E833/D833)*100)</f>
        <v>233.33333333333334</v>
      </c>
      <c r="P833" s="7">
        <f>IF(E833&lt;=0,0,E833/L833)</f>
        <v>175</v>
      </c>
      <c r="Q833" t="str">
        <f>LEFT(N833,FIND("/",N833)-1)</f>
        <v>music</v>
      </c>
      <c r="R833" t="str">
        <f>RIGHT(N833,LEN(N833)-FIND("/",N833))</f>
        <v>rock</v>
      </c>
      <c r="S833" s="11">
        <f>(J833/86400)+25569+(-5/24)</f>
        <v>40996.438587962963</v>
      </c>
      <c r="T833" s="11">
        <f>(I833/86400)+25569+(-5/24)</f>
        <v>41026.438587962963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IF(E834&lt;=0,0,(E834/D834)*100)</f>
        <v>100.60706666666665</v>
      </c>
      <c r="P834" s="7">
        <f>IF(E834&lt;=0,0,E834/L834)</f>
        <v>97.993896103896105</v>
      </c>
      <c r="Q834" t="str">
        <f>LEFT(N834,FIND("/",N834)-1)</f>
        <v>music</v>
      </c>
      <c r="R834" t="str">
        <f>RIGHT(N834,LEN(N834)-FIND("/",N834))</f>
        <v>rock</v>
      </c>
      <c r="S834" s="11">
        <f>(J834/86400)+25569+(-5/24)</f>
        <v>40869.466840277775</v>
      </c>
      <c r="T834" s="11">
        <f>(I834/86400)+25569+(-5/24)</f>
        <v>40929.134027777771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IF(E835&lt;=0,0,(E835/D835)*100)</f>
        <v>101.66666666666666</v>
      </c>
      <c r="P835" s="7">
        <f>IF(E835&lt;=0,0,E835/L835)</f>
        <v>148.78048780487805</v>
      </c>
      <c r="Q835" t="str">
        <f>LEFT(N835,FIND("/",N835)-1)</f>
        <v>music</v>
      </c>
      <c r="R835" t="str">
        <f>RIGHT(N835,LEN(N835)-FIND("/",N835))</f>
        <v>rock</v>
      </c>
      <c r="S835" s="11">
        <f>(J835/86400)+25569+(-5/24)</f>
        <v>41718.669849537036</v>
      </c>
      <c r="T835" s="11">
        <f>(I835/86400)+25569+(-5/24)</f>
        <v>41748.669849537036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IF(E836&lt;=0,0,(E836/D836)*100)</f>
        <v>131.0181818181818</v>
      </c>
      <c r="P836" s="7">
        <f>IF(E836&lt;=0,0,E836/L836)</f>
        <v>96.08</v>
      </c>
      <c r="Q836" t="str">
        <f>LEFT(N836,FIND("/",N836)-1)</f>
        <v>music</v>
      </c>
      <c r="R836" t="str">
        <f>RIGHT(N836,LEN(N836)-FIND("/",N836))</f>
        <v>rock</v>
      </c>
      <c r="S836" s="11">
        <f>(J836/86400)+25569+(-5/24)</f>
        <v>41422.614490740736</v>
      </c>
      <c r="T836" s="11">
        <f>(I836/86400)+25569+(-5/24)</f>
        <v>41455.957638888889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IF(E837&lt;=0,0,(E837/D837)*100)</f>
        <v>117.25000000000001</v>
      </c>
      <c r="P837" s="7">
        <f>IF(E837&lt;=0,0,E837/L837)</f>
        <v>58.625</v>
      </c>
      <c r="Q837" t="str">
        <f>LEFT(N837,FIND("/",N837)-1)</f>
        <v>music</v>
      </c>
      <c r="R837" t="str">
        <f>RIGHT(N837,LEN(N837)-FIND("/",N837))</f>
        <v>rock</v>
      </c>
      <c r="S837" s="11">
        <f>(J837/86400)+25569+(-5/24)</f>
        <v>41005.249513888884</v>
      </c>
      <c r="T837" s="11">
        <f>(I837/86400)+25569+(-5/24)</f>
        <v>41047.916666666664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IF(E838&lt;=0,0,(E838/D838)*100)</f>
        <v>100.93039999999999</v>
      </c>
      <c r="P838" s="7">
        <f>IF(E838&lt;=0,0,E838/L838)</f>
        <v>109.70695652173914</v>
      </c>
      <c r="Q838" t="str">
        <f>LEFT(N838,FIND("/",N838)-1)</f>
        <v>music</v>
      </c>
      <c r="R838" t="str">
        <f>RIGHT(N838,LEN(N838)-FIND("/",N838))</f>
        <v>rock</v>
      </c>
      <c r="S838" s="11">
        <f>(J838/86400)+25569+(-5/24)</f>
        <v>41523.848587962959</v>
      </c>
      <c r="T838" s="11">
        <f>(I838/86400)+25569+(-5/24)</f>
        <v>41553.848587962959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IF(E839&lt;=0,0,(E839/D839)*100)</f>
        <v>121.8</v>
      </c>
      <c r="P839" s="7">
        <f>IF(E839&lt;=0,0,E839/L839)</f>
        <v>49.112903225806448</v>
      </c>
      <c r="Q839" t="str">
        <f>LEFT(N839,FIND("/",N839)-1)</f>
        <v>music</v>
      </c>
      <c r="R839" t="str">
        <f>RIGHT(N839,LEN(N839)-FIND("/",N839))</f>
        <v>rock</v>
      </c>
      <c r="S839" s="11">
        <f>(J839/86400)+25569+(-5/24)</f>
        <v>41730.79006944444</v>
      </c>
      <c r="T839" s="11">
        <f>(I839/86400)+25569+(-5/24)</f>
        <v>41760.79006944444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IF(E840&lt;=0,0,(E840/D840)*100)</f>
        <v>145.4</v>
      </c>
      <c r="P840" s="7">
        <f>IF(E840&lt;=0,0,E840/L840)</f>
        <v>47.672131147540981</v>
      </c>
      <c r="Q840" t="str">
        <f>LEFT(N840,FIND("/",N840)-1)</f>
        <v>music</v>
      </c>
      <c r="R840" t="str">
        <f>RIGHT(N840,LEN(N840)-FIND("/",N840))</f>
        <v>rock</v>
      </c>
      <c r="S840" s="11">
        <f>(J840/86400)+25569+(-5/24)</f>
        <v>40895.689641203702</v>
      </c>
      <c r="T840" s="11">
        <f>(I840/86400)+25569+(-5/24)</f>
        <v>40925.689641203702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IF(E841&lt;=0,0,(E841/D841)*100)</f>
        <v>116.61660000000001</v>
      </c>
      <c r="P841" s="7">
        <f>IF(E841&lt;=0,0,E841/L841)</f>
        <v>60.737812499999997</v>
      </c>
      <c r="Q841" t="str">
        <f>LEFT(N841,FIND("/",N841)-1)</f>
        <v>music</v>
      </c>
      <c r="R841" t="str">
        <f>RIGHT(N841,LEN(N841)-FIND("/",N841))</f>
        <v>rock</v>
      </c>
      <c r="S841" s="11">
        <f>(J841/86400)+25569+(-5/24)</f>
        <v>41144.555046296293</v>
      </c>
      <c r="T841" s="11">
        <f>(I841/86400)+25569+(-5/24)</f>
        <v>41174.555046296293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IF(E842&lt;=0,0,(E842/D842)*100)</f>
        <v>120.4166</v>
      </c>
      <c r="P842" s="7">
        <f>IF(E842&lt;=0,0,E842/L842)</f>
        <v>63.37715789473684</v>
      </c>
      <c r="Q842" t="str">
        <f>LEFT(N842,FIND("/",N842)-1)</f>
        <v>music</v>
      </c>
      <c r="R842" t="str">
        <f>RIGHT(N842,LEN(N842)-FIND("/",N842))</f>
        <v>metal</v>
      </c>
      <c r="S842" s="11">
        <f>(J842/86400)+25569+(-5/24)</f>
        <v>42607.018368055556</v>
      </c>
      <c r="T842" s="11">
        <f>(I842/86400)+25569+(-5/24)</f>
        <v>42637.018368055556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IF(E843&lt;=0,0,(E843/D843)*100)</f>
        <v>101.32000000000001</v>
      </c>
      <c r="P843" s="7">
        <f>IF(E843&lt;=0,0,E843/L843)</f>
        <v>53.893617021276597</v>
      </c>
      <c r="Q843" t="str">
        <f>LEFT(N843,FIND("/",N843)-1)</f>
        <v>music</v>
      </c>
      <c r="R843" t="str">
        <f>RIGHT(N843,LEN(N843)-FIND("/",N843))</f>
        <v>metal</v>
      </c>
      <c r="S843" s="11">
        <f>(J843/86400)+25569+(-5/24)</f>
        <v>41923.630358796298</v>
      </c>
      <c r="T843" s="11">
        <f>(I843/86400)+25569+(-5/24)</f>
        <v>41953.672025462962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IF(E844&lt;=0,0,(E844/D844)*100)</f>
        <v>104.32</v>
      </c>
      <c r="P844" s="7">
        <f>IF(E844&lt;=0,0,E844/L844)</f>
        <v>66.871794871794876</v>
      </c>
      <c r="Q844" t="str">
        <f>LEFT(N844,FIND("/",N844)-1)</f>
        <v>music</v>
      </c>
      <c r="R844" t="str">
        <f>RIGHT(N844,LEN(N844)-FIND("/",N844))</f>
        <v>metal</v>
      </c>
      <c r="S844" s="11">
        <f>(J844/86400)+25569+(-5/24)</f>
        <v>41526.384062499994</v>
      </c>
      <c r="T844" s="11">
        <f>(I844/86400)+25569+(-5/24)</f>
        <v>41560.957638888889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IF(E845&lt;=0,0,(E845/D845)*100)</f>
        <v>267.13333333333333</v>
      </c>
      <c r="P845" s="7">
        <f>IF(E845&lt;=0,0,E845/L845)</f>
        <v>63.102362204724407</v>
      </c>
      <c r="Q845" t="str">
        <f>LEFT(N845,FIND("/",N845)-1)</f>
        <v>music</v>
      </c>
      <c r="R845" t="str">
        <f>RIGHT(N845,LEN(N845)-FIND("/",N845))</f>
        <v>metal</v>
      </c>
      <c r="S845" s="11">
        <f>(J845/86400)+25569+(-5/24)</f>
        <v>42695.049537037034</v>
      </c>
      <c r="T845" s="11">
        <f>(I845/86400)+25569+(-5/24)</f>
        <v>42712.124999999993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IF(E846&lt;=0,0,(E846/D846)*100)</f>
        <v>194.13333333333333</v>
      </c>
      <c r="P846" s="7">
        <f>IF(E846&lt;=0,0,E846/L846)</f>
        <v>36.628930817610062</v>
      </c>
      <c r="Q846" t="str">
        <f>LEFT(N846,FIND("/",N846)-1)</f>
        <v>music</v>
      </c>
      <c r="R846" t="str">
        <f>RIGHT(N846,LEN(N846)-FIND("/",N846))</f>
        <v>metal</v>
      </c>
      <c r="S846" s="11">
        <f>(J846/86400)+25569+(-5/24)</f>
        <v>41905.476296296292</v>
      </c>
      <c r="T846" s="11">
        <f>(I846/86400)+25569+(-5/24)</f>
        <v>41943.999305555553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IF(E847&lt;=0,0,(E847/D847)*100)</f>
        <v>120.3802</v>
      </c>
      <c r="P847" s="7">
        <f>IF(E847&lt;=0,0,E847/L847)</f>
        <v>34.005706214689269</v>
      </c>
      <c r="Q847" t="str">
        <f>LEFT(N847,FIND("/",N847)-1)</f>
        <v>music</v>
      </c>
      <c r="R847" t="str">
        <f>RIGHT(N847,LEN(N847)-FIND("/",N847))</f>
        <v>metal</v>
      </c>
      <c r="S847" s="11">
        <f>(J847/86400)+25569+(-5/24)</f>
        <v>42577.997638888883</v>
      </c>
      <c r="T847" s="11">
        <f>(I847/86400)+25569+(-5/24)</f>
        <v>42617.957638888889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IF(E848&lt;=0,0,(E848/D848)*100)</f>
        <v>122.00090909090908</v>
      </c>
      <c r="P848" s="7">
        <f>IF(E848&lt;=0,0,E848/L848)</f>
        <v>28.553404255319148</v>
      </c>
      <c r="Q848" t="str">
        <f>LEFT(N848,FIND("/",N848)-1)</f>
        <v>music</v>
      </c>
      <c r="R848" t="str">
        <f>RIGHT(N848,LEN(N848)-FIND("/",N848))</f>
        <v>metal</v>
      </c>
      <c r="S848" s="11">
        <f>(J848/86400)+25569+(-5/24)</f>
        <v>41694.183506944442</v>
      </c>
      <c r="T848" s="11">
        <f>(I848/86400)+25569+(-5/24)</f>
        <v>41708.375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IF(E849&lt;=0,0,(E849/D849)*100)</f>
        <v>100</v>
      </c>
      <c r="P849" s="7">
        <f>IF(E849&lt;=0,0,E849/L849)</f>
        <v>10</v>
      </c>
      <c r="Q849" t="str">
        <f>LEFT(N849,FIND("/",N849)-1)</f>
        <v>music</v>
      </c>
      <c r="R849" t="str">
        <f>RIGHT(N849,LEN(N849)-FIND("/",N849))</f>
        <v>metal</v>
      </c>
      <c r="S849" s="11">
        <f>(J849/86400)+25569+(-5/24)</f>
        <v>42165.59</v>
      </c>
      <c r="T849" s="11">
        <f>(I849/86400)+25569+(-5/24)</f>
        <v>42195.59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IF(E850&lt;=0,0,(E850/D850)*100)</f>
        <v>100</v>
      </c>
      <c r="P850" s="7">
        <f>IF(E850&lt;=0,0,E850/L850)</f>
        <v>18.75</v>
      </c>
      <c r="Q850" t="str">
        <f>LEFT(N850,FIND("/",N850)-1)</f>
        <v>music</v>
      </c>
      <c r="R850" t="str">
        <f>RIGHT(N850,LEN(N850)-FIND("/",N850))</f>
        <v>metal</v>
      </c>
      <c r="S850" s="11">
        <f>(J850/86400)+25569+(-5/24)</f>
        <v>42078.583715277775</v>
      </c>
      <c r="T850" s="11">
        <f>(I850/86400)+25569+(-5/24)</f>
        <v>42108.583715277775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IF(E851&lt;=0,0,(E851/D851)*100)</f>
        <v>119.9</v>
      </c>
      <c r="P851" s="7">
        <f>IF(E851&lt;=0,0,E851/L851)</f>
        <v>41.704347826086959</v>
      </c>
      <c r="Q851" t="str">
        <f>LEFT(N851,FIND("/",N851)-1)</f>
        <v>music</v>
      </c>
      <c r="R851" t="str">
        <f>RIGHT(N851,LEN(N851)-FIND("/",N851))</f>
        <v>metal</v>
      </c>
      <c r="S851" s="11">
        <f>(J851/86400)+25569+(-5/24)</f>
        <v>42050.94055555555</v>
      </c>
      <c r="T851" s="11">
        <f>(I851/86400)+25569+(-5/24)</f>
        <v>42078.898888888885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IF(E852&lt;=0,0,(E852/D852)*100)</f>
        <v>155.17499999999998</v>
      </c>
      <c r="P852" s="7">
        <f>IF(E852&lt;=0,0,E852/L852)</f>
        <v>46.669172932330824</v>
      </c>
      <c r="Q852" t="str">
        <f>LEFT(N852,FIND("/",N852)-1)</f>
        <v>music</v>
      </c>
      <c r="R852" t="str">
        <f>RIGHT(N852,LEN(N852)-FIND("/",N852))</f>
        <v>metal</v>
      </c>
      <c r="S852" s="11">
        <f>(J852/86400)+25569+(-5/24)</f>
        <v>42452.619409722225</v>
      </c>
      <c r="T852" s="11">
        <f>(I852/86400)+25569+(-5/24)</f>
        <v>42484.999305555553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IF(E853&lt;=0,0,(E853/D853)*100)</f>
        <v>130.44999999999999</v>
      </c>
      <c r="P853" s="7">
        <f>IF(E853&lt;=0,0,E853/L853)</f>
        <v>37.271428571428572</v>
      </c>
      <c r="Q853" t="str">
        <f>LEFT(N853,FIND("/",N853)-1)</f>
        <v>music</v>
      </c>
      <c r="R853" t="str">
        <f>RIGHT(N853,LEN(N853)-FIND("/",N853))</f>
        <v>metal</v>
      </c>
      <c r="S853" s="11">
        <f>(J853/86400)+25569+(-5/24)</f>
        <v>42522.671909722216</v>
      </c>
      <c r="T853" s="11">
        <f>(I853/86400)+25569+(-5/24)</f>
        <v>42582.614583333336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IF(E854&lt;=0,0,(E854/D854)*100)</f>
        <v>104.97142857142859</v>
      </c>
      <c r="P854" s="7">
        <f>IF(E854&lt;=0,0,E854/L854)</f>
        <v>59.258064516129032</v>
      </c>
      <c r="Q854" t="str">
        <f>LEFT(N854,FIND("/",N854)-1)</f>
        <v>music</v>
      </c>
      <c r="R854" t="str">
        <f>RIGHT(N854,LEN(N854)-FIND("/",N854))</f>
        <v>metal</v>
      </c>
      <c r="S854" s="11">
        <f>(J854/86400)+25569+(-5/24)</f>
        <v>42656.59716435185</v>
      </c>
      <c r="T854" s="11">
        <f>(I854/86400)+25569+(-5/24)</f>
        <v>42667.666666666664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IF(E855&lt;=0,0,(E855/D855)*100)</f>
        <v>100</v>
      </c>
      <c r="P855" s="7">
        <f>IF(E855&lt;=0,0,E855/L855)</f>
        <v>30</v>
      </c>
      <c r="Q855" t="str">
        <f>LEFT(N855,FIND("/",N855)-1)</f>
        <v>music</v>
      </c>
      <c r="R855" t="str">
        <f>RIGHT(N855,LEN(N855)-FIND("/",N855))</f>
        <v>metal</v>
      </c>
      <c r="S855" s="11">
        <f>(J855/86400)+25569+(-5/24)</f>
        <v>42021.62394675926</v>
      </c>
      <c r="T855" s="11">
        <f>(I855/86400)+25569+(-5/24)</f>
        <v>42051.62394675926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IF(E856&lt;=0,0,(E856/D856)*100)</f>
        <v>118.2205035971223</v>
      </c>
      <c r="P856" s="7">
        <f>IF(E856&lt;=0,0,E856/L856)</f>
        <v>65.8623246492986</v>
      </c>
      <c r="Q856" t="str">
        <f>LEFT(N856,FIND("/",N856)-1)</f>
        <v>music</v>
      </c>
      <c r="R856" t="str">
        <f>RIGHT(N856,LEN(N856)-FIND("/",N856))</f>
        <v>metal</v>
      </c>
      <c r="S856" s="11">
        <f>(J856/86400)+25569+(-5/24)</f>
        <v>42702.004004629627</v>
      </c>
      <c r="T856" s="11">
        <f>(I856/86400)+25569+(-5/24)</f>
        <v>42732.004004629627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IF(E857&lt;=0,0,(E857/D857)*100)</f>
        <v>103.44827586206897</v>
      </c>
      <c r="P857" s="7">
        <f>IF(E857&lt;=0,0,E857/L857)</f>
        <v>31.914893617021278</v>
      </c>
      <c r="Q857" t="str">
        <f>LEFT(N857,FIND("/",N857)-1)</f>
        <v>music</v>
      </c>
      <c r="R857" t="str">
        <f>RIGHT(N857,LEN(N857)-FIND("/",N857))</f>
        <v>metal</v>
      </c>
      <c r="S857" s="11">
        <f>(J857/86400)+25569+(-5/24)</f>
        <v>42544.916863425919</v>
      </c>
      <c r="T857" s="11">
        <f>(I857/86400)+25569+(-5/24)</f>
        <v>42574.916863425919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IF(E858&lt;=0,0,(E858/D858)*100)</f>
        <v>218.00000000000003</v>
      </c>
      <c r="P858" s="7">
        <f>IF(E858&lt;=0,0,E858/L858)</f>
        <v>19.464285714285715</v>
      </c>
      <c r="Q858" t="str">
        <f>LEFT(N858,FIND("/",N858)-1)</f>
        <v>music</v>
      </c>
      <c r="R858" t="str">
        <f>RIGHT(N858,LEN(N858)-FIND("/",N858))</f>
        <v>metal</v>
      </c>
      <c r="S858" s="11">
        <f>(J858/86400)+25569+(-5/24)</f>
        <v>42609.103657407402</v>
      </c>
      <c r="T858" s="11">
        <f>(I858/86400)+25569+(-5/24)</f>
        <v>42668.583333333336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IF(E859&lt;=0,0,(E859/D859)*100)</f>
        <v>100</v>
      </c>
      <c r="P859" s="7">
        <f>IF(E859&lt;=0,0,E859/L859)</f>
        <v>50</v>
      </c>
      <c r="Q859" t="str">
        <f>LEFT(N859,FIND("/",N859)-1)</f>
        <v>music</v>
      </c>
      <c r="R859" t="str">
        <f>RIGHT(N859,LEN(N859)-FIND("/",N859))</f>
        <v>metal</v>
      </c>
      <c r="S859" s="11">
        <f>(J859/86400)+25569+(-5/24)</f>
        <v>42291.373043981475</v>
      </c>
      <c r="T859" s="11">
        <f>(I859/86400)+25569+(-5/24)</f>
        <v>42333.414710648147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IF(E860&lt;=0,0,(E860/D860)*100)</f>
        <v>144.00583333333333</v>
      </c>
      <c r="P860" s="7">
        <f>IF(E860&lt;=0,0,E860/L860)</f>
        <v>22.737763157894737</v>
      </c>
      <c r="Q860" t="str">
        <f>LEFT(N860,FIND("/",N860)-1)</f>
        <v>music</v>
      </c>
      <c r="R860" t="str">
        <f>RIGHT(N860,LEN(N860)-FIND("/",N860))</f>
        <v>metal</v>
      </c>
      <c r="S860" s="11">
        <f>(J860/86400)+25569+(-5/24)</f>
        <v>42079.537245370368</v>
      </c>
      <c r="T860" s="11">
        <f>(I860/86400)+25569+(-5/24)</f>
        <v>42109.749305555553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IF(E861&lt;=0,0,(E861/D861)*100)</f>
        <v>104.67500000000001</v>
      </c>
      <c r="P861" s="7">
        <f>IF(E861&lt;=0,0,E861/L861)</f>
        <v>42.724489795918366</v>
      </c>
      <c r="Q861" t="str">
        <f>LEFT(N861,FIND("/",N861)-1)</f>
        <v>music</v>
      </c>
      <c r="R861" t="str">
        <f>RIGHT(N861,LEN(N861)-FIND("/",N861))</f>
        <v>metal</v>
      </c>
      <c r="S861" s="11">
        <f>(J861/86400)+25569+(-5/24)</f>
        <v>42128.611898148149</v>
      </c>
      <c r="T861" s="11">
        <f>(I861/86400)+25569+(-5/24)</f>
        <v>42158.791666666664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IF(E862&lt;=0,0,(E862/D862)*100)</f>
        <v>18.142857142857142</v>
      </c>
      <c r="P862" s="7">
        <f>IF(E862&lt;=0,0,E862/L862)</f>
        <v>52.916666666666664</v>
      </c>
      <c r="Q862" t="str">
        <f>LEFT(N862,FIND("/",N862)-1)</f>
        <v>music</v>
      </c>
      <c r="R862" t="str">
        <f>RIGHT(N862,LEN(N862)-FIND("/",N862))</f>
        <v>jazz</v>
      </c>
      <c r="S862" s="11">
        <f>(J862/86400)+25569+(-5/24)</f>
        <v>41570.274456018517</v>
      </c>
      <c r="T862" s="11">
        <f>(I862/86400)+25569+(-5/24)</f>
        <v>41600.316122685181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IF(E863&lt;=0,0,(E863/D863)*100)</f>
        <v>2.2444444444444445</v>
      </c>
      <c r="P863" s="7">
        <f>IF(E863&lt;=0,0,E863/L863)</f>
        <v>50.5</v>
      </c>
      <c r="Q863" t="str">
        <f>LEFT(N863,FIND("/",N863)-1)</f>
        <v>music</v>
      </c>
      <c r="R863" t="str">
        <f>RIGHT(N863,LEN(N863)-FIND("/",N863))</f>
        <v>jazz</v>
      </c>
      <c r="S863" s="11">
        <f>(J863/86400)+25569+(-5/24)</f>
        <v>42599.756990740738</v>
      </c>
      <c r="T863" s="11">
        <f>(I863/86400)+25569+(-5/24)</f>
        <v>42629.756990740738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IF(E864&lt;=0,0,(E864/D864)*100)</f>
        <v>0.33999999999999997</v>
      </c>
      <c r="P864" s="7">
        <f>IF(E864&lt;=0,0,E864/L864)</f>
        <v>42.5</v>
      </c>
      <c r="Q864" t="str">
        <f>LEFT(N864,FIND("/",N864)-1)</f>
        <v>music</v>
      </c>
      <c r="R864" t="str">
        <f>RIGHT(N864,LEN(N864)-FIND("/",N864))</f>
        <v>jazz</v>
      </c>
      <c r="S864" s="11">
        <f>(J864/86400)+25569+(-5/24)</f>
        <v>41559.346620370365</v>
      </c>
      <c r="T864" s="11">
        <f>(I864/86400)+25569+(-5/24)</f>
        <v>41589.388287037036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IF(E865&lt;=0,0,(E865/D865)*100)</f>
        <v>4.5</v>
      </c>
      <c r="P865" s="7">
        <f>IF(E865&lt;=0,0,E865/L865)</f>
        <v>18</v>
      </c>
      <c r="Q865" t="str">
        <f>LEFT(N865,FIND("/",N865)-1)</f>
        <v>music</v>
      </c>
      <c r="R865" t="str">
        <f>RIGHT(N865,LEN(N865)-FIND("/",N865))</f>
        <v>jazz</v>
      </c>
      <c r="S865" s="11">
        <f>(J865/86400)+25569+(-5/24)</f>
        <v>40920.909328703703</v>
      </c>
      <c r="T865" s="11">
        <f>(I865/86400)+25569+(-5/24)</f>
        <v>40950.909328703703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IF(E866&lt;=0,0,(E866/D866)*100)</f>
        <v>41.53846153846154</v>
      </c>
      <c r="P866" s="7">
        <f>IF(E866&lt;=0,0,E866/L866)</f>
        <v>34.177215189873415</v>
      </c>
      <c r="Q866" t="str">
        <f>LEFT(N866,FIND("/",N866)-1)</f>
        <v>music</v>
      </c>
      <c r="R866" t="str">
        <f>RIGHT(N866,LEN(N866)-FIND("/",N866))</f>
        <v>jazz</v>
      </c>
      <c r="S866" s="11">
        <f>(J866/86400)+25569+(-5/24)</f>
        <v>41540.898587962962</v>
      </c>
      <c r="T866" s="11">
        <f>(I866/86400)+25569+(-5/24)</f>
        <v>41563.207638888889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IF(E867&lt;=0,0,(E867/D867)*100)</f>
        <v>2.0454545454545454</v>
      </c>
      <c r="P867" s="7">
        <f>IF(E867&lt;=0,0,E867/L867)</f>
        <v>22.5</v>
      </c>
      <c r="Q867" t="str">
        <f>LEFT(N867,FIND("/",N867)-1)</f>
        <v>music</v>
      </c>
      <c r="R867" t="str">
        <f>RIGHT(N867,LEN(N867)-FIND("/",N867))</f>
        <v>jazz</v>
      </c>
      <c r="S867" s="11">
        <f>(J867/86400)+25569+(-5/24)</f>
        <v>41230.564780092587</v>
      </c>
      <c r="T867" s="11">
        <f>(I867/86400)+25569+(-5/24)</f>
        <v>41290.564780092587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IF(E868&lt;=0,0,(E868/D868)*100)</f>
        <v>18.285714285714285</v>
      </c>
      <c r="P868" s="7">
        <f>IF(E868&lt;=0,0,E868/L868)</f>
        <v>58.18181818181818</v>
      </c>
      <c r="Q868" t="str">
        <f>LEFT(N868,FIND("/",N868)-1)</f>
        <v>music</v>
      </c>
      <c r="R868" t="str">
        <f>RIGHT(N868,LEN(N868)-FIND("/",N868))</f>
        <v>jazz</v>
      </c>
      <c r="S868" s="11">
        <f>(J868/86400)+25569+(-5/24)</f>
        <v>42025.429606481477</v>
      </c>
      <c r="T868" s="11">
        <f>(I868/86400)+25569+(-5/24)</f>
        <v>42063.423611111109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IF(E869&lt;=0,0,(E869/D869)*100)</f>
        <v>24.02</v>
      </c>
      <c r="P869" s="7">
        <f>IF(E869&lt;=0,0,E869/L869)</f>
        <v>109.18181818181819</v>
      </c>
      <c r="Q869" t="str">
        <f>LEFT(N869,FIND("/",N869)-1)</f>
        <v>music</v>
      </c>
      <c r="R869" t="str">
        <f>RIGHT(N869,LEN(N869)-FIND("/",N869))</f>
        <v>jazz</v>
      </c>
      <c r="S869" s="11">
        <f>(J869/86400)+25569+(-5/24)</f>
        <v>40087.897060185183</v>
      </c>
      <c r="T869" s="11">
        <f>(I869/86400)+25569+(-5/24)</f>
        <v>40147.999305555553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IF(E870&lt;=0,0,(E870/D870)*100)</f>
        <v>0.1111111111111111</v>
      </c>
      <c r="P870" s="7">
        <f>IF(E870&lt;=0,0,E870/L870)</f>
        <v>50</v>
      </c>
      <c r="Q870" t="str">
        <f>LEFT(N870,FIND("/",N870)-1)</f>
        <v>music</v>
      </c>
      <c r="R870" t="str">
        <f>RIGHT(N870,LEN(N870)-FIND("/",N870))</f>
        <v>jazz</v>
      </c>
      <c r="S870" s="11">
        <f>(J870/86400)+25569+(-5/24)</f>
        <v>41615.819421296292</v>
      </c>
      <c r="T870" s="11">
        <f>(I870/86400)+25569+(-5/24)</f>
        <v>41645.819421296292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IF(E871&lt;=0,0,(E871/D871)*100)</f>
        <v>11.818181818181818</v>
      </c>
      <c r="P871" s="7">
        <f>IF(E871&lt;=0,0,E871/L871)</f>
        <v>346.66666666666669</v>
      </c>
      <c r="Q871" t="str">
        <f>LEFT(N871,FIND("/",N871)-1)</f>
        <v>music</v>
      </c>
      <c r="R871" t="str">
        <f>RIGHT(N871,LEN(N871)-FIND("/",N871))</f>
        <v>jazz</v>
      </c>
      <c r="S871" s="11">
        <f>(J871/86400)+25569+(-5/24)</f>
        <v>41342.637233796289</v>
      </c>
      <c r="T871" s="11">
        <f>(I871/86400)+25569+(-5/24)</f>
        <v>41372.595567129625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IF(E872&lt;=0,0,(E872/D872)*100)</f>
        <v>0.31</v>
      </c>
      <c r="P872" s="7">
        <f>IF(E872&lt;=0,0,E872/L872)</f>
        <v>12.4</v>
      </c>
      <c r="Q872" t="str">
        <f>LEFT(N872,FIND("/",N872)-1)</f>
        <v>music</v>
      </c>
      <c r="R872" t="str">
        <f>RIGHT(N872,LEN(N872)-FIND("/",N872))</f>
        <v>jazz</v>
      </c>
      <c r="S872" s="11">
        <f>(J872/86400)+25569+(-5/24)</f>
        <v>41487.813923611109</v>
      </c>
      <c r="T872" s="11">
        <f>(I872/86400)+25569+(-5/24)</f>
        <v>41517.813923611109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IF(E873&lt;=0,0,(E873/D873)*100)</f>
        <v>5.416666666666667</v>
      </c>
      <c r="P873" s="7">
        <f>IF(E873&lt;=0,0,E873/L873)</f>
        <v>27.083333333333332</v>
      </c>
      <c r="Q873" t="str">
        <f>LEFT(N873,FIND("/",N873)-1)</f>
        <v>music</v>
      </c>
      <c r="R873" t="str">
        <f>RIGHT(N873,LEN(N873)-FIND("/",N873))</f>
        <v>jazz</v>
      </c>
      <c r="S873" s="11">
        <f>(J873/86400)+25569+(-5/24)</f>
        <v>41577.352951388886</v>
      </c>
      <c r="T873" s="11">
        <f>(I873/86400)+25569+(-5/24)</f>
        <v>41607.394618055558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IF(E874&lt;=0,0,(E874/D874)*100)</f>
        <v>0.8125</v>
      </c>
      <c r="P874" s="7">
        <f>IF(E874&lt;=0,0,E874/L874)</f>
        <v>32.5</v>
      </c>
      <c r="Q874" t="str">
        <f>LEFT(N874,FIND("/",N874)-1)</f>
        <v>music</v>
      </c>
      <c r="R874" t="str">
        <f>RIGHT(N874,LEN(N874)-FIND("/",N874))</f>
        <v>jazz</v>
      </c>
      <c r="S874" s="11">
        <f>(J874/86400)+25569+(-5/24)</f>
        <v>40567.617210648146</v>
      </c>
      <c r="T874" s="11">
        <f>(I874/86400)+25569+(-5/24)</f>
        <v>40612.617210648146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IF(E875&lt;=0,0,(E875/D875)*100)</f>
        <v>1.2857142857142856</v>
      </c>
      <c r="P875" s="7">
        <f>IF(E875&lt;=0,0,E875/L875)</f>
        <v>9</v>
      </c>
      <c r="Q875" t="str">
        <f>LEFT(N875,FIND("/",N875)-1)</f>
        <v>music</v>
      </c>
      <c r="R875" t="str">
        <f>RIGHT(N875,LEN(N875)-FIND("/",N875))</f>
        <v>jazz</v>
      </c>
      <c r="S875" s="11">
        <f>(J875/86400)+25569+(-5/24)</f>
        <v>41183.958796296291</v>
      </c>
      <c r="T875" s="11">
        <f>(I875/86400)+25569+(-5/24)</f>
        <v>41224.000462962962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IF(E876&lt;=0,0,(E876/D876)*100)</f>
        <v>24.333333333333336</v>
      </c>
      <c r="P876" s="7">
        <f>IF(E876&lt;=0,0,E876/L876)</f>
        <v>34.761904761904759</v>
      </c>
      <c r="Q876" t="str">
        <f>LEFT(N876,FIND("/",N876)-1)</f>
        <v>music</v>
      </c>
      <c r="R876" t="str">
        <f>RIGHT(N876,LEN(N876)-FIND("/",N876))</f>
        <v>jazz</v>
      </c>
      <c r="S876" s="11">
        <f>(J876/86400)+25569+(-5/24)</f>
        <v>41368.375393518516</v>
      </c>
      <c r="T876" s="11">
        <f>(I876/86400)+25569+(-5/24)</f>
        <v>41398.375393518516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IF(E877&lt;=0,0,(E877/D877)*100)</f>
        <v>0</v>
      </c>
      <c r="P877" s="7">
        <f>IF(E877&lt;=0,0,E877/L877)</f>
        <v>0</v>
      </c>
      <c r="Q877" t="str">
        <f>LEFT(N877,FIND("/",N877)-1)</f>
        <v>music</v>
      </c>
      <c r="R877" t="str">
        <f>RIGHT(N877,LEN(N877)-FIND("/",N877))</f>
        <v>jazz</v>
      </c>
      <c r="S877" s="11">
        <f>(J877/86400)+25569+(-5/24)</f>
        <v>42248.515405092585</v>
      </c>
      <c r="T877" s="11">
        <f>(I877/86400)+25569+(-5/24)</f>
        <v>42268.515405092585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IF(E878&lt;=0,0,(E878/D878)*100)</f>
        <v>40.799492385786799</v>
      </c>
      <c r="P878" s="7">
        <f>IF(E878&lt;=0,0,E878/L878)</f>
        <v>28.577777777777779</v>
      </c>
      <c r="Q878" t="str">
        <f>LEFT(N878,FIND("/",N878)-1)</f>
        <v>music</v>
      </c>
      <c r="R878" t="str">
        <f>RIGHT(N878,LEN(N878)-FIND("/",N878))</f>
        <v>jazz</v>
      </c>
      <c r="S878" s="11">
        <f>(J878/86400)+25569+(-5/24)</f>
        <v>41276.288506944438</v>
      </c>
      <c r="T878" s="11">
        <f>(I878/86400)+25569+(-5/24)</f>
        <v>41309.288506944438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IF(E879&lt;=0,0,(E879/D879)*100)</f>
        <v>67.55</v>
      </c>
      <c r="P879" s="7">
        <f>IF(E879&lt;=0,0,E879/L879)</f>
        <v>46.586206896551722</v>
      </c>
      <c r="Q879" t="str">
        <f>LEFT(N879,FIND("/",N879)-1)</f>
        <v>music</v>
      </c>
      <c r="R879" t="str">
        <f>RIGHT(N879,LEN(N879)-FIND("/",N879))</f>
        <v>jazz</v>
      </c>
      <c r="S879" s="11">
        <f>(J879/86400)+25569+(-5/24)</f>
        <v>41597.580555555549</v>
      </c>
      <c r="T879" s="11">
        <f>(I879/86400)+25569+(-5/24)</f>
        <v>41627.580555555549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IF(E880&lt;=0,0,(E880/D880)*100)</f>
        <v>1.3</v>
      </c>
      <c r="P880" s="7">
        <f>IF(E880&lt;=0,0,E880/L880)</f>
        <v>32.5</v>
      </c>
      <c r="Q880" t="str">
        <f>LEFT(N880,FIND("/",N880)-1)</f>
        <v>music</v>
      </c>
      <c r="R880" t="str">
        <f>RIGHT(N880,LEN(N880)-FIND("/",N880))</f>
        <v>jazz</v>
      </c>
      <c r="S880" s="11">
        <f>(J880/86400)+25569+(-5/24)</f>
        <v>40505.024583333332</v>
      </c>
      <c r="T880" s="11">
        <f>(I880/86400)+25569+(-5/24)</f>
        <v>40535.024583333332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IF(E881&lt;=0,0,(E881/D881)*100)</f>
        <v>30.666666666666664</v>
      </c>
      <c r="P881" s="7">
        <f>IF(E881&lt;=0,0,E881/L881)</f>
        <v>21.466666666666665</v>
      </c>
      <c r="Q881" t="str">
        <f>LEFT(N881,FIND("/",N881)-1)</f>
        <v>music</v>
      </c>
      <c r="R881" t="str">
        <f>RIGHT(N881,LEN(N881)-FIND("/",N881))</f>
        <v>jazz</v>
      </c>
      <c r="S881" s="11">
        <f>(J881/86400)+25569+(-5/24)</f>
        <v>41037.621585648143</v>
      </c>
      <c r="T881" s="11">
        <f>(I881/86400)+25569+(-5/24)</f>
        <v>41058.621585648143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IF(E882&lt;=0,0,(E882/D882)*100)</f>
        <v>2.9894179894179893</v>
      </c>
      <c r="P882" s="7">
        <f>IF(E882&lt;=0,0,E882/L882)</f>
        <v>14.125</v>
      </c>
      <c r="Q882" t="str">
        <f>LEFT(N882,FIND("/",N882)-1)</f>
        <v>music</v>
      </c>
      <c r="R882" t="str">
        <f>RIGHT(N882,LEN(N882)-FIND("/",N882))</f>
        <v>indie rock</v>
      </c>
      <c r="S882" s="11">
        <f>(J882/86400)+25569+(-5/24)</f>
        <v>41179.112708333334</v>
      </c>
      <c r="T882" s="11">
        <f>(I882/86400)+25569+(-5/24)</f>
        <v>41212.112708333334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IF(E883&lt;=0,0,(E883/D883)*100)</f>
        <v>0.8</v>
      </c>
      <c r="P883" s="7">
        <f>IF(E883&lt;=0,0,E883/L883)</f>
        <v>30</v>
      </c>
      <c r="Q883" t="str">
        <f>LEFT(N883,FIND("/",N883)-1)</f>
        <v>music</v>
      </c>
      <c r="R883" t="str">
        <f>RIGHT(N883,LEN(N883)-FIND("/",N883))</f>
        <v>indie rock</v>
      </c>
      <c r="S883" s="11">
        <f>(J883/86400)+25569+(-5/24)</f>
        <v>40877.042662037034</v>
      </c>
      <c r="T883" s="11">
        <f>(I883/86400)+25569+(-5/24)</f>
        <v>40922.042662037034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IF(E884&lt;=0,0,(E884/D884)*100)</f>
        <v>20.133333333333333</v>
      </c>
      <c r="P884" s="7">
        <f>IF(E884&lt;=0,0,E884/L884)</f>
        <v>21.571428571428573</v>
      </c>
      <c r="Q884" t="str">
        <f>LEFT(N884,FIND("/",N884)-1)</f>
        <v>music</v>
      </c>
      <c r="R884" t="str">
        <f>RIGHT(N884,LEN(N884)-FIND("/",N884))</f>
        <v>indie rock</v>
      </c>
      <c r="S884" s="11">
        <f>(J884/86400)+25569+(-5/24)</f>
        <v>40759.652199074073</v>
      </c>
      <c r="T884" s="11">
        <f>(I884/86400)+25569+(-5/24)</f>
        <v>40792.652199074073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IF(E885&lt;=0,0,(E885/D885)*100)</f>
        <v>40.020000000000003</v>
      </c>
      <c r="P885" s="7">
        <f>IF(E885&lt;=0,0,E885/L885)</f>
        <v>83.375</v>
      </c>
      <c r="Q885" t="str">
        <f>LEFT(N885,FIND("/",N885)-1)</f>
        <v>music</v>
      </c>
      <c r="R885" t="str">
        <f>RIGHT(N885,LEN(N885)-FIND("/",N885))</f>
        <v>indie rock</v>
      </c>
      <c r="S885" s="11">
        <f>(J885/86400)+25569+(-5/24)</f>
        <v>42371.727256944439</v>
      </c>
      <c r="T885" s="11">
        <f>(I885/86400)+25569+(-5/24)</f>
        <v>42431.727256944439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IF(E886&lt;=0,0,(E886/D886)*100)</f>
        <v>1</v>
      </c>
      <c r="P886" s="7">
        <f>IF(E886&lt;=0,0,E886/L886)</f>
        <v>10</v>
      </c>
      <c r="Q886" t="str">
        <f>LEFT(N886,FIND("/",N886)-1)</f>
        <v>music</v>
      </c>
      <c r="R886" t="str">
        <f>RIGHT(N886,LEN(N886)-FIND("/",N886))</f>
        <v>indie rock</v>
      </c>
      <c r="S886" s="11">
        <f>(J886/86400)+25569+(-5/24)</f>
        <v>40981.594282407408</v>
      </c>
      <c r="T886" s="11">
        <f>(I886/86400)+25569+(-5/24)</f>
        <v>41040.896527777775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IF(E887&lt;=0,0,(E887/D887)*100)</f>
        <v>75</v>
      </c>
      <c r="P887" s="7">
        <f>IF(E887&lt;=0,0,E887/L887)</f>
        <v>35.714285714285715</v>
      </c>
      <c r="Q887" t="str">
        <f>LEFT(N887,FIND("/",N887)-1)</f>
        <v>music</v>
      </c>
      <c r="R887" t="str">
        <f>RIGHT(N887,LEN(N887)-FIND("/",N887))</f>
        <v>indie rock</v>
      </c>
      <c r="S887" s="11">
        <f>(J887/86400)+25569+(-5/24)</f>
        <v>42713.732766203706</v>
      </c>
      <c r="T887" s="11">
        <f>(I887/86400)+25569+(-5/24)</f>
        <v>42734.732766203706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IF(E888&lt;=0,0,(E888/D888)*100)</f>
        <v>41</v>
      </c>
      <c r="P888" s="7">
        <f>IF(E888&lt;=0,0,E888/L888)</f>
        <v>29.285714285714285</v>
      </c>
      <c r="Q888" t="str">
        <f>LEFT(N888,FIND("/",N888)-1)</f>
        <v>music</v>
      </c>
      <c r="R888" t="str">
        <f>RIGHT(N888,LEN(N888)-FIND("/",N888))</f>
        <v>indie rock</v>
      </c>
      <c r="S888" s="11">
        <f>(J888/86400)+25569+(-5/24)</f>
        <v>42603.662187499998</v>
      </c>
      <c r="T888" s="11">
        <f>(I888/86400)+25569+(-5/24)</f>
        <v>42628.662187499998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IF(E889&lt;=0,0,(E889/D889)*100)</f>
        <v>0</v>
      </c>
      <c r="P889" s="7">
        <f>IF(E889&lt;=0,0,E889/L889)</f>
        <v>0</v>
      </c>
      <c r="Q889" t="str">
        <f>LEFT(N889,FIND("/",N889)-1)</f>
        <v>music</v>
      </c>
      <c r="R889" t="str">
        <f>RIGHT(N889,LEN(N889)-FIND("/",N889))</f>
        <v>indie rock</v>
      </c>
      <c r="S889" s="11">
        <f>(J889/86400)+25569+(-5/24)</f>
        <v>41026.75063657407</v>
      </c>
      <c r="T889" s="11">
        <f>(I889/86400)+25569+(-5/24)</f>
        <v>41056.75063657407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IF(E890&lt;=0,0,(E890/D890)*100)</f>
        <v>7.1999999999999993</v>
      </c>
      <c r="P890" s="7">
        <f>IF(E890&lt;=0,0,E890/L890)</f>
        <v>18</v>
      </c>
      <c r="Q890" t="str">
        <f>LEFT(N890,FIND("/",N890)-1)</f>
        <v>music</v>
      </c>
      <c r="R890" t="str">
        <f>RIGHT(N890,LEN(N890)-FIND("/",N890))</f>
        <v>indie rock</v>
      </c>
      <c r="S890" s="11">
        <f>(J890/86400)+25569+(-5/24)</f>
        <v>40751.544965277775</v>
      </c>
      <c r="T890" s="11">
        <f>(I890/86400)+25569+(-5/24)</f>
        <v>40787.041666666664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IF(E891&lt;=0,0,(E891/D891)*100)</f>
        <v>9.4412800000000008</v>
      </c>
      <c r="P891" s="7">
        <f>IF(E891&lt;=0,0,E891/L891)</f>
        <v>73.760000000000005</v>
      </c>
      <c r="Q891" t="str">
        <f>LEFT(N891,FIND("/",N891)-1)</f>
        <v>music</v>
      </c>
      <c r="R891" t="str">
        <f>RIGHT(N891,LEN(N891)-FIND("/",N891))</f>
        <v>indie rock</v>
      </c>
      <c r="S891" s="11">
        <f>(J891/86400)+25569+(-5/24)</f>
        <v>41887.575729166667</v>
      </c>
      <c r="T891" s="11">
        <f>(I891/86400)+25569+(-5/24)</f>
        <v>41917.575729166667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IF(E892&lt;=0,0,(E892/D892)*100)</f>
        <v>4.1666666666666661</v>
      </c>
      <c r="P892" s="7">
        <f>IF(E892&lt;=0,0,E892/L892)</f>
        <v>31.25</v>
      </c>
      <c r="Q892" t="str">
        <f>LEFT(N892,FIND("/",N892)-1)</f>
        <v>music</v>
      </c>
      <c r="R892" t="str">
        <f>RIGHT(N892,LEN(N892)-FIND("/",N892))</f>
        <v>indie rock</v>
      </c>
      <c r="S892" s="11">
        <f>(J892/86400)+25569+(-5/24)</f>
        <v>41569.490497685183</v>
      </c>
      <c r="T892" s="11">
        <f>(I892/86400)+25569+(-5/24)</f>
        <v>41599.532164351847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IF(E893&lt;=0,0,(E893/D893)*100)</f>
        <v>3.25</v>
      </c>
      <c r="P893" s="7">
        <f>IF(E893&lt;=0,0,E893/L893)</f>
        <v>28.888888888888889</v>
      </c>
      <c r="Q893" t="str">
        <f>LEFT(N893,FIND("/",N893)-1)</f>
        <v>music</v>
      </c>
      <c r="R893" t="str">
        <f>RIGHT(N893,LEN(N893)-FIND("/",N893))</f>
        <v>indie rock</v>
      </c>
      <c r="S893" s="11">
        <f>(J893/86400)+25569+(-5/24)</f>
        <v>41841.823263888888</v>
      </c>
      <c r="T893" s="11">
        <f>(I893/86400)+25569+(-5/24)</f>
        <v>41871.823263888888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IF(E894&lt;=0,0,(E894/D894)*100)</f>
        <v>40.75</v>
      </c>
      <c r="P894" s="7">
        <f>IF(E894&lt;=0,0,E894/L894)</f>
        <v>143.8235294117647</v>
      </c>
      <c r="Q894" t="str">
        <f>LEFT(N894,FIND("/",N894)-1)</f>
        <v>music</v>
      </c>
      <c r="R894" t="str">
        <f>RIGHT(N894,LEN(N894)-FIND("/",N894))</f>
        <v>indie rock</v>
      </c>
      <c r="S894" s="11">
        <f>(J894/86400)+25569+(-5/24)</f>
        <v>40303.991701388884</v>
      </c>
      <c r="T894" s="11">
        <f>(I894/86400)+25569+(-5/24)</f>
        <v>40390.958333333328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IF(E895&lt;=0,0,(E895/D895)*100)</f>
        <v>10</v>
      </c>
      <c r="P895" s="7">
        <f>IF(E895&lt;=0,0,E895/L895)</f>
        <v>40</v>
      </c>
      <c r="Q895" t="str">
        <f>LEFT(N895,FIND("/",N895)-1)</f>
        <v>music</v>
      </c>
      <c r="R895" t="str">
        <f>RIGHT(N895,LEN(N895)-FIND("/",N895))</f>
        <v>indie rock</v>
      </c>
      <c r="S895" s="11">
        <f>(J895/86400)+25569+(-5/24)</f>
        <v>42065.689386574071</v>
      </c>
      <c r="T895" s="11">
        <f>(I895/86400)+25569+(-5/24)</f>
        <v>42095.647719907407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IF(E896&lt;=0,0,(E896/D896)*100)</f>
        <v>39.17</v>
      </c>
      <c r="P896" s="7">
        <f>IF(E896&lt;=0,0,E896/L896)</f>
        <v>147.81132075471697</v>
      </c>
      <c r="Q896" t="str">
        <f>LEFT(N896,FIND("/",N896)-1)</f>
        <v>music</v>
      </c>
      <c r="R896" t="str">
        <f>RIGHT(N896,LEN(N896)-FIND("/",N896))</f>
        <v>indie rock</v>
      </c>
      <c r="S896" s="11">
        <f>(J896/86400)+25569+(-5/24)</f>
        <v>42496.773263888885</v>
      </c>
      <c r="T896" s="11">
        <f>(I896/86400)+25569+(-5/24)</f>
        <v>42526.773263888885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IF(E897&lt;=0,0,(E897/D897)*100)</f>
        <v>2.4375</v>
      </c>
      <c r="P897" s="7">
        <f>IF(E897&lt;=0,0,E897/L897)</f>
        <v>27.857142857142858</v>
      </c>
      <c r="Q897" t="str">
        <f>LEFT(N897,FIND("/",N897)-1)</f>
        <v>music</v>
      </c>
      <c r="R897" t="str">
        <f>RIGHT(N897,LEN(N897)-FIND("/",N897))</f>
        <v>indie rock</v>
      </c>
      <c r="S897" s="11">
        <f>(J897/86400)+25569+(-5/24)</f>
        <v>40430.919317129628</v>
      </c>
      <c r="T897" s="11">
        <f>(I897/86400)+25569+(-5/24)</f>
        <v>40475.919317129628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IF(E898&lt;=0,0,(E898/D898)*100)</f>
        <v>40</v>
      </c>
      <c r="P898" s="7">
        <f>IF(E898&lt;=0,0,E898/L898)</f>
        <v>44.444444444444443</v>
      </c>
      <c r="Q898" t="str">
        <f>LEFT(N898,FIND("/",N898)-1)</f>
        <v>music</v>
      </c>
      <c r="R898" t="str">
        <f>RIGHT(N898,LEN(N898)-FIND("/",N898))</f>
        <v>indie rock</v>
      </c>
      <c r="S898" s="11">
        <f>(J898/86400)+25569+(-5/24)</f>
        <v>42218.66465277777</v>
      </c>
      <c r="T898" s="11">
        <f>(I898/86400)+25569+(-5/24)</f>
        <v>42243.958333333336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IF(E899&lt;=0,0,(E899/D899)*100)</f>
        <v>0</v>
      </c>
      <c r="P899" s="7">
        <f>IF(E899&lt;=0,0,E899/L899)</f>
        <v>0</v>
      </c>
      <c r="Q899" t="str">
        <f>LEFT(N899,FIND("/",N899)-1)</f>
        <v>music</v>
      </c>
      <c r="R899" t="str">
        <f>RIGHT(N899,LEN(N899)-FIND("/",N899))</f>
        <v>indie rock</v>
      </c>
      <c r="S899" s="11">
        <f>(J899/86400)+25569+(-5/24)</f>
        <v>41211.480416666665</v>
      </c>
      <c r="T899" s="11">
        <f>(I899/86400)+25569+(-5/24)</f>
        <v>41241.52208333333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IF(E900&lt;=0,0,(E900/D900)*100)</f>
        <v>2.8000000000000003</v>
      </c>
      <c r="P900" s="7">
        <f>IF(E900&lt;=0,0,E900/L900)</f>
        <v>35</v>
      </c>
      <c r="Q900" t="str">
        <f>LEFT(N900,FIND("/",N900)-1)</f>
        <v>music</v>
      </c>
      <c r="R900" t="str">
        <f>RIGHT(N900,LEN(N900)-FIND("/",N900))</f>
        <v>indie rock</v>
      </c>
      <c r="S900" s="11">
        <f>(J900/86400)+25569+(-5/24)</f>
        <v>40878.549884259257</v>
      </c>
      <c r="T900" s="11">
        <f>(I900/86400)+25569+(-5/24)</f>
        <v>40923.549884259257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IF(E901&lt;=0,0,(E901/D901)*100)</f>
        <v>37.333333333333336</v>
      </c>
      <c r="P901" s="7">
        <f>IF(E901&lt;=0,0,E901/L901)</f>
        <v>35</v>
      </c>
      <c r="Q901" t="str">
        <f>LEFT(N901,FIND("/",N901)-1)</f>
        <v>music</v>
      </c>
      <c r="R901" t="str">
        <f>RIGHT(N901,LEN(N901)-FIND("/",N901))</f>
        <v>indie rock</v>
      </c>
      <c r="S901" s="11">
        <f>(J901/86400)+25569+(-5/24)</f>
        <v>40645.890763888885</v>
      </c>
      <c r="T901" s="11">
        <f>(I901/86400)+25569+(-5/24)</f>
        <v>40690.890763888885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IF(E902&lt;=0,0,(E902/D902)*100)</f>
        <v>0.42</v>
      </c>
      <c r="P902" s="7">
        <f>IF(E902&lt;=0,0,E902/L902)</f>
        <v>10.5</v>
      </c>
      <c r="Q902" t="str">
        <f>LEFT(N902,FIND("/",N902)-1)</f>
        <v>music</v>
      </c>
      <c r="R902" t="str">
        <f>RIGHT(N902,LEN(N902)-FIND("/",N902))</f>
        <v>jazz</v>
      </c>
      <c r="S902" s="11">
        <f>(J902/86400)+25569+(-5/24)</f>
        <v>42429.641226851854</v>
      </c>
      <c r="T902" s="11">
        <f>(I902/86400)+25569+(-5/24)</f>
        <v>42459.599560185183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IF(E903&lt;=0,0,(E903/D903)*100)</f>
        <v>0</v>
      </c>
      <c r="P903" s="7">
        <f>IF(E903&lt;=0,0,E903/L903)</f>
        <v>0</v>
      </c>
      <c r="Q903" t="str">
        <f>LEFT(N903,FIND("/",N903)-1)</f>
        <v>music</v>
      </c>
      <c r="R903" t="str">
        <f>RIGHT(N903,LEN(N903)-FIND("/",N903))</f>
        <v>jazz</v>
      </c>
      <c r="S903" s="11">
        <f>(J903/86400)+25569+(-5/24)</f>
        <v>40291.603171296294</v>
      </c>
      <c r="T903" s="11">
        <f>(I903/86400)+25569+(-5/24)</f>
        <v>40337.59097222222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IF(E904&lt;=0,0,(E904/D904)*100)</f>
        <v>0.3</v>
      </c>
      <c r="P904" s="7">
        <f>IF(E904&lt;=0,0,E904/L904)</f>
        <v>30</v>
      </c>
      <c r="Q904" t="str">
        <f>LEFT(N904,FIND("/",N904)-1)</f>
        <v>music</v>
      </c>
      <c r="R904" t="str">
        <f>RIGHT(N904,LEN(N904)-FIND("/",N904))</f>
        <v>jazz</v>
      </c>
      <c r="S904" s="11">
        <f>(J904/86400)+25569+(-5/24)</f>
        <v>41829.757199074069</v>
      </c>
      <c r="T904" s="11">
        <f>(I904/86400)+25569+(-5/24)</f>
        <v>41881.4375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IF(E905&lt;=0,0,(E905/D905)*100)</f>
        <v>3.2</v>
      </c>
      <c r="P905" s="7">
        <f>IF(E905&lt;=0,0,E905/L905)</f>
        <v>40</v>
      </c>
      <c r="Q905" t="str">
        <f>LEFT(N905,FIND("/",N905)-1)</f>
        <v>music</v>
      </c>
      <c r="R905" t="str">
        <f>RIGHT(N905,LEN(N905)-FIND("/",N905))</f>
        <v>jazz</v>
      </c>
      <c r="S905" s="11">
        <f>(J905/86400)+25569+(-5/24)</f>
        <v>41149.587731481479</v>
      </c>
      <c r="T905" s="11">
        <f>(I905/86400)+25569+(-5/24)</f>
        <v>41174.892361111109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IF(E906&lt;=0,0,(E906/D906)*100)</f>
        <v>0.30199999999999999</v>
      </c>
      <c r="P906" s="7">
        <f>IF(E906&lt;=0,0,E906/L906)</f>
        <v>50.333333333333336</v>
      </c>
      <c r="Q906" t="str">
        <f>LEFT(N906,FIND("/",N906)-1)</f>
        <v>music</v>
      </c>
      <c r="R906" t="str">
        <f>RIGHT(N906,LEN(N906)-FIND("/",N906))</f>
        <v>jazz</v>
      </c>
      <c r="S906" s="11">
        <f>(J906/86400)+25569+(-5/24)</f>
        <v>42341.87195601852</v>
      </c>
      <c r="T906" s="11">
        <f>(I906/86400)+25569+(-5/24)</f>
        <v>42371.87195601852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IF(E907&lt;=0,0,(E907/D907)*100)</f>
        <v>3.0153846153846153</v>
      </c>
      <c r="P907" s="7">
        <f>IF(E907&lt;=0,0,E907/L907)</f>
        <v>32.666666666666664</v>
      </c>
      <c r="Q907" t="str">
        <f>LEFT(N907,FIND("/",N907)-1)</f>
        <v>music</v>
      </c>
      <c r="R907" t="str">
        <f>RIGHT(N907,LEN(N907)-FIND("/",N907))</f>
        <v>jazz</v>
      </c>
      <c r="S907" s="11">
        <f>(J907/86400)+25569+(-5/24)</f>
        <v>40507.031550925924</v>
      </c>
      <c r="T907" s="11">
        <f>(I907/86400)+25569+(-5/24)</f>
        <v>40567.031550925924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IF(E908&lt;=0,0,(E908/D908)*100)</f>
        <v>0</v>
      </c>
      <c r="P908" s="7">
        <f>IF(E908&lt;=0,0,E908/L908)</f>
        <v>0</v>
      </c>
      <c r="Q908" t="str">
        <f>LEFT(N908,FIND("/",N908)-1)</f>
        <v>music</v>
      </c>
      <c r="R908" t="str">
        <f>RIGHT(N908,LEN(N908)-FIND("/",N908))</f>
        <v>jazz</v>
      </c>
      <c r="S908" s="11">
        <f>(J908/86400)+25569+(-5/24)</f>
        <v>41680.981365740736</v>
      </c>
      <c r="T908" s="11">
        <f>(I908/86400)+25569+(-5/24)</f>
        <v>41710.939699074072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IF(E909&lt;=0,0,(E909/D909)*100)</f>
        <v>0</v>
      </c>
      <c r="P909" s="7">
        <f>IF(E909&lt;=0,0,E909/L909)</f>
        <v>0</v>
      </c>
      <c r="Q909" t="str">
        <f>LEFT(N909,FIND("/",N909)-1)</f>
        <v>music</v>
      </c>
      <c r="R909" t="str">
        <f>RIGHT(N909,LEN(N909)-FIND("/",N909))</f>
        <v>jazz</v>
      </c>
      <c r="S909" s="11">
        <f>(J909/86400)+25569+(-5/24)</f>
        <v>40766.9840625</v>
      </c>
      <c r="T909" s="11">
        <f>(I909/86400)+25569+(-5/24)</f>
        <v>40796.9840625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IF(E910&lt;=0,0,(E910/D910)*100)</f>
        <v>0</v>
      </c>
      <c r="P910" s="7">
        <f>IF(E910&lt;=0,0,E910/L910)</f>
        <v>0</v>
      </c>
      <c r="Q910" t="str">
        <f>LEFT(N910,FIND("/",N910)-1)</f>
        <v>music</v>
      </c>
      <c r="R910" t="str">
        <f>RIGHT(N910,LEN(N910)-FIND("/",N910))</f>
        <v>jazz</v>
      </c>
      <c r="S910" s="11">
        <f>(J910/86400)+25569+(-5/24)</f>
        <v>40340.593229166661</v>
      </c>
      <c r="T910" s="11">
        <f>(I910/86400)+25569+(-5/24)</f>
        <v>40385.999305555553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IF(E911&lt;=0,0,(E911/D911)*100)</f>
        <v>3.25</v>
      </c>
      <c r="P911" s="7">
        <f>IF(E911&lt;=0,0,E911/L911)</f>
        <v>65</v>
      </c>
      <c r="Q911" t="str">
        <f>LEFT(N911,FIND("/",N911)-1)</f>
        <v>music</v>
      </c>
      <c r="R911" t="str">
        <f>RIGHT(N911,LEN(N911)-FIND("/",N911))</f>
        <v>jazz</v>
      </c>
      <c r="S911" s="11">
        <f>(J911/86400)+25569+(-5/24)</f>
        <v>41081.481944444444</v>
      </c>
      <c r="T911" s="11">
        <f>(I911/86400)+25569+(-5/24)</f>
        <v>41112.958333333328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IF(E912&lt;=0,0,(E912/D912)*100)</f>
        <v>22.363636363636363</v>
      </c>
      <c r="P912" s="7">
        <f>IF(E912&lt;=0,0,E912/L912)</f>
        <v>24.6</v>
      </c>
      <c r="Q912" t="str">
        <f>LEFT(N912,FIND("/",N912)-1)</f>
        <v>music</v>
      </c>
      <c r="R912" t="str">
        <f>RIGHT(N912,LEN(N912)-FIND("/",N912))</f>
        <v>jazz</v>
      </c>
      <c r="S912" s="11">
        <f>(J912/86400)+25569+(-5/24)</f>
        <v>42737.337025462963</v>
      </c>
      <c r="T912" s="11">
        <f>(I912/86400)+25569+(-5/24)</f>
        <v>42797.337025462963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IF(E913&lt;=0,0,(E913/D913)*100)</f>
        <v>0</v>
      </c>
      <c r="P913" s="7">
        <f>IF(E913&lt;=0,0,E913/L913)</f>
        <v>0</v>
      </c>
      <c r="Q913" t="str">
        <f>LEFT(N913,FIND("/",N913)-1)</f>
        <v>music</v>
      </c>
      <c r="R913" t="str">
        <f>RIGHT(N913,LEN(N913)-FIND("/",N913))</f>
        <v>jazz</v>
      </c>
      <c r="S913" s="11">
        <f>(J913/86400)+25569+(-5/24)</f>
        <v>41641.796817129631</v>
      </c>
      <c r="T913" s="11">
        <f>(I913/86400)+25569+(-5/24)</f>
        <v>41662.796817129631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IF(E914&lt;=0,0,(E914/D914)*100)</f>
        <v>0.85714285714285721</v>
      </c>
      <c r="P914" s="7">
        <f>IF(E914&lt;=0,0,E914/L914)</f>
        <v>15</v>
      </c>
      <c r="Q914" t="str">
        <f>LEFT(N914,FIND("/",N914)-1)</f>
        <v>music</v>
      </c>
      <c r="R914" t="str">
        <f>RIGHT(N914,LEN(N914)-FIND("/",N914))</f>
        <v>jazz</v>
      </c>
      <c r="S914" s="11">
        <f>(J914/86400)+25569+(-5/24)</f>
        <v>41193.901006944441</v>
      </c>
      <c r="T914" s="11">
        <f>(I914/86400)+25569+(-5/24)</f>
        <v>41253.942673611113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IF(E915&lt;=0,0,(E915/D915)*100)</f>
        <v>6.6066666666666665</v>
      </c>
      <c r="P915" s="7">
        <f>IF(E915&lt;=0,0,E915/L915)</f>
        <v>82.583333333333329</v>
      </c>
      <c r="Q915" t="str">
        <f>LEFT(N915,FIND("/",N915)-1)</f>
        <v>music</v>
      </c>
      <c r="R915" t="str">
        <f>RIGHT(N915,LEN(N915)-FIND("/",N915))</f>
        <v>jazz</v>
      </c>
      <c r="S915" s="11">
        <f>(J915/86400)+25569+(-5/24)</f>
        <v>41003.930775462963</v>
      </c>
      <c r="T915" s="11">
        <f>(I915/86400)+25569+(-5/24)</f>
        <v>41033.930775462963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IF(E916&lt;=0,0,(E916/D916)*100)</f>
        <v>0</v>
      </c>
      <c r="P916" s="7">
        <f>IF(E916&lt;=0,0,E916/L916)</f>
        <v>0</v>
      </c>
      <c r="Q916" t="str">
        <f>LEFT(N916,FIND("/",N916)-1)</f>
        <v>music</v>
      </c>
      <c r="R916" t="str">
        <f>RIGHT(N916,LEN(N916)-FIND("/",N916))</f>
        <v>jazz</v>
      </c>
      <c r="S916" s="11">
        <f>(J916/86400)+25569+(-5/24)</f>
        <v>41116.554942129624</v>
      </c>
      <c r="T916" s="11">
        <f>(I916/86400)+25569+(-5/24)</f>
        <v>41146.554942129624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IF(E917&lt;=0,0,(E917/D917)*100)</f>
        <v>5.7692307692307692</v>
      </c>
      <c r="P917" s="7">
        <f>IF(E917&lt;=0,0,E917/L917)</f>
        <v>41.666666666666664</v>
      </c>
      <c r="Q917" t="str">
        <f>LEFT(N917,FIND("/",N917)-1)</f>
        <v>music</v>
      </c>
      <c r="R917" t="str">
        <f>RIGHT(N917,LEN(N917)-FIND("/",N917))</f>
        <v>jazz</v>
      </c>
      <c r="S917" s="11">
        <f>(J917/86400)+25569+(-5/24)</f>
        <v>40937.471226851849</v>
      </c>
      <c r="T917" s="11">
        <f>(I917/86400)+25569+(-5/24)</f>
        <v>40968.999305555553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IF(E918&lt;=0,0,(E918/D918)*100)</f>
        <v>0</v>
      </c>
      <c r="P918" s="7">
        <f>IF(E918&lt;=0,0,E918/L918)</f>
        <v>0</v>
      </c>
      <c r="Q918" t="str">
        <f>LEFT(N918,FIND("/",N918)-1)</f>
        <v>music</v>
      </c>
      <c r="R918" t="str">
        <f>RIGHT(N918,LEN(N918)-FIND("/",N918))</f>
        <v>jazz</v>
      </c>
      <c r="S918" s="11">
        <f>(J918/86400)+25569+(-5/24)</f>
        <v>40434.645069444443</v>
      </c>
      <c r="T918" s="11">
        <f>(I918/86400)+25569+(-5/24)</f>
        <v>40473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IF(E919&lt;=0,0,(E919/D919)*100)</f>
        <v>0.6</v>
      </c>
      <c r="P919" s="7">
        <f>IF(E919&lt;=0,0,E919/L919)</f>
        <v>30</v>
      </c>
      <c r="Q919" t="str">
        <f>LEFT(N919,FIND("/",N919)-1)</f>
        <v>music</v>
      </c>
      <c r="R919" t="str">
        <f>RIGHT(N919,LEN(N919)-FIND("/",N919))</f>
        <v>jazz</v>
      </c>
      <c r="S919" s="11">
        <f>(J919/86400)+25569+(-5/24)</f>
        <v>41802.735300925924</v>
      </c>
      <c r="T919" s="11">
        <f>(I919/86400)+25569+(-5/24)</f>
        <v>41833.895833333328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IF(E920&lt;=0,0,(E920/D920)*100)</f>
        <v>5.0256410256410255</v>
      </c>
      <c r="P920" s="7">
        <f>IF(E920&lt;=0,0,E920/L920)</f>
        <v>19.600000000000001</v>
      </c>
      <c r="Q920" t="str">
        <f>LEFT(N920,FIND("/",N920)-1)</f>
        <v>music</v>
      </c>
      <c r="R920" t="str">
        <f>RIGHT(N920,LEN(N920)-FIND("/",N920))</f>
        <v>jazz</v>
      </c>
      <c r="S920" s="11">
        <f>(J920/86400)+25569+(-5/24)</f>
        <v>41944.707881944443</v>
      </c>
      <c r="T920" s="11">
        <f>(I920/86400)+25569+(-5/24)</f>
        <v>41974.749548611107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IF(E921&lt;=0,0,(E921/D921)*100)</f>
        <v>0.5</v>
      </c>
      <c r="P921" s="7">
        <f>IF(E921&lt;=0,0,E921/L921)</f>
        <v>100</v>
      </c>
      <c r="Q921" t="str">
        <f>LEFT(N921,FIND("/",N921)-1)</f>
        <v>music</v>
      </c>
      <c r="R921" t="str">
        <f>RIGHT(N921,LEN(N921)-FIND("/",N921))</f>
        <v>jazz</v>
      </c>
      <c r="S921" s="11">
        <f>(J921/86400)+25569+(-5/24)</f>
        <v>41227.433391203704</v>
      </c>
      <c r="T921" s="11">
        <f>(I921/86400)+25569+(-5/24)</f>
        <v>41262.433391203704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IF(E922&lt;=0,0,(E922/D922)*100)</f>
        <v>0</v>
      </c>
      <c r="P922" s="7">
        <f>IF(E922&lt;=0,0,E922/L922)</f>
        <v>0</v>
      </c>
      <c r="Q922" t="str">
        <f>LEFT(N922,FIND("/",N922)-1)</f>
        <v>music</v>
      </c>
      <c r="R922" t="str">
        <f>RIGHT(N922,LEN(N922)-FIND("/",N922))</f>
        <v>jazz</v>
      </c>
      <c r="S922" s="11">
        <f>(J922/86400)+25569+(-5/24)</f>
        <v>41562.463217592587</v>
      </c>
      <c r="T922" s="11">
        <f>(I922/86400)+25569+(-5/24)</f>
        <v>41592.504884259259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IF(E923&lt;=0,0,(E923/D923)*100)</f>
        <v>30.9</v>
      </c>
      <c r="P923" s="7">
        <f>IF(E923&lt;=0,0,E923/L923)</f>
        <v>231.75</v>
      </c>
      <c r="Q923" t="str">
        <f>LEFT(N923,FIND("/",N923)-1)</f>
        <v>music</v>
      </c>
      <c r="R923" t="str">
        <f>RIGHT(N923,LEN(N923)-FIND("/",N923))</f>
        <v>jazz</v>
      </c>
      <c r="S923" s="11">
        <f>(J923/86400)+25569+(-5/24)</f>
        <v>40846.962685185186</v>
      </c>
      <c r="T923" s="11">
        <f>(I923/86400)+25569+(-5/24)</f>
        <v>40889.004351851851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IF(E924&lt;=0,0,(E924/D924)*100)</f>
        <v>21.037037037037038</v>
      </c>
      <c r="P924" s="7">
        <f>IF(E924&lt;=0,0,E924/L924)</f>
        <v>189.33333333333334</v>
      </c>
      <c r="Q924" t="str">
        <f>LEFT(N924,FIND("/",N924)-1)</f>
        <v>music</v>
      </c>
      <c r="R924" t="str">
        <f>RIGHT(N924,LEN(N924)-FIND("/",N924))</f>
        <v>jazz</v>
      </c>
      <c r="S924" s="11">
        <f>(J924/86400)+25569+(-5/24)</f>
        <v>41878.32167824074</v>
      </c>
      <c r="T924" s="11">
        <f>(I924/86400)+25569+(-5/24)</f>
        <v>41913.32167824074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IF(E925&lt;=0,0,(E925/D925)*100)</f>
        <v>2.1999999999999997</v>
      </c>
      <c r="P925" s="7">
        <f>IF(E925&lt;=0,0,E925/L925)</f>
        <v>55</v>
      </c>
      <c r="Q925" t="str">
        <f>LEFT(N925,FIND("/",N925)-1)</f>
        <v>music</v>
      </c>
      <c r="R925" t="str">
        <f>RIGHT(N925,LEN(N925)-FIND("/",N925))</f>
        <v>jazz</v>
      </c>
      <c r="S925" s="11">
        <f>(J925/86400)+25569+(-5/24)</f>
        <v>41934.751423611109</v>
      </c>
      <c r="T925" s="11">
        <f>(I925/86400)+25569+(-5/24)</f>
        <v>41964.793090277781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IF(E926&lt;=0,0,(E926/D926)*100)</f>
        <v>10.9</v>
      </c>
      <c r="P926" s="7">
        <f>IF(E926&lt;=0,0,E926/L926)</f>
        <v>21.8</v>
      </c>
      <c r="Q926" t="str">
        <f>LEFT(N926,FIND("/",N926)-1)</f>
        <v>music</v>
      </c>
      <c r="R926" t="str">
        <f>RIGHT(N926,LEN(N926)-FIND("/",N926))</f>
        <v>jazz</v>
      </c>
      <c r="S926" s="11">
        <f>(J926/86400)+25569+(-5/24)</f>
        <v>41288.734594907401</v>
      </c>
      <c r="T926" s="11">
        <f>(I926/86400)+25569+(-5/24)</f>
        <v>41318.734594907401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IF(E927&lt;=0,0,(E927/D927)*100)</f>
        <v>2.666666666666667</v>
      </c>
      <c r="P927" s="7">
        <f>IF(E927&lt;=0,0,E927/L927)</f>
        <v>32</v>
      </c>
      <c r="Q927" t="str">
        <f>LEFT(N927,FIND("/",N927)-1)</f>
        <v>music</v>
      </c>
      <c r="R927" t="str">
        <f>RIGHT(N927,LEN(N927)-FIND("/",N927))</f>
        <v>jazz</v>
      </c>
      <c r="S927" s="11">
        <f>(J927/86400)+25569+(-5/24)</f>
        <v>41575.672581018516</v>
      </c>
      <c r="T927" s="11">
        <f>(I927/86400)+25569+(-5/24)</f>
        <v>41605.71424768518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IF(E928&lt;=0,0,(E928/D928)*100)</f>
        <v>0</v>
      </c>
      <c r="P928" s="7">
        <f>IF(E928&lt;=0,0,E928/L928)</f>
        <v>0</v>
      </c>
      <c r="Q928" t="str">
        <f>LEFT(N928,FIND("/",N928)-1)</f>
        <v>music</v>
      </c>
      <c r="R928" t="str">
        <f>RIGHT(N928,LEN(N928)-FIND("/",N928))</f>
        <v>jazz</v>
      </c>
      <c r="S928" s="11">
        <f>(J928/86400)+25569+(-5/24)</f>
        <v>40337.811689814815</v>
      </c>
      <c r="T928" s="11">
        <f>(I928/86400)+25569+(-5/24)</f>
        <v>40367.736111111109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IF(E929&lt;=0,0,(E929/D929)*100)</f>
        <v>0</v>
      </c>
      <c r="P929" s="7">
        <f>IF(E929&lt;=0,0,E929/L929)</f>
        <v>0</v>
      </c>
      <c r="Q929" t="str">
        <f>LEFT(N929,FIND("/",N929)-1)</f>
        <v>music</v>
      </c>
      <c r="R929" t="str">
        <f>RIGHT(N929,LEN(N929)-FIND("/",N929))</f>
        <v>jazz</v>
      </c>
      <c r="S929" s="11">
        <f>(J929/86400)+25569+(-5/24)</f>
        <v>41013.614525462959</v>
      </c>
      <c r="T929" s="11">
        <f>(I929/86400)+25569+(-5/24)</f>
        <v>41043.614525462959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IF(E930&lt;=0,0,(E930/D930)*100)</f>
        <v>10.86206896551724</v>
      </c>
      <c r="P930" s="7">
        <f>IF(E930&lt;=0,0,E930/L930)</f>
        <v>56.25</v>
      </c>
      <c r="Q930" t="str">
        <f>LEFT(N930,FIND("/",N930)-1)</f>
        <v>music</v>
      </c>
      <c r="R930" t="str">
        <f>RIGHT(N930,LEN(N930)-FIND("/",N930))</f>
        <v>jazz</v>
      </c>
      <c r="S930" s="11">
        <f>(J930/86400)+25569+(-5/24)</f>
        <v>41180.654085648144</v>
      </c>
      <c r="T930" s="11">
        <f>(I930/86400)+25569+(-5/24)</f>
        <v>41230.791666666664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IF(E931&lt;=0,0,(E931/D931)*100)</f>
        <v>0</v>
      </c>
      <c r="P931" s="7">
        <f>IF(E931&lt;=0,0,E931/L931)</f>
        <v>0</v>
      </c>
      <c r="Q931" t="str">
        <f>LEFT(N931,FIND("/",N931)-1)</f>
        <v>music</v>
      </c>
      <c r="R931" t="str">
        <f>RIGHT(N931,LEN(N931)-FIND("/",N931))</f>
        <v>jazz</v>
      </c>
      <c r="S931" s="11">
        <f>(J931/86400)+25569+(-5/24)</f>
        <v>40978.029733796291</v>
      </c>
      <c r="T931" s="11">
        <f>(I931/86400)+25569+(-5/24)</f>
        <v>41007.988067129627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IF(E932&lt;=0,0,(E932/D932)*100)</f>
        <v>38.333333333333336</v>
      </c>
      <c r="P932" s="7">
        <f>IF(E932&lt;=0,0,E932/L932)</f>
        <v>69</v>
      </c>
      <c r="Q932" t="str">
        <f>LEFT(N932,FIND("/",N932)-1)</f>
        <v>music</v>
      </c>
      <c r="R932" t="str">
        <f>RIGHT(N932,LEN(N932)-FIND("/",N932))</f>
        <v>jazz</v>
      </c>
      <c r="S932" s="11">
        <f>(J932/86400)+25569+(-5/24)</f>
        <v>40312.707245370366</v>
      </c>
      <c r="T932" s="11">
        <f>(I932/86400)+25569+(-5/24)</f>
        <v>40354.688888888886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IF(E933&lt;=0,0,(E933/D933)*100)</f>
        <v>6.5500000000000007</v>
      </c>
      <c r="P933" s="7">
        <f>IF(E933&lt;=0,0,E933/L933)</f>
        <v>18.714285714285715</v>
      </c>
      <c r="Q933" t="str">
        <f>LEFT(N933,FIND("/",N933)-1)</f>
        <v>music</v>
      </c>
      <c r="R933" t="str">
        <f>RIGHT(N933,LEN(N933)-FIND("/",N933))</f>
        <v>jazz</v>
      </c>
      <c r="S933" s="11">
        <f>(J933/86400)+25569+(-5/24)</f>
        <v>41680.151643518519</v>
      </c>
      <c r="T933" s="11">
        <f>(I933/86400)+25569+(-5/24)</f>
        <v>41714.708333333328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IF(E934&lt;=0,0,(E934/D934)*100)</f>
        <v>14.536842105263158</v>
      </c>
      <c r="P934" s="7">
        <f>IF(E934&lt;=0,0,E934/L934)</f>
        <v>46.033333333333331</v>
      </c>
      <c r="Q934" t="str">
        <f>LEFT(N934,FIND("/",N934)-1)</f>
        <v>music</v>
      </c>
      <c r="R934" t="str">
        <f>RIGHT(N934,LEN(N934)-FIND("/",N934))</f>
        <v>jazz</v>
      </c>
      <c r="S934" s="11">
        <f>(J934/86400)+25569+(-5/24)</f>
        <v>41310.760937499996</v>
      </c>
      <c r="T934" s="11">
        <f>(I934/86400)+25569+(-5/24)</f>
        <v>41355.719270833331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IF(E935&lt;=0,0,(E935/D935)*100)</f>
        <v>6</v>
      </c>
      <c r="P935" s="7">
        <f>IF(E935&lt;=0,0,E935/L935)</f>
        <v>60</v>
      </c>
      <c r="Q935" t="str">
        <f>LEFT(N935,FIND("/",N935)-1)</f>
        <v>music</v>
      </c>
      <c r="R935" t="str">
        <f>RIGHT(N935,LEN(N935)-FIND("/",N935))</f>
        <v>jazz</v>
      </c>
      <c r="S935" s="11">
        <f>(J935/86400)+25569+(-5/24)</f>
        <v>41710.960752314808</v>
      </c>
      <c r="T935" s="11">
        <f>(I935/86400)+25569+(-5/24)</f>
        <v>41770.960752314808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IF(E936&lt;=0,0,(E936/D936)*100)</f>
        <v>30.4</v>
      </c>
      <c r="P936" s="7">
        <f>IF(E936&lt;=0,0,E936/L936)</f>
        <v>50.666666666666664</v>
      </c>
      <c r="Q936" t="str">
        <f>LEFT(N936,FIND("/",N936)-1)</f>
        <v>music</v>
      </c>
      <c r="R936" t="str">
        <f>RIGHT(N936,LEN(N936)-FIND("/",N936))</f>
        <v>jazz</v>
      </c>
      <c r="S936" s="11">
        <f>(J936/86400)+25569+(-5/24)</f>
        <v>41733.528749999998</v>
      </c>
      <c r="T936" s="11">
        <f>(I936/86400)+25569+(-5/24)</f>
        <v>41763.041666666664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IF(E937&lt;=0,0,(E937/D937)*100)</f>
        <v>1.4285714285714286</v>
      </c>
      <c r="P937" s="7">
        <f>IF(E937&lt;=0,0,E937/L937)</f>
        <v>25</v>
      </c>
      <c r="Q937" t="str">
        <f>LEFT(N937,FIND("/",N937)-1)</f>
        <v>music</v>
      </c>
      <c r="R937" t="str">
        <f>RIGHT(N937,LEN(N937)-FIND("/",N937))</f>
        <v>jazz</v>
      </c>
      <c r="S937" s="11">
        <f>(J937/86400)+25569+(-5/24)</f>
        <v>42368.125335648147</v>
      </c>
      <c r="T937" s="11">
        <f>(I937/86400)+25569+(-5/24)</f>
        <v>42398.125335648147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IF(E938&lt;=0,0,(E938/D938)*100)</f>
        <v>0</v>
      </c>
      <c r="P938" s="7">
        <f>IF(E938&lt;=0,0,E938/L938)</f>
        <v>0</v>
      </c>
      <c r="Q938" t="str">
        <f>LEFT(N938,FIND("/",N938)-1)</f>
        <v>music</v>
      </c>
      <c r="R938" t="str">
        <f>RIGHT(N938,LEN(N938)-FIND("/",N938))</f>
        <v>jazz</v>
      </c>
      <c r="S938" s="11">
        <f>(J938/86400)+25569+(-5/24)</f>
        <v>40882.815844907404</v>
      </c>
      <c r="T938" s="11">
        <f>(I938/86400)+25569+(-5/24)</f>
        <v>40926.625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IF(E939&lt;=0,0,(E939/D939)*100)</f>
        <v>1.1428571428571428</v>
      </c>
      <c r="P939" s="7">
        <f>IF(E939&lt;=0,0,E939/L939)</f>
        <v>20</v>
      </c>
      <c r="Q939" t="str">
        <f>LEFT(N939,FIND("/",N939)-1)</f>
        <v>music</v>
      </c>
      <c r="R939" t="str">
        <f>RIGHT(N939,LEN(N939)-FIND("/",N939))</f>
        <v>jazz</v>
      </c>
      <c r="S939" s="11">
        <f>(J939/86400)+25569+(-5/24)</f>
        <v>41551.589780092589</v>
      </c>
      <c r="T939" s="11">
        <f>(I939/86400)+25569+(-5/24)</f>
        <v>41581.631446759253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IF(E940&lt;=0,0,(E940/D940)*100)</f>
        <v>0.35714285714285715</v>
      </c>
      <c r="P940" s="7">
        <f>IF(E940&lt;=0,0,E940/L940)</f>
        <v>25</v>
      </c>
      <c r="Q940" t="str">
        <f>LEFT(N940,FIND("/",N940)-1)</f>
        <v>music</v>
      </c>
      <c r="R940" t="str">
        <f>RIGHT(N940,LEN(N940)-FIND("/",N940))</f>
        <v>jazz</v>
      </c>
      <c r="S940" s="11">
        <f>(J940/86400)+25569+(-5/24)</f>
        <v>41124.27138888889</v>
      </c>
      <c r="T940" s="11">
        <f>(I940/86400)+25569+(-5/24)</f>
        <v>41154.27138888889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IF(E941&lt;=0,0,(E941/D941)*100)</f>
        <v>1.4545454545454546</v>
      </c>
      <c r="P941" s="7">
        <f>IF(E941&lt;=0,0,E941/L941)</f>
        <v>20</v>
      </c>
      <c r="Q941" t="str">
        <f>LEFT(N941,FIND("/",N941)-1)</f>
        <v>music</v>
      </c>
      <c r="R941" t="str">
        <f>RIGHT(N941,LEN(N941)-FIND("/",N941))</f>
        <v>jazz</v>
      </c>
      <c r="S941" s="11">
        <f>(J941/86400)+25569+(-5/24)</f>
        <v>41416.554837962962</v>
      </c>
      <c r="T941" s="11">
        <f>(I941/86400)+25569+(-5/24)</f>
        <v>41455.623611111107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IF(E942&lt;=0,0,(E942/D942)*100)</f>
        <v>17.155555555555555</v>
      </c>
      <c r="P942" s="7">
        <f>IF(E942&lt;=0,0,E942/L942)</f>
        <v>110.28571428571429</v>
      </c>
      <c r="Q942" t="str">
        <f>LEFT(N942,FIND("/",N942)-1)</f>
        <v>technology</v>
      </c>
      <c r="R942" t="str">
        <f>RIGHT(N942,LEN(N942)-FIND("/",N942))</f>
        <v>wearables</v>
      </c>
      <c r="S942" s="11">
        <f>(J942/86400)+25569+(-5/24)</f>
        <v>42181.800069444442</v>
      </c>
      <c r="T942" s="11">
        <f>(I942/86400)+25569+(-5/24)</f>
        <v>42226.800069444442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IF(E943&lt;=0,0,(E943/D943)*100)</f>
        <v>2.3220000000000001</v>
      </c>
      <c r="P943" s="7">
        <f>IF(E943&lt;=0,0,E943/L943)</f>
        <v>37.451612903225808</v>
      </c>
      <c r="Q943" t="str">
        <f>LEFT(N943,FIND("/",N943)-1)</f>
        <v>technology</v>
      </c>
      <c r="R943" t="str">
        <f>RIGHT(N943,LEN(N943)-FIND("/",N943))</f>
        <v>wearables</v>
      </c>
      <c r="S943" s="11">
        <f>(J943/86400)+25569+(-5/24)</f>
        <v>42745.888252314813</v>
      </c>
      <c r="T943" s="11">
        <f>(I943/86400)+25569+(-5/24)</f>
        <v>42775.888252314813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IF(E944&lt;=0,0,(E944/D944)*100)</f>
        <v>8.9066666666666663</v>
      </c>
      <c r="P944" s="7">
        <f>IF(E944&lt;=0,0,E944/L944)</f>
        <v>41.75</v>
      </c>
      <c r="Q944" t="str">
        <f>LEFT(N944,FIND("/",N944)-1)</f>
        <v>technology</v>
      </c>
      <c r="R944" t="str">
        <f>RIGHT(N944,LEN(N944)-FIND("/",N944))</f>
        <v>wearables</v>
      </c>
      <c r="S944" s="11">
        <f>(J944/86400)+25569+(-5/24)</f>
        <v>42382.634953703702</v>
      </c>
      <c r="T944" s="11">
        <f>(I944/86400)+25569+(-5/24)</f>
        <v>42418.634953703702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IF(E945&lt;=0,0,(E945/D945)*100)</f>
        <v>9.6333333333333346</v>
      </c>
      <c r="P945" s="7">
        <f>IF(E945&lt;=0,0,E945/L945)</f>
        <v>24.083333333333332</v>
      </c>
      <c r="Q945" t="str">
        <f>LEFT(N945,FIND("/",N945)-1)</f>
        <v>technology</v>
      </c>
      <c r="R945" t="str">
        <f>RIGHT(N945,LEN(N945)-FIND("/",N945))</f>
        <v>wearables</v>
      </c>
      <c r="S945" s="11">
        <f>(J945/86400)+25569+(-5/24)</f>
        <v>42673.459548611114</v>
      </c>
      <c r="T945" s="11">
        <f>(I945/86400)+25569+(-5/24)</f>
        <v>42703.501215277771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IF(E946&lt;=0,0,(E946/D946)*100)</f>
        <v>13.325999999999999</v>
      </c>
      <c r="P946" s="7">
        <f>IF(E946&lt;=0,0,E946/L946)</f>
        <v>69.40625</v>
      </c>
      <c r="Q946" t="str">
        <f>LEFT(N946,FIND("/",N946)-1)</f>
        <v>technology</v>
      </c>
      <c r="R946" t="str">
        <f>RIGHT(N946,LEN(N946)-FIND("/",N946))</f>
        <v>wearables</v>
      </c>
      <c r="S946" s="11">
        <f>(J946/86400)+25569+(-5/24)</f>
        <v>42444.375578703701</v>
      </c>
      <c r="T946" s="11">
        <f>(I946/86400)+25569+(-5/24)</f>
        <v>42478.374999999993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IF(E947&lt;=0,0,(E947/D947)*100)</f>
        <v>2.484</v>
      </c>
      <c r="P947" s="7">
        <f>IF(E947&lt;=0,0,E947/L947)</f>
        <v>155.25</v>
      </c>
      <c r="Q947" t="str">
        <f>LEFT(N947,FIND("/",N947)-1)</f>
        <v>technology</v>
      </c>
      <c r="R947" t="str">
        <f>RIGHT(N947,LEN(N947)-FIND("/",N947))</f>
        <v>wearables</v>
      </c>
      <c r="S947" s="11">
        <f>(J947/86400)+25569+(-5/24)</f>
        <v>42732.66465277777</v>
      </c>
      <c r="T947" s="11">
        <f>(I947/86400)+25569+(-5/24)</f>
        <v>42784.790972222218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IF(E948&lt;=0,0,(E948/D948)*100)</f>
        <v>1.9066666666666665</v>
      </c>
      <c r="P948" s="7">
        <f>IF(E948&lt;=0,0,E948/L948)</f>
        <v>57.2</v>
      </c>
      <c r="Q948" t="str">
        <f>LEFT(N948,FIND("/",N948)-1)</f>
        <v>technology</v>
      </c>
      <c r="R948" t="str">
        <f>RIGHT(N948,LEN(N948)-FIND("/",N948))</f>
        <v>wearables</v>
      </c>
      <c r="S948" s="11">
        <f>(J948/86400)+25569+(-5/24)</f>
        <v>42592.542222222219</v>
      </c>
      <c r="T948" s="11">
        <f>(I948/86400)+25569+(-5/24)</f>
        <v>42622.542222222219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IF(E949&lt;=0,0,(E949/D949)*100)</f>
        <v>0</v>
      </c>
      <c r="P949" s="7">
        <f>IF(E949&lt;=0,0,E949/L949)</f>
        <v>0</v>
      </c>
      <c r="Q949" t="str">
        <f>LEFT(N949,FIND("/",N949)-1)</f>
        <v>technology</v>
      </c>
      <c r="R949" t="str">
        <f>RIGHT(N949,LEN(N949)-FIND("/",N949))</f>
        <v>wearables</v>
      </c>
      <c r="S949" s="11">
        <f>(J949/86400)+25569+(-5/24)</f>
        <v>42491.57298611111</v>
      </c>
      <c r="T949" s="11">
        <f>(I949/86400)+25569+(-5/24)</f>
        <v>42551.57298611111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IF(E950&lt;=0,0,(E950/D950)*100)</f>
        <v>12</v>
      </c>
      <c r="P950" s="7">
        <f>IF(E950&lt;=0,0,E950/L950)</f>
        <v>60</v>
      </c>
      <c r="Q950" t="str">
        <f>LEFT(N950,FIND("/",N950)-1)</f>
        <v>technology</v>
      </c>
      <c r="R950" t="str">
        <f>RIGHT(N950,LEN(N950)-FIND("/",N950))</f>
        <v>wearables</v>
      </c>
      <c r="S950" s="11">
        <f>(J950/86400)+25569+(-5/24)</f>
        <v>42411.619953703703</v>
      </c>
      <c r="T950" s="11">
        <f>(I950/86400)+25569+(-5/24)</f>
        <v>42441.619953703703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IF(E951&lt;=0,0,(E951/D951)*100)</f>
        <v>1.365</v>
      </c>
      <c r="P951" s="7">
        <f>IF(E951&lt;=0,0,E951/L951)</f>
        <v>39</v>
      </c>
      <c r="Q951" t="str">
        <f>LEFT(N951,FIND("/",N951)-1)</f>
        <v>technology</v>
      </c>
      <c r="R951" t="str">
        <f>RIGHT(N951,LEN(N951)-FIND("/",N951))</f>
        <v>wearables</v>
      </c>
      <c r="S951" s="11">
        <f>(J951/86400)+25569+(-5/24)</f>
        <v>42360.835370370369</v>
      </c>
      <c r="T951" s="11">
        <f>(I951/86400)+25569+(-5/24)</f>
        <v>42420.835370370369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IF(E952&lt;=0,0,(E952/D952)*100)</f>
        <v>28.04</v>
      </c>
      <c r="P952" s="7">
        <f>IF(E952&lt;=0,0,E952/L952)</f>
        <v>58.416666666666664</v>
      </c>
      <c r="Q952" t="str">
        <f>LEFT(N952,FIND("/",N952)-1)</f>
        <v>technology</v>
      </c>
      <c r="R952" t="str">
        <f>RIGHT(N952,LEN(N952)-FIND("/",N952))</f>
        <v>wearables</v>
      </c>
      <c r="S952" s="11">
        <f>(J952/86400)+25569+(-5/24)</f>
        <v>42356.54237268518</v>
      </c>
      <c r="T952" s="11">
        <f>(I952/86400)+25569+(-5/24)</f>
        <v>42386.54237268518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IF(E953&lt;=0,0,(E953/D953)*100)</f>
        <v>38.39</v>
      </c>
      <c r="P953" s="7">
        <f>IF(E953&lt;=0,0,E953/L953)</f>
        <v>158.63636363636363</v>
      </c>
      <c r="Q953" t="str">
        <f>LEFT(N953,FIND("/",N953)-1)</f>
        <v>technology</v>
      </c>
      <c r="R953" t="str">
        <f>RIGHT(N953,LEN(N953)-FIND("/",N953))</f>
        <v>wearables</v>
      </c>
      <c r="S953" s="11">
        <f>(J953/86400)+25569+(-5/24)</f>
        <v>42480.445277777777</v>
      </c>
      <c r="T953" s="11">
        <f>(I953/86400)+25569+(-5/24)</f>
        <v>42525.445277777777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IF(E954&lt;=0,0,(E954/D954)*100)</f>
        <v>39.942857142857143</v>
      </c>
      <c r="P954" s="7">
        <f>IF(E954&lt;=0,0,E954/L954)</f>
        <v>99.857142857142861</v>
      </c>
      <c r="Q954" t="str">
        <f>LEFT(N954,FIND("/",N954)-1)</f>
        <v>technology</v>
      </c>
      <c r="R954" t="str">
        <f>RIGHT(N954,LEN(N954)-FIND("/",N954))</f>
        <v>wearables</v>
      </c>
      <c r="S954" s="11">
        <f>(J954/86400)+25569+(-5/24)</f>
        <v>42662.405231481483</v>
      </c>
      <c r="T954" s="11">
        <f>(I954/86400)+25569+(-5/24)</f>
        <v>42692.44689814814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IF(E955&lt;=0,0,(E955/D955)*100)</f>
        <v>0.84</v>
      </c>
      <c r="P955" s="7">
        <f>IF(E955&lt;=0,0,E955/L955)</f>
        <v>25.2</v>
      </c>
      <c r="Q955" t="str">
        <f>LEFT(N955,FIND("/",N955)-1)</f>
        <v>technology</v>
      </c>
      <c r="R955" t="str">
        <f>RIGHT(N955,LEN(N955)-FIND("/",N955))</f>
        <v>wearables</v>
      </c>
      <c r="S955" s="11">
        <f>(J955/86400)+25569+(-5/24)</f>
        <v>41998.956006944441</v>
      </c>
      <c r="T955" s="11">
        <f>(I955/86400)+25569+(-5/24)</f>
        <v>42028.956006944441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IF(E956&lt;=0,0,(E956/D956)*100)</f>
        <v>43.406666666666666</v>
      </c>
      <c r="P956" s="7">
        <f>IF(E956&lt;=0,0,E956/L956)</f>
        <v>89.191780821917803</v>
      </c>
      <c r="Q956" t="str">
        <f>LEFT(N956,FIND("/",N956)-1)</f>
        <v>technology</v>
      </c>
      <c r="R956" t="str">
        <f>RIGHT(N956,LEN(N956)-FIND("/",N956))</f>
        <v>wearables</v>
      </c>
      <c r="S956" s="11">
        <f>(J956/86400)+25569+(-5/24)</f>
        <v>42194.625451388885</v>
      </c>
      <c r="T956" s="11">
        <f>(I956/86400)+25569+(-5/24)</f>
        <v>42236.625451388885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IF(E957&lt;=0,0,(E957/D957)*100)</f>
        <v>5.6613333333333333</v>
      </c>
      <c r="P957" s="7">
        <f>IF(E957&lt;=0,0,E957/L957)</f>
        <v>182.6236559139785</v>
      </c>
      <c r="Q957" t="str">
        <f>LEFT(N957,FIND("/",N957)-1)</f>
        <v>technology</v>
      </c>
      <c r="R957" t="str">
        <f>RIGHT(N957,LEN(N957)-FIND("/",N957))</f>
        <v>wearables</v>
      </c>
      <c r="S957" s="11">
        <f>(J957/86400)+25569+(-5/24)</f>
        <v>42586.086805555555</v>
      </c>
      <c r="T957" s="11">
        <f>(I957/86400)+25569+(-5/24)</f>
        <v>42626.086805555555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IF(E958&lt;=0,0,(E958/D958)*100)</f>
        <v>1.722</v>
      </c>
      <c r="P958" s="7">
        <f>IF(E958&lt;=0,0,E958/L958)</f>
        <v>50.647058823529413</v>
      </c>
      <c r="Q958" t="str">
        <f>LEFT(N958,FIND("/",N958)-1)</f>
        <v>technology</v>
      </c>
      <c r="R958" t="str">
        <f>RIGHT(N958,LEN(N958)-FIND("/",N958))</f>
        <v>wearables</v>
      </c>
      <c r="S958" s="11">
        <f>(J958/86400)+25569+(-5/24)</f>
        <v>42060.705543981479</v>
      </c>
      <c r="T958" s="11">
        <f>(I958/86400)+25569+(-5/24)</f>
        <v>42120.663877314808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IF(E959&lt;=0,0,(E959/D959)*100)</f>
        <v>1.9416666666666664</v>
      </c>
      <c r="P959" s="7">
        <f>IF(E959&lt;=0,0,E959/L959)</f>
        <v>33.285714285714285</v>
      </c>
      <c r="Q959" t="str">
        <f>LEFT(N959,FIND("/",N959)-1)</f>
        <v>technology</v>
      </c>
      <c r="R959" t="str">
        <f>RIGHT(N959,LEN(N959)-FIND("/",N959))</f>
        <v>wearables</v>
      </c>
      <c r="S959" s="11">
        <f>(J959/86400)+25569+(-5/24)</f>
        <v>42660.344131944446</v>
      </c>
      <c r="T959" s="11">
        <f>(I959/86400)+25569+(-5/24)</f>
        <v>42691.385798611103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IF(E960&lt;=0,0,(E960/D960)*100)</f>
        <v>11.328275684711327</v>
      </c>
      <c r="P960" s="7">
        <f>IF(E960&lt;=0,0,E960/L960)</f>
        <v>51.823529411764703</v>
      </c>
      <c r="Q960" t="str">
        <f>LEFT(N960,FIND("/",N960)-1)</f>
        <v>technology</v>
      </c>
      <c r="R960" t="str">
        <f>RIGHT(N960,LEN(N960)-FIND("/",N960))</f>
        <v>wearables</v>
      </c>
      <c r="S960" s="11">
        <f>(J960/86400)+25569+(-5/24)</f>
        <v>42082.594479166662</v>
      </c>
      <c r="T960" s="11">
        <f>(I960/86400)+25569+(-5/24)</f>
        <v>42103.999305555553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IF(E961&lt;=0,0,(E961/D961)*100)</f>
        <v>38.86</v>
      </c>
      <c r="P961" s="7">
        <f>IF(E961&lt;=0,0,E961/L961)</f>
        <v>113.62573099415205</v>
      </c>
      <c r="Q961" t="str">
        <f>LEFT(N961,FIND("/",N961)-1)</f>
        <v>technology</v>
      </c>
      <c r="R961" t="str">
        <f>RIGHT(N961,LEN(N961)-FIND("/",N961))</f>
        <v>wearables</v>
      </c>
      <c r="S961" s="11">
        <f>(J961/86400)+25569+(-5/24)</f>
        <v>41992.96603009259</v>
      </c>
      <c r="T961" s="11">
        <f>(I961/86400)+25569+(-5/24)</f>
        <v>42022.96603009259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IF(E962&lt;=0,0,(E962/D962)*100)</f>
        <v>46.100628930817614</v>
      </c>
      <c r="P962" s="7">
        <f>IF(E962&lt;=0,0,E962/L962)</f>
        <v>136.46276595744681</v>
      </c>
      <c r="Q962" t="str">
        <f>LEFT(N962,FIND("/",N962)-1)</f>
        <v>technology</v>
      </c>
      <c r="R962" t="str">
        <f>RIGHT(N962,LEN(N962)-FIND("/",N962))</f>
        <v>wearables</v>
      </c>
      <c r="S962" s="11">
        <f>(J962/86400)+25569+(-5/24)</f>
        <v>42766.41846064815</v>
      </c>
      <c r="T962" s="11">
        <f>(I962/86400)+25569+(-5/24)</f>
        <v>42808.376793981479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IF(E963&lt;=0,0,(E963/D963)*100)</f>
        <v>42.188421052631583</v>
      </c>
      <c r="P963" s="7">
        <f>IF(E963&lt;=0,0,E963/L963)</f>
        <v>364.35454545454547</v>
      </c>
      <c r="Q963" t="str">
        <f>LEFT(N963,FIND("/",N963)-1)</f>
        <v>technology</v>
      </c>
      <c r="R963" t="str">
        <f>RIGHT(N963,LEN(N963)-FIND("/",N963))</f>
        <v>wearables</v>
      </c>
      <c r="S963" s="11">
        <f>(J963/86400)+25569+(-5/24)</f>
        <v>42740.485358796293</v>
      </c>
      <c r="T963" s="11">
        <f>(I963/86400)+25569+(-5/24)</f>
        <v>42786.583333333336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IF(E964&lt;=0,0,(E964/D964)*100)</f>
        <v>28.48</v>
      </c>
      <c r="P964" s="7">
        <f>IF(E964&lt;=0,0,E964/L964)</f>
        <v>19.243243243243242</v>
      </c>
      <c r="Q964" t="str">
        <f>LEFT(N964,FIND("/",N964)-1)</f>
        <v>technology</v>
      </c>
      <c r="R964" t="str">
        <f>RIGHT(N964,LEN(N964)-FIND("/",N964))</f>
        <v>wearables</v>
      </c>
      <c r="S964" s="11">
        <f>(J964/86400)+25569+(-5/24)</f>
        <v>42373.504085648143</v>
      </c>
      <c r="T964" s="11">
        <f>(I964/86400)+25569+(-5/24)</f>
        <v>42411.504085648143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IF(E965&lt;=0,0,(E965/D965)*100)</f>
        <v>1.077142857142857</v>
      </c>
      <c r="P965" s="7">
        <f>IF(E965&lt;=0,0,E965/L965)</f>
        <v>41.888888888888886</v>
      </c>
      <c r="Q965" t="str">
        <f>LEFT(N965,FIND("/",N965)-1)</f>
        <v>technology</v>
      </c>
      <c r="R965" t="str">
        <f>RIGHT(N965,LEN(N965)-FIND("/",N965))</f>
        <v>wearables</v>
      </c>
      <c r="S965" s="11">
        <f>(J965/86400)+25569+(-5/24)</f>
        <v>42625.427303240744</v>
      </c>
      <c r="T965" s="11">
        <f>(I965/86400)+25569+(-5/24)</f>
        <v>42660.427303240744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IF(E966&lt;=0,0,(E966/D966)*100)</f>
        <v>0.79909090909090907</v>
      </c>
      <c r="P966" s="7">
        <f>IF(E966&lt;=0,0,E966/L966)</f>
        <v>30.310344827586206</v>
      </c>
      <c r="Q966" t="str">
        <f>LEFT(N966,FIND("/",N966)-1)</f>
        <v>technology</v>
      </c>
      <c r="R966" t="str">
        <f>RIGHT(N966,LEN(N966)-FIND("/",N966))</f>
        <v>wearables</v>
      </c>
      <c r="S966" s="11">
        <f>(J966/86400)+25569+(-5/24)</f>
        <v>42208.420358796291</v>
      </c>
      <c r="T966" s="11">
        <f>(I966/86400)+25569+(-5/24)</f>
        <v>42248.420358796291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IF(E967&lt;=0,0,(E967/D967)*100)</f>
        <v>1.1919999999999999</v>
      </c>
      <c r="P967" s="7">
        <f>IF(E967&lt;=0,0,E967/L967)</f>
        <v>49.666666666666664</v>
      </c>
      <c r="Q967" t="str">
        <f>LEFT(N967,FIND("/",N967)-1)</f>
        <v>technology</v>
      </c>
      <c r="R967" t="str">
        <f>RIGHT(N967,LEN(N967)-FIND("/",N967))</f>
        <v>wearables</v>
      </c>
      <c r="S967" s="11">
        <f>(J967/86400)+25569+(-5/24)</f>
        <v>42636.808402777773</v>
      </c>
      <c r="T967" s="11">
        <f>(I967/86400)+25569+(-5/24)</f>
        <v>42668.957638888889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IF(E968&lt;=0,0,(E968/D968)*100)</f>
        <v>14.799999999999999</v>
      </c>
      <c r="P968" s="7">
        <f>IF(E968&lt;=0,0,E968/L968)</f>
        <v>59.2</v>
      </c>
      <c r="Q968" t="str">
        <f>LEFT(N968,FIND("/",N968)-1)</f>
        <v>technology</v>
      </c>
      <c r="R968" t="str">
        <f>RIGHT(N968,LEN(N968)-FIND("/",N968))</f>
        <v>wearables</v>
      </c>
      <c r="S968" s="11">
        <f>(J968/86400)+25569+(-5/24)</f>
        <v>42619.427453703705</v>
      </c>
      <c r="T968" s="11">
        <f>(I968/86400)+25569+(-5/24)</f>
        <v>42649.427453703705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IF(E969&lt;=0,0,(E969/D969)*100)</f>
        <v>17.810000000000002</v>
      </c>
      <c r="P969" s="7">
        <f>IF(E969&lt;=0,0,E969/L969)</f>
        <v>43.97530864197531</v>
      </c>
      <c r="Q969" t="str">
        <f>LEFT(N969,FIND("/",N969)-1)</f>
        <v>technology</v>
      </c>
      <c r="R969" t="str">
        <f>RIGHT(N969,LEN(N969)-FIND("/",N969))</f>
        <v>wearables</v>
      </c>
      <c r="S969" s="11">
        <f>(J969/86400)+25569+(-5/24)</f>
        <v>42422.045995370368</v>
      </c>
      <c r="T969" s="11">
        <f>(I969/86400)+25569+(-5/24)</f>
        <v>42482.004328703704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IF(E970&lt;=0,0,(E970/D970)*100)</f>
        <v>1.325</v>
      </c>
      <c r="P970" s="7">
        <f>IF(E970&lt;=0,0,E970/L970)</f>
        <v>26.5</v>
      </c>
      <c r="Q970" t="str">
        <f>LEFT(N970,FIND("/",N970)-1)</f>
        <v>technology</v>
      </c>
      <c r="R970" t="str">
        <f>RIGHT(N970,LEN(N970)-FIND("/",N970))</f>
        <v>wearables</v>
      </c>
      <c r="S970" s="11">
        <f>(J970/86400)+25569+(-5/24)</f>
        <v>41836.639282407406</v>
      </c>
      <c r="T970" s="11">
        <f>(I970/86400)+25569+(-5/24)</f>
        <v>41866.639282407406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IF(E971&lt;=0,0,(E971/D971)*100)</f>
        <v>46.666666666666664</v>
      </c>
      <c r="P971" s="7">
        <f>IF(E971&lt;=0,0,E971/L971)</f>
        <v>1272.7272727272727</v>
      </c>
      <c r="Q971" t="str">
        <f>LEFT(N971,FIND("/",N971)-1)</f>
        <v>technology</v>
      </c>
      <c r="R971" t="str">
        <f>RIGHT(N971,LEN(N971)-FIND("/",N971))</f>
        <v>wearables</v>
      </c>
      <c r="S971" s="11">
        <f>(J971/86400)+25569+(-5/24)</f>
        <v>42742.094988425924</v>
      </c>
      <c r="T971" s="11">
        <f>(I971/86400)+25569+(-5/24)</f>
        <v>42775.094988425924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IF(E972&lt;=0,0,(E972/D972)*100)</f>
        <v>45.92</v>
      </c>
      <c r="P972" s="7">
        <f>IF(E972&lt;=0,0,E972/L972)</f>
        <v>164</v>
      </c>
      <c r="Q972" t="str">
        <f>LEFT(N972,FIND("/",N972)-1)</f>
        <v>technology</v>
      </c>
      <c r="R972" t="str">
        <f>RIGHT(N972,LEN(N972)-FIND("/",N972))</f>
        <v>wearables</v>
      </c>
      <c r="S972" s="11">
        <f>(J972/86400)+25569+(-5/24)</f>
        <v>42721.012187499997</v>
      </c>
      <c r="T972" s="11">
        <f>(I972/86400)+25569+(-5/24)</f>
        <v>42757.999305555553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IF(E973&lt;=0,0,(E973/D973)*100)</f>
        <v>0.22599999999999998</v>
      </c>
      <c r="P973" s="7">
        <f>IF(E973&lt;=0,0,E973/L973)</f>
        <v>45.2</v>
      </c>
      <c r="Q973" t="str">
        <f>LEFT(N973,FIND("/",N973)-1)</f>
        <v>technology</v>
      </c>
      <c r="R973" t="str">
        <f>RIGHT(N973,LEN(N973)-FIND("/",N973))</f>
        <v>wearables</v>
      </c>
      <c r="S973" s="11">
        <f>(J973/86400)+25569+(-5/24)</f>
        <v>42111.500694444439</v>
      </c>
      <c r="T973" s="11">
        <f>(I973/86400)+25569+(-5/24)</f>
        <v>42156.500694444439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IF(E974&lt;=0,0,(E974/D974)*100)</f>
        <v>34.625</v>
      </c>
      <c r="P974" s="7">
        <f>IF(E974&lt;=0,0,E974/L974)</f>
        <v>153.88888888888889</v>
      </c>
      <c r="Q974" t="str">
        <f>LEFT(N974,FIND("/",N974)-1)</f>
        <v>technology</v>
      </c>
      <c r="R974" t="str">
        <f>RIGHT(N974,LEN(N974)-FIND("/",N974))</f>
        <v>wearables</v>
      </c>
      <c r="S974" s="11">
        <f>(J974/86400)+25569+(-5/24)</f>
        <v>41856.657384259255</v>
      </c>
      <c r="T974" s="11">
        <f>(I974/86400)+25569+(-5/24)</f>
        <v>41886.082638888889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IF(E975&lt;=0,0,(E975/D975)*100)</f>
        <v>2.0549999999999997</v>
      </c>
      <c r="P975" s="7">
        <f>IF(E975&lt;=0,0,E975/L975)</f>
        <v>51.375</v>
      </c>
      <c r="Q975" t="str">
        <f>LEFT(N975,FIND("/",N975)-1)</f>
        <v>technology</v>
      </c>
      <c r="R975" t="str">
        <f>RIGHT(N975,LEN(N975)-FIND("/",N975))</f>
        <v>wearables</v>
      </c>
      <c r="S975" s="11">
        <f>(J975/86400)+25569+(-5/24)</f>
        <v>42256.806631944441</v>
      </c>
      <c r="T975" s="11">
        <f>(I975/86400)+25569+(-5/24)</f>
        <v>42316.848298611112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IF(E976&lt;=0,0,(E976/D976)*100)</f>
        <v>0.55999999999999994</v>
      </c>
      <c r="P976" s="7">
        <f>IF(E976&lt;=0,0,E976/L976)</f>
        <v>93.333333333333329</v>
      </c>
      <c r="Q976" t="str">
        <f>LEFT(N976,FIND("/",N976)-1)</f>
        <v>technology</v>
      </c>
      <c r="R976" t="str">
        <f>RIGHT(N976,LEN(N976)-FIND("/",N976))</f>
        <v>wearables</v>
      </c>
      <c r="S976" s="11">
        <f>(J976/86400)+25569+(-5/24)</f>
        <v>42424.541157407402</v>
      </c>
      <c r="T976" s="11">
        <f>(I976/86400)+25569+(-5/24)</f>
        <v>42454.499490740738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IF(E977&lt;=0,0,(E977/D977)*100)</f>
        <v>2.6069999999999998</v>
      </c>
      <c r="P977" s="7">
        <f>IF(E977&lt;=0,0,E977/L977)</f>
        <v>108.625</v>
      </c>
      <c r="Q977" t="str">
        <f>LEFT(N977,FIND("/",N977)-1)</f>
        <v>technology</v>
      </c>
      <c r="R977" t="str">
        <f>RIGHT(N977,LEN(N977)-FIND("/",N977))</f>
        <v>wearables</v>
      </c>
      <c r="S977" s="11">
        <f>(J977/86400)+25569+(-5/24)</f>
        <v>42489.488252314812</v>
      </c>
      <c r="T977" s="11">
        <f>(I977/86400)+25569+(-5/24)</f>
        <v>42549.488252314812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IF(E978&lt;=0,0,(E978/D978)*100)</f>
        <v>1.9259999999999999</v>
      </c>
      <c r="P978" s="7">
        <f>IF(E978&lt;=0,0,E978/L978)</f>
        <v>160.5</v>
      </c>
      <c r="Q978" t="str">
        <f>LEFT(N978,FIND("/",N978)-1)</f>
        <v>technology</v>
      </c>
      <c r="R978" t="str">
        <f>RIGHT(N978,LEN(N978)-FIND("/",N978))</f>
        <v>wearables</v>
      </c>
      <c r="S978" s="11">
        <f>(J978/86400)+25569+(-5/24)</f>
        <v>42184.850659722222</v>
      </c>
      <c r="T978" s="11">
        <f>(I978/86400)+25569+(-5/24)</f>
        <v>42229.850659722222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IF(E979&lt;=0,0,(E979/D979)*100)</f>
        <v>33.666666666666664</v>
      </c>
      <c r="P979" s="7">
        <f>IF(E979&lt;=0,0,E979/L979)</f>
        <v>75.75</v>
      </c>
      <c r="Q979" t="str">
        <f>LEFT(N979,FIND("/",N979)-1)</f>
        <v>technology</v>
      </c>
      <c r="R979" t="str">
        <f>RIGHT(N979,LEN(N979)-FIND("/",N979))</f>
        <v>wearables</v>
      </c>
      <c r="S979" s="11">
        <f>(J979/86400)+25569+(-5/24)</f>
        <v>42391.733761574076</v>
      </c>
      <c r="T979" s="11">
        <f>(I979/86400)+25569+(-5/24)</f>
        <v>42421.733761574076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IF(E980&lt;=0,0,(E980/D980)*100)</f>
        <v>56.263267182990241</v>
      </c>
      <c r="P980" s="7">
        <f>IF(E980&lt;=0,0,E980/L980)</f>
        <v>790.83739837398377</v>
      </c>
      <c r="Q980" t="str">
        <f>LEFT(N980,FIND("/",N980)-1)</f>
        <v>technology</v>
      </c>
      <c r="R980" t="str">
        <f>RIGHT(N980,LEN(N980)-FIND("/",N980))</f>
        <v>wearables</v>
      </c>
      <c r="S980" s="11">
        <f>(J980/86400)+25569+(-5/24)</f>
        <v>42395.100706018515</v>
      </c>
      <c r="T980" s="11">
        <f>(I980/86400)+25569+(-5/24)</f>
        <v>42425.100706018515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IF(E981&lt;=0,0,(E981/D981)*100)</f>
        <v>82.817599999999999</v>
      </c>
      <c r="P981" s="7">
        <f>IF(E981&lt;=0,0,E981/L981)</f>
        <v>301.93916666666667</v>
      </c>
      <c r="Q981" t="str">
        <f>LEFT(N981,FIND("/",N981)-1)</f>
        <v>technology</v>
      </c>
      <c r="R981" t="str">
        <f>RIGHT(N981,LEN(N981)-FIND("/",N981))</f>
        <v>wearables</v>
      </c>
      <c r="S981" s="11">
        <f>(J981/86400)+25569+(-5/24)</f>
        <v>42506.208657407406</v>
      </c>
      <c r="T981" s="11">
        <f>(I981/86400)+25569+(-5/24)</f>
        <v>42541.582638888889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IF(E982&lt;=0,0,(E982/D982)*100)</f>
        <v>14.860000000000001</v>
      </c>
      <c r="P982" s="7">
        <f>IF(E982&lt;=0,0,E982/L982)</f>
        <v>47.935483870967744</v>
      </c>
      <c r="Q982" t="str">
        <f>LEFT(N982,FIND("/",N982)-1)</f>
        <v>technology</v>
      </c>
      <c r="R982" t="str">
        <f>RIGHT(N982,LEN(N982)-FIND("/",N982))</f>
        <v>wearables</v>
      </c>
      <c r="S982" s="11">
        <f>(J982/86400)+25569+(-5/24)</f>
        <v>41928.695856481478</v>
      </c>
      <c r="T982" s="11">
        <f>(I982/86400)+25569+(-5/24)</f>
        <v>41973.737523148149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IF(E983&lt;=0,0,(E983/D983)*100)</f>
        <v>1.2375123751237513E-2</v>
      </c>
      <c r="P983" s="7">
        <f>IF(E983&lt;=0,0,E983/L983)</f>
        <v>2.75</v>
      </c>
      <c r="Q983" t="str">
        <f>LEFT(N983,FIND("/",N983)-1)</f>
        <v>technology</v>
      </c>
      <c r="R983" t="str">
        <f>RIGHT(N983,LEN(N983)-FIND("/",N983))</f>
        <v>wearables</v>
      </c>
      <c r="S983" s="11">
        <f>(J983/86400)+25569+(-5/24)</f>
        <v>41830.738680555551</v>
      </c>
      <c r="T983" s="11">
        <f>(I983/86400)+25569+(-5/24)</f>
        <v>41860.738680555551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IF(E984&lt;=0,0,(E984/D984)*100)</f>
        <v>1.7142857142857144E-2</v>
      </c>
      <c r="P984" s="7">
        <f>IF(E984&lt;=0,0,E984/L984)</f>
        <v>1</v>
      </c>
      <c r="Q984" t="str">
        <f>LEFT(N984,FIND("/",N984)-1)</f>
        <v>technology</v>
      </c>
      <c r="R984" t="str">
        <f>RIGHT(N984,LEN(N984)-FIND("/",N984))</f>
        <v>wearables</v>
      </c>
      <c r="S984" s="11">
        <f>(J984/86400)+25569+(-5/24)</f>
        <v>42615.544976851852</v>
      </c>
      <c r="T984" s="11">
        <f>(I984/86400)+25569+(-5/24)</f>
        <v>42645.544976851852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IF(E985&lt;=0,0,(E985/D985)*100)</f>
        <v>29.506136117214709</v>
      </c>
      <c r="P985" s="7">
        <f>IF(E985&lt;=0,0,E985/L985)</f>
        <v>171.79329608938548</v>
      </c>
      <c r="Q985" t="str">
        <f>LEFT(N985,FIND("/",N985)-1)</f>
        <v>technology</v>
      </c>
      <c r="R985" t="str">
        <f>RIGHT(N985,LEN(N985)-FIND("/",N985))</f>
        <v>wearables</v>
      </c>
      <c r="S985" s="11">
        <f>(J985/86400)+25569+(-5/24)</f>
        <v>42574.459317129622</v>
      </c>
      <c r="T985" s="11">
        <f>(I985/86400)+25569+(-5/24)</f>
        <v>42605.662499999999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IF(E986&lt;=0,0,(E986/D986)*100)</f>
        <v>1.06</v>
      </c>
      <c r="P986" s="7">
        <f>IF(E986&lt;=0,0,E986/L986)</f>
        <v>35.333333333333336</v>
      </c>
      <c r="Q986" t="str">
        <f>LEFT(N986,FIND("/",N986)-1)</f>
        <v>technology</v>
      </c>
      <c r="R986" t="str">
        <f>RIGHT(N986,LEN(N986)-FIND("/",N986))</f>
        <v>wearables</v>
      </c>
      <c r="S986" s="11">
        <f>(J986/86400)+25569+(-5/24)</f>
        <v>42060.907499999994</v>
      </c>
      <c r="T986" s="11">
        <f>(I986/86400)+25569+(-5/24)</f>
        <v>42090.86583333333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IF(E987&lt;=0,0,(E987/D987)*100)</f>
        <v>6.293333333333333</v>
      </c>
      <c r="P987" s="7">
        <f>IF(E987&lt;=0,0,E987/L987)</f>
        <v>82.086956521739125</v>
      </c>
      <c r="Q987" t="str">
        <f>LEFT(N987,FIND("/",N987)-1)</f>
        <v>technology</v>
      </c>
      <c r="R987" t="str">
        <f>RIGHT(N987,LEN(N987)-FIND("/",N987))</f>
        <v>wearables</v>
      </c>
      <c r="S987" s="11">
        <f>(J987/86400)+25569+(-5/24)</f>
        <v>42339.759375000001</v>
      </c>
      <c r="T987" s="11">
        <f>(I987/86400)+25569+(-5/24)</f>
        <v>42369.749999999993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IF(E988&lt;=0,0,(E988/D988)*100)</f>
        <v>12.75</v>
      </c>
      <c r="P988" s="7">
        <f>IF(E988&lt;=0,0,E988/L988)</f>
        <v>110.8695652173913</v>
      </c>
      <c r="Q988" t="str">
        <f>LEFT(N988,FIND("/",N988)-1)</f>
        <v>technology</v>
      </c>
      <c r="R988" t="str">
        <f>RIGHT(N988,LEN(N988)-FIND("/",N988))</f>
        <v>wearables</v>
      </c>
      <c r="S988" s="11">
        <f>(J988/86400)+25569+(-5/24)</f>
        <v>42324.559027777774</v>
      </c>
      <c r="T988" s="11">
        <f>(I988/86400)+25569+(-5/24)</f>
        <v>42378.791666666664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IF(E989&lt;=0,0,(E989/D989)*100)</f>
        <v>13.22</v>
      </c>
      <c r="P989" s="7">
        <f>IF(E989&lt;=0,0,E989/L989)</f>
        <v>161.21951219512195</v>
      </c>
      <c r="Q989" t="str">
        <f>LEFT(N989,FIND("/",N989)-1)</f>
        <v>technology</v>
      </c>
      <c r="R989" t="str">
        <f>RIGHT(N989,LEN(N989)-FIND("/",N989))</f>
        <v>wearables</v>
      </c>
      <c r="S989" s="11">
        <f>(J989/86400)+25569+(-5/24)</f>
        <v>41773.086226851847</v>
      </c>
      <c r="T989" s="11">
        <f>(I989/86400)+25569+(-5/24)</f>
        <v>41813.086226851847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IF(E990&lt;=0,0,(E990/D990)*100)</f>
        <v>0</v>
      </c>
      <c r="P990" s="7">
        <f>IF(E990&lt;=0,0,E990/L990)</f>
        <v>0</v>
      </c>
      <c r="Q990" t="str">
        <f>LEFT(N990,FIND("/",N990)-1)</f>
        <v>technology</v>
      </c>
      <c r="R990" t="str">
        <f>RIGHT(N990,LEN(N990)-FIND("/",N990))</f>
        <v>wearables</v>
      </c>
      <c r="S990" s="11">
        <f>(J990/86400)+25569+(-5/24)</f>
        <v>42614.148437499993</v>
      </c>
      <c r="T990" s="11">
        <f>(I990/86400)+25569+(-5/24)</f>
        <v>42644.148437499993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IF(E991&lt;=0,0,(E991/D991)*100)</f>
        <v>16.77</v>
      </c>
      <c r="P991" s="7">
        <f>IF(E991&lt;=0,0,E991/L991)</f>
        <v>52.40625</v>
      </c>
      <c r="Q991" t="str">
        <f>LEFT(N991,FIND("/",N991)-1)</f>
        <v>technology</v>
      </c>
      <c r="R991" t="str">
        <f>RIGHT(N991,LEN(N991)-FIND("/",N991))</f>
        <v>wearables</v>
      </c>
      <c r="S991" s="11">
        <f>(J991/86400)+25569+(-5/24)</f>
        <v>42611.725636574069</v>
      </c>
      <c r="T991" s="11">
        <f>(I991/86400)+25569+(-5/24)</f>
        <v>42641.725636574069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IF(E992&lt;=0,0,(E992/D992)*100)</f>
        <v>0.104</v>
      </c>
      <c r="P992" s="7">
        <f>IF(E992&lt;=0,0,E992/L992)</f>
        <v>13</v>
      </c>
      <c r="Q992" t="str">
        <f>LEFT(N992,FIND("/",N992)-1)</f>
        <v>technology</v>
      </c>
      <c r="R992" t="str">
        <f>RIGHT(N992,LEN(N992)-FIND("/",N992))</f>
        <v>wearables</v>
      </c>
      <c r="S992" s="11">
        <f>(J992/86400)+25569+(-5/24)</f>
        <v>41855.575972222221</v>
      </c>
      <c r="T992" s="11">
        <f>(I992/86400)+25569+(-5/24)</f>
        <v>41885.575972222221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IF(E993&lt;=0,0,(E993/D993)*100)</f>
        <v>4.24</v>
      </c>
      <c r="P993" s="7">
        <f>IF(E993&lt;=0,0,E993/L993)</f>
        <v>30.285714285714285</v>
      </c>
      <c r="Q993" t="str">
        <f>LEFT(N993,FIND("/",N993)-1)</f>
        <v>technology</v>
      </c>
      <c r="R993" t="str">
        <f>RIGHT(N993,LEN(N993)-FIND("/",N993))</f>
        <v>wearables</v>
      </c>
      <c r="S993" s="11">
        <f>(J993/86400)+25569+(-5/24)</f>
        <v>42538.548472222225</v>
      </c>
      <c r="T993" s="11">
        <f>(I993/86400)+25569+(-5/24)</f>
        <v>42563.57708333333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IF(E994&lt;=0,0,(E994/D994)*100)</f>
        <v>0.46699999999999997</v>
      </c>
      <c r="P994" s="7">
        <f>IF(E994&lt;=0,0,E994/L994)</f>
        <v>116.75</v>
      </c>
      <c r="Q994" t="str">
        <f>LEFT(N994,FIND("/",N994)-1)</f>
        <v>technology</v>
      </c>
      <c r="R994" t="str">
        <f>RIGHT(N994,LEN(N994)-FIND("/",N994))</f>
        <v>wearables</v>
      </c>
      <c r="S994" s="11">
        <f>(J994/86400)+25569+(-5/24)</f>
        <v>42437.71665509259</v>
      </c>
      <c r="T994" s="11">
        <f>(I994/86400)+25569+(-5/24)</f>
        <v>42497.674988425926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IF(E995&lt;=0,0,(E995/D995)*100)</f>
        <v>25.087142857142858</v>
      </c>
      <c r="P995" s="7">
        <f>IF(E995&lt;=0,0,E995/L995)</f>
        <v>89.59693877551021</v>
      </c>
      <c r="Q995" t="str">
        <f>LEFT(N995,FIND("/",N995)-1)</f>
        <v>technology</v>
      </c>
      <c r="R995" t="str">
        <f>RIGHT(N995,LEN(N995)-FIND("/",N995))</f>
        <v>wearables</v>
      </c>
      <c r="S995" s="11">
        <f>(J995/86400)+25569+(-5/24)</f>
        <v>42652.756574074076</v>
      </c>
      <c r="T995" s="11">
        <f>(I995/86400)+25569+(-5/24)</f>
        <v>42685.999999999993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IF(E996&lt;=0,0,(E996/D996)*100)</f>
        <v>2.3345000000000002</v>
      </c>
      <c r="P996" s="7">
        <f>IF(E996&lt;=0,0,E996/L996)</f>
        <v>424.45454545454544</v>
      </c>
      <c r="Q996" t="str">
        <f>LEFT(N996,FIND("/",N996)-1)</f>
        <v>technology</v>
      </c>
      <c r="R996" t="str">
        <f>RIGHT(N996,LEN(N996)-FIND("/",N996))</f>
        <v>wearables</v>
      </c>
      <c r="S996" s="11">
        <f>(J996/86400)+25569+(-5/24)</f>
        <v>41921.054745370369</v>
      </c>
      <c r="T996" s="11">
        <f>(I996/86400)+25569+(-5/24)</f>
        <v>41973.749305555553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IF(E997&lt;=0,0,(E997/D997)*100)</f>
        <v>7.26</v>
      </c>
      <c r="P997" s="7">
        <f>IF(E997&lt;=0,0,E997/L997)</f>
        <v>80.666666666666671</v>
      </c>
      <c r="Q997" t="str">
        <f>LEFT(N997,FIND("/",N997)-1)</f>
        <v>technology</v>
      </c>
      <c r="R997" t="str">
        <f>RIGHT(N997,LEN(N997)-FIND("/",N997))</f>
        <v>wearables</v>
      </c>
      <c r="S997" s="11">
        <f>(J997/86400)+25569+(-5/24)</f>
        <v>41947.732407407406</v>
      </c>
      <c r="T997" s="11">
        <f>(I997/86400)+25569+(-5/24)</f>
        <v>41972.458333333336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IF(E998&lt;=0,0,(E998/D998)*100)</f>
        <v>1.625</v>
      </c>
      <c r="P998" s="7">
        <f>IF(E998&lt;=0,0,E998/L998)</f>
        <v>13</v>
      </c>
      <c r="Q998" t="str">
        <f>LEFT(N998,FIND("/",N998)-1)</f>
        <v>technology</v>
      </c>
      <c r="R998" t="str">
        <f>RIGHT(N998,LEN(N998)-FIND("/",N998))</f>
        <v>wearables</v>
      </c>
      <c r="S998" s="11">
        <f>(J998/86400)+25569+(-5/24)</f>
        <v>41817.658101851848</v>
      </c>
      <c r="T998" s="11">
        <f>(I998/86400)+25569+(-5/24)</f>
        <v>41847.435416666667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IF(E999&lt;=0,0,(E999/D999)*100)</f>
        <v>1.3</v>
      </c>
      <c r="P999" s="7">
        <f>IF(E999&lt;=0,0,E999/L999)</f>
        <v>8.125</v>
      </c>
      <c r="Q999" t="str">
        <f>LEFT(N999,FIND("/",N999)-1)</f>
        <v>technology</v>
      </c>
      <c r="R999" t="str">
        <f>RIGHT(N999,LEN(N999)-FIND("/",N999))</f>
        <v>wearables</v>
      </c>
      <c r="S999" s="11">
        <f>(J999/86400)+25569+(-5/24)</f>
        <v>41940.894641203704</v>
      </c>
      <c r="T999" s="11">
        <f>(I999/86400)+25569+(-5/24)</f>
        <v>41970.936307870368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IF(E1000&lt;=0,0,(E1000/D1000)*100)</f>
        <v>58.558333333333337</v>
      </c>
      <c r="P1000" s="7">
        <f>IF(E1000&lt;=0,0,E1000/L1000)</f>
        <v>153.42794759825327</v>
      </c>
      <c r="Q1000" t="str">
        <f>LEFT(N1000,FIND("/",N1000)-1)</f>
        <v>technology</v>
      </c>
      <c r="R1000" t="str">
        <f>RIGHT(N1000,LEN(N1000)-FIND("/",N1000))</f>
        <v>wearables</v>
      </c>
      <c r="S1000" s="11">
        <f>(J1000/86400)+25569+(-5/24)</f>
        <v>42281.960659722223</v>
      </c>
      <c r="T1000" s="11">
        <f>(I1000/86400)+25569+(-5/24)</f>
        <v>42327.002326388887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IF(E1001&lt;=0,0,(E1001/D1001)*100)</f>
        <v>7.7886666666666677</v>
      </c>
      <c r="P1001" s="7">
        <f>IF(E1001&lt;=0,0,E1001/L1001)</f>
        <v>292.07499999999999</v>
      </c>
      <c r="Q1001" t="str">
        <f>LEFT(N1001,FIND("/",N1001)-1)</f>
        <v>technology</v>
      </c>
      <c r="R1001" t="str">
        <f>RIGHT(N1001,LEN(N1001)-FIND("/",N1001))</f>
        <v>wearables</v>
      </c>
      <c r="S1001" s="11">
        <f>(J1001/86400)+25569+(-5/24)</f>
        <v>41926.091319444444</v>
      </c>
      <c r="T1001" s="11">
        <f>(I1001/86400)+25569+(-5/24)</f>
        <v>41956.126388888886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IF(E1002&lt;=0,0,(E1002/D1002)*100)</f>
        <v>2.2157147647256061</v>
      </c>
      <c r="P1002" s="7">
        <f>IF(E1002&lt;=0,0,E1002/L1002)</f>
        <v>3304</v>
      </c>
      <c r="Q1002" t="str">
        <f>LEFT(N1002,FIND("/",N1002)-1)</f>
        <v>technology</v>
      </c>
      <c r="R1002" t="str">
        <f>RIGHT(N1002,LEN(N1002)-FIND("/",N1002))</f>
        <v>wearables</v>
      </c>
      <c r="S1002" s="11">
        <f>(J1002/86400)+25569+(-5/24)</f>
        <v>42748.851388888885</v>
      </c>
      <c r="T1002" s="11">
        <f>(I1002/86400)+25569+(-5/24)</f>
        <v>42808.80972222222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IF(E1003&lt;=0,0,(E1003/D1003)*100)</f>
        <v>104</v>
      </c>
      <c r="P1003" s="7">
        <f>IF(E1003&lt;=0,0,E1003/L1003)</f>
        <v>1300</v>
      </c>
      <c r="Q1003" t="str">
        <f>LEFT(N1003,FIND("/",N1003)-1)</f>
        <v>technology</v>
      </c>
      <c r="R1003" t="str">
        <f>RIGHT(N1003,LEN(N1003)-FIND("/",N1003))</f>
        <v>wearables</v>
      </c>
      <c r="S1003" s="11">
        <f>(J1003/86400)+25569+(-5/24)</f>
        <v>42720.511724537035</v>
      </c>
      <c r="T1003" s="11">
        <f>(I1003/86400)+25569+(-5/24)</f>
        <v>42765.511724537035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IF(E1004&lt;=0,0,(E1004/D1004)*100)</f>
        <v>29.6029602960296</v>
      </c>
      <c r="P1004" s="7">
        <f>IF(E1004&lt;=0,0,E1004/L1004)</f>
        <v>134.54545454545453</v>
      </c>
      <c r="Q1004" t="str">
        <f>LEFT(N1004,FIND("/",N1004)-1)</f>
        <v>technology</v>
      </c>
      <c r="R1004" t="str">
        <f>RIGHT(N1004,LEN(N1004)-FIND("/",N1004))</f>
        <v>wearables</v>
      </c>
      <c r="S1004" s="11">
        <f>(J1004/86400)+25569+(-5/24)</f>
        <v>42325.475856481477</v>
      </c>
      <c r="T1004" s="11">
        <f>(I1004/86400)+25569+(-5/24)</f>
        <v>42355.040972222218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IF(E1005&lt;=0,0,(E1005/D1005)*100)</f>
        <v>16.055</v>
      </c>
      <c r="P1005" s="7">
        <f>IF(E1005&lt;=0,0,E1005/L1005)</f>
        <v>214.06666666666666</v>
      </c>
      <c r="Q1005" t="str">
        <f>LEFT(N1005,FIND("/",N1005)-1)</f>
        <v>technology</v>
      </c>
      <c r="R1005" t="str">
        <f>RIGHT(N1005,LEN(N1005)-FIND("/",N1005))</f>
        <v>wearables</v>
      </c>
      <c r="S1005" s="11">
        <f>(J1005/86400)+25569+(-5/24)</f>
        <v>42780.500706018516</v>
      </c>
      <c r="T1005" s="11">
        <f>(I1005/86400)+25569+(-5/24)</f>
        <v>42810.459039351852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IF(E1006&lt;=0,0,(E1006/D1006)*100)</f>
        <v>82.207999999999998</v>
      </c>
      <c r="P1006" s="7">
        <f>IF(E1006&lt;=0,0,E1006/L1006)</f>
        <v>216.33684210526314</v>
      </c>
      <c r="Q1006" t="str">
        <f>LEFT(N1006,FIND("/",N1006)-1)</f>
        <v>technology</v>
      </c>
      <c r="R1006" t="str">
        <f>RIGHT(N1006,LEN(N1006)-FIND("/",N1006))</f>
        <v>wearables</v>
      </c>
      <c r="S1006" s="11">
        <f>(J1006/86400)+25569+(-5/24)</f>
        <v>42388.5003125</v>
      </c>
      <c r="T1006" s="11">
        <f>(I1006/86400)+25569+(-5/24)</f>
        <v>42418.5003125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IF(E1007&lt;=0,0,(E1007/D1007)*100)</f>
        <v>75.051000000000002</v>
      </c>
      <c r="P1007" s="7">
        <f>IF(E1007&lt;=0,0,E1007/L1007)</f>
        <v>932.31055900621118</v>
      </c>
      <c r="Q1007" t="str">
        <f>LEFT(N1007,FIND("/",N1007)-1)</f>
        <v>technology</v>
      </c>
      <c r="R1007" t="str">
        <f>RIGHT(N1007,LEN(N1007)-FIND("/",N1007))</f>
        <v>wearables</v>
      </c>
      <c r="S1007" s="11">
        <f>(J1007/86400)+25569+(-5/24)</f>
        <v>42276.41646990741</v>
      </c>
      <c r="T1007" s="11">
        <f>(I1007/86400)+25569+(-5/24)</f>
        <v>42307.41646990741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IF(E1008&lt;=0,0,(E1008/D1008)*100)</f>
        <v>5.8500000000000005</v>
      </c>
      <c r="P1008" s="7">
        <f>IF(E1008&lt;=0,0,E1008/L1008)</f>
        <v>29.25</v>
      </c>
      <c r="Q1008" t="str">
        <f>LEFT(N1008,FIND("/",N1008)-1)</f>
        <v>technology</v>
      </c>
      <c r="R1008" t="str">
        <f>RIGHT(N1008,LEN(N1008)-FIND("/",N1008))</f>
        <v>wearables</v>
      </c>
      <c r="S1008" s="11">
        <f>(J1008/86400)+25569+(-5/24)</f>
        <v>41976.83185185185</v>
      </c>
      <c r="T1008" s="11">
        <f>(I1008/86400)+25569+(-5/24)</f>
        <v>41985.09097222222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IF(E1009&lt;=0,0,(E1009/D1009)*100)</f>
        <v>44.32</v>
      </c>
      <c r="P1009" s="7">
        <f>IF(E1009&lt;=0,0,E1009/L1009)</f>
        <v>174.94736842105263</v>
      </c>
      <c r="Q1009" t="str">
        <f>LEFT(N1009,FIND("/",N1009)-1)</f>
        <v>technology</v>
      </c>
      <c r="R1009" t="str">
        <f>RIGHT(N1009,LEN(N1009)-FIND("/",N1009))</f>
        <v>wearables</v>
      </c>
      <c r="S1009" s="11">
        <f>(J1009/86400)+25569+(-5/24)</f>
        <v>42676.3752662037</v>
      </c>
      <c r="T1009" s="11">
        <f>(I1009/86400)+25569+(-5/24)</f>
        <v>42718.416932870365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IF(E1010&lt;=0,0,(E1010/D1010)*100)</f>
        <v>0.26737967914438499</v>
      </c>
      <c r="P1010" s="7">
        <f>IF(E1010&lt;=0,0,E1010/L1010)</f>
        <v>250</v>
      </c>
      <c r="Q1010" t="str">
        <f>LEFT(N1010,FIND("/",N1010)-1)</f>
        <v>technology</v>
      </c>
      <c r="R1010" t="str">
        <f>RIGHT(N1010,LEN(N1010)-FIND("/",N1010))</f>
        <v>wearables</v>
      </c>
      <c r="S1010" s="11">
        <f>(J1010/86400)+25569+(-5/24)</f>
        <v>42702.600868055553</v>
      </c>
      <c r="T1010" s="11">
        <f>(I1010/86400)+25569+(-5/24)</f>
        <v>42732.600868055553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IF(E1011&lt;=0,0,(E1011/D1011)*100)</f>
        <v>13.13</v>
      </c>
      <c r="P1011" s="7">
        <f>IF(E1011&lt;=0,0,E1011/L1011)</f>
        <v>65</v>
      </c>
      <c r="Q1011" t="str">
        <f>LEFT(N1011,FIND("/",N1011)-1)</f>
        <v>technology</v>
      </c>
      <c r="R1011" t="str">
        <f>RIGHT(N1011,LEN(N1011)-FIND("/",N1011))</f>
        <v>wearables</v>
      </c>
      <c r="S1011" s="11">
        <f>(J1011/86400)+25569+(-5/24)</f>
        <v>42510.396365740737</v>
      </c>
      <c r="T1011" s="11">
        <f>(I1011/86400)+25569+(-5/24)</f>
        <v>42540.396365740737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IF(E1012&lt;=0,0,(E1012/D1012)*100)</f>
        <v>0.19088937093275488</v>
      </c>
      <c r="P1012" s="7">
        <f>IF(E1012&lt;=0,0,E1012/L1012)</f>
        <v>55</v>
      </c>
      <c r="Q1012" t="str">
        <f>LEFT(N1012,FIND("/",N1012)-1)</f>
        <v>technology</v>
      </c>
      <c r="R1012" t="str">
        <f>RIGHT(N1012,LEN(N1012)-FIND("/",N1012))</f>
        <v>wearables</v>
      </c>
      <c r="S1012" s="11">
        <f>(J1012/86400)+25569+(-5/24)</f>
        <v>42561.621087962958</v>
      </c>
      <c r="T1012" s="11">
        <f>(I1012/86400)+25569+(-5/24)</f>
        <v>42617.915972222218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IF(E1013&lt;=0,0,(E1013/D1013)*100)</f>
        <v>0.375</v>
      </c>
      <c r="P1013" s="7">
        <f>IF(E1013&lt;=0,0,E1013/L1013)</f>
        <v>75</v>
      </c>
      <c r="Q1013" t="str">
        <f>LEFT(N1013,FIND("/",N1013)-1)</f>
        <v>technology</v>
      </c>
      <c r="R1013" t="str">
        <f>RIGHT(N1013,LEN(N1013)-FIND("/",N1013))</f>
        <v>wearables</v>
      </c>
      <c r="S1013" s="11">
        <f>(J1013/86400)+25569+(-5/24)</f>
        <v>41946.689756944441</v>
      </c>
      <c r="T1013" s="11">
        <f>(I1013/86400)+25569+(-5/24)</f>
        <v>41991.689756944441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IF(E1014&lt;=0,0,(E1014/D1014)*100)</f>
        <v>21535.021000000001</v>
      </c>
      <c r="P1014" s="7">
        <f>IF(E1014&lt;=0,0,E1014/L1014)</f>
        <v>1389.3561935483872</v>
      </c>
      <c r="Q1014" t="str">
        <f>LEFT(N1014,FIND("/",N1014)-1)</f>
        <v>technology</v>
      </c>
      <c r="R1014" t="str">
        <f>RIGHT(N1014,LEN(N1014)-FIND("/",N1014))</f>
        <v>wearables</v>
      </c>
      <c r="S1014" s="11">
        <f>(J1014/86400)+25569+(-5/24)</f>
        <v>42714.232083333329</v>
      </c>
      <c r="T1014" s="11">
        <f>(I1014/86400)+25569+(-5/24)</f>
        <v>42759.232083333329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IF(E1015&lt;=0,0,(E1015/D1015)*100)</f>
        <v>34.527999999999999</v>
      </c>
      <c r="P1015" s="7">
        <f>IF(E1015&lt;=0,0,E1015/L1015)</f>
        <v>95.911111111111111</v>
      </c>
      <c r="Q1015" t="str">
        <f>LEFT(N1015,FIND("/",N1015)-1)</f>
        <v>technology</v>
      </c>
      <c r="R1015" t="str">
        <f>RIGHT(N1015,LEN(N1015)-FIND("/",N1015))</f>
        <v>wearables</v>
      </c>
      <c r="S1015" s="11">
        <f>(J1015/86400)+25569+(-5/24)</f>
        <v>42339.625648148147</v>
      </c>
      <c r="T1015" s="11">
        <f>(I1015/86400)+25569+(-5/24)</f>
        <v>42367.624999999993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IF(E1016&lt;=0,0,(E1016/D1016)*100)</f>
        <v>30.599999999999998</v>
      </c>
      <c r="P1016" s="7">
        <f>IF(E1016&lt;=0,0,E1016/L1016)</f>
        <v>191.25</v>
      </c>
      <c r="Q1016" t="str">
        <f>LEFT(N1016,FIND("/",N1016)-1)</f>
        <v>technology</v>
      </c>
      <c r="R1016" t="str">
        <f>RIGHT(N1016,LEN(N1016)-FIND("/",N1016))</f>
        <v>wearables</v>
      </c>
      <c r="S1016" s="11">
        <f>(J1016/86400)+25569+(-5/24)</f>
        <v>41954.79415509259</v>
      </c>
      <c r="T1016" s="11">
        <f>(I1016/86400)+25569+(-5/24)</f>
        <v>42004.79415509259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IF(E1017&lt;=0,0,(E1017/D1017)*100)</f>
        <v>2.666666666666667</v>
      </c>
      <c r="P1017" s="7">
        <f>IF(E1017&lt;=0,0,E1017/L1017)</f>
        <v>40</v>
      </c>
      <c r="Q1017" t="str">
        <f>LEFT(N1017,FIND("/",N1017)-1)</f>
        <v>technology</v>
      </c>
      <c r="R1017" t="str">
        <f>RIGHT(N1017,LEN(N1017)-FIND("/",N1017))</f>
        <v>wearables</v>
      </c>
      <c r="S1017" s="11">
        <f>(J1017/86400)+25569+(-5/24)</f>
        <v>42303.670081018521</v>
      </c>
      <c r="T1017" s="11">
        <f>(I1017/86400)+25569+(-5/24)</f>
        <v>42333.711747685178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IF(E1018&lt;=0,0,(E1018/D1018)*100)</f>
        <v>2.8420000000000001</v>
      </c>
      <c r="P1018" s="7">
        <f>IF(E1018&lt;=0,0,E1018/L1018)</f>
        <v>74.78947368421052</v>
      </c>
      <c r="Q1018" t="str">
        <f>LEFT(N1018,FIND("/",N1018)-1)</f>
        <v>technology</v>
      </c>
      <c r="R1018" t="str">
        <f>RIGHT(N1018,LEN(N1018)-FIND("/",N1018))</f>
        <v>wearables</v>
      </c>
      <c r="S1018" s="11">
        <f>(J1018/86400)+25569+(-5/24)</f>
        <v>42421.898796296293</v>
      </c>
      <c r="T1018" s="11">
        <f>(I1018/86400)+25569+(-5/24)</f>
        <v>42466.857129629629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IF(E1019&lt;=0,0,(E1019/D1019)*100)</f>
        <v>22.878799999999998</v>
      </c>
      <c r="P1019" s="7">
        <f>IF(E1019&lt;=0,0,E1019/L1019)</f>
        <v>161.11830985915492</v>
      </c>
      <c r="Q1019" t="str">
        <f>LEFT(N1019,FIND("/",N1019)-1)</f>
        <v>technology</v>
      </c>
      <c r="R1019" t="str">
        <f>RIGHT(N1019,LEN(N1019)-FIND("/",N1019))</f>
        <v>wearables</v>
      </c>
      <c r="S1019" s="11">
        <f>(J1019/86400)+25569+(-5/24)</f>
        <v>42289.466840277775</v>
      </c>
      <c r="T1019" s="11">
        <f>(I1019/86400)+25569+(-5/24)</f>
        <v>42329.508506944439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IF(E1020&lt;=0,0,(E1020/D1020)*100)</f>
        <v>3.105</v>
      </c>
      <c r="P1020" s="7">
        <f>IF(E1020&lt;=0,0,E1020/L1020)</f>
        <v>88.714285714285708</v>
      </c>
      <c r="Q1020" t="str">
        <f>LEFT(N1020,FIND("/",N1020)-1)</f>
        <v>technology</v>
      </c>
      <c r="R1020" t="str">
        <f>RIGHT(N1020,LEN(N1020)-FIND("/",N1020))</f>
        <v>wearables</v>
      </c>
      <c r="S1020" s="11">
        <f>(J1020/86400)+25569+(-5/24)</f>
        <v>42535.283946759257</v>
      </c>
      <c r="T1020" s="11">
        <f>(I1020/86400)+25569+(-5/24)</f>
        <v>42565.283946759257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IF(E1021&lt;=0,0,(E1021/D1021)*100)</f>
        <v>47.333333333333336</v>
      </c>
      <c r="P1021" s="7">
        <f>IF(E1021&lt;=0,0,E1021/L1021)</f>
        <v>53.25</v>
      </c>
      <c r="Q1021" t="str">
        <f>LEFT(N1021,FIND("/",N1021)-1)</f>
        <v>technology</v>
      </c>
      <c r="R1021" t="str">
        <f>RIGHT(N1021,LEN(N1021)-FIND("/",N1021))</f>
        <v>wearables</v>
      </c>
      <c r="S1021" s="11">
        <f>(J1021/86400)+25569+(-5/24)</f>
        <v>42009.765613425923</v>
      </c>
      <c r="T1021" s="11">
        <f>(I1021/86400)+25569+(-5/24)</f>
        <v>42039.765613425923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IF(E1022&lt;=0,0,(E1022/D1022)*100)</f>
        <v>205.54838709677421</v>
      </c>
      <c r="P1022" s="7">
        <f>IF(E1022&lt;=0,0,E1022/L1022)</f>
        <v>106.2</v>
      </c>
      <c r="Q1022" t="str">
        <f>LEFT(N1022,FIND("/",N1022)-1)</f>
        <v>music</v>
      </c>
      <c r="R1022" t="str">
        <f>RIGHT(N1022,LEN(N1022)-FIND("/",N1022))</f>
        <v>electronic music</v>
      </c>
      <c r="S1022" s="11">
        <f>(J1022/86400)+25569+(-5/24)</f>
        <v>42126.861215277771</v>
      </c>
      <c r="T1022" s="11">
        <f>(I1022/86400)+25569+(-5/24)</f>
        <v>42156.824305555558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IF(E1023&lt;=0,0,(E1023/D1023)*100)</f>
        <v>351.80366666666669</v>
      </c>
      <c r="P1023" s="7">
        <f>IF(E1023&lt;=0,0,E1023/L1023)</f>
        <v>22.079728033472804</v>
      </c>
      <c r="Q1023" t="str">
        <f>LEFT(N1023,FIND("/",N1023)-1)</f>
        <v>music</v>
      </c>
      <c r="R1023" t="str">
        <f>RIGHT(N1023,LEN(N1023)-FIND("/",N1023))</f>
        <v>electronic music</v>
      </c>
      <c r="S1023" s="11">
        <f>(J1023/86400)+25569+(-5/24)</f>
        <v>42271.043645833335</v>
      </c>
      <c r="T1023" s="11">
        <f>(I1023/86400)+25569+(-5/24)</f>
        <v>42293.958333333336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IF(E1024&lt;=0,0,(E1024/D1024)*100)</f>
        <v>114.9</v>
      </c>
      <c r="P1024" s="7">
        <f>IF(E1024&lt;=0,0,E1024/L1024)</f>
        <v>31.054054054054053</v>
      </c>
      <c r="Q1024" t="str">
        <f>LEFT(N1024,FIND("/",N1024)-1)</f>
        <v>music</v>
      </c>
      <c r="R1024" t="str">
        <f>RIGHT(N1024,LEN(N1024)-FIND("/",N1024))</f>
        <v>electronic music</v>
      </c>
      <c r="S1024" s="11">
        <f>(J1024/86400)+25569+(-5/24)</f>
        <v>42111.438391203701</v>
      </c>
      <c r="T1024" s="11">
        <f>(I1024/86400)+25569+(-5/24)</f>
        <v>42141.438391203701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IF(E1025&lt;=0,0,(E1025/D1025)*100)</f>
        <v>237.15</v>
      </c>
      <c r="P1025" s="7">
        <f>IF(E1025&lt;=0,0,E1025/L1025)</f>
        <v>36.206106870229007</v>
      </c>
      <c r="Q1025" t="str">
        <f>LEFT(N1025,FIND("/",N1025)-1)</f>
        <v>music</v>
      </c>
      <c r="R1025" t="str">
        <f>RIGHT(N1025,LEN(N1025)-FIND("/",N1025))</f>
        <v>electronic music</v>
      </c>
      <c r="S1025" s="11">
        <f>(J1025/86400)+25569+(-5/24)</f>
        <v>42145.711354166669</v>
      </c>
      <c r="T1025" s="11">
        <f>(I1025/86400)+25569+(-5/24)</f>
        <v>42175.711354166669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IF(E1026&lt;=0,0,(E1026/D1026)*100)</f>
        <v>118.63774999999998</v>
      </c>
      <c r="P1026" s="7">
        <f>IF(E1026&lt;=0,0,E1026/L1026)</f>
        <v>388.9762295081967</v>
      </c>
      <c r="Q1026" t="str">
        <f>LEFT(N1026,FIND("/",N1026)-1)</f>
        <v>music</v>
      </c>
      <c r="R1026" t="str">
        <f>RIGHT(N1026,LEN(N1026)-FIND("/",N1026))</f>
        <v>electronic music</v>
      </c>
      <c r="S1026" s="11">
        <f>(J1026/86400)+25569+(-5/24)</f>
        <v>42370.372256944444</v>
      </c>
      <c r="T1026" s="11">
        <f>(I1026/86400)+25569+(-5/24)</f>
        <v>42400.372256944444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IF(E1027&lt;=0,0,(E1027/D1027)*100)</f>
        <v>109.92831428571431</v>
      </c>
      <c r="P1027" s="7">
        <f>IF(E1027&lt;=0,0,E1027/L1027)</f>
        <v>71.848571428571432</v>
      </c>
      <c r="Q1027" t="str">
        <f>LEFT(N1027,FIND("/",N1027)-1)</f>
        <v>music</v>
      </c>
      <c r="R1027" t="str">
        <f>RIGHT(N1027,LEN(N1027)-FIND("/",N1027))</f>
        <v>electronic music</v>
      </c>
      <c r="S1027" s="11">
        <f>(J1027/86400)+25569+(-5/24)</f>
        <v>42049.625428240739</v>
      </c>
      <c r="T1027" s="11">
        <f>(I1027/86400)+25569+(-5/24)</f>
        <v>42079.583761574067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IF(E1028&lt;=0,0,(E1028/D1028)*100)</f>
        <v>100.00828571428571</v>
      </c>
      <c r="P1028" s="7">
        <f>IF(E1028&lt;=0,0,E1028/L1028)</f>
        <v>57.381803278688523</v>
      </c>
      <c r="Q1028" t="str">
        <f>LEFT(N1028,FIND("/",N1028)-1)</f>
        <v>music</v>
      </c>
      <c r="R1028" t="str">
        <f>RIGHT(N1028,LEN(N1028)-FIND("/",N1028))</f>
        <v>electronic music</v>
      </c>
      <c r="S1028" s="11">
        <f>(J1028/86400)+25569+(-5/24)</f>
        <v>42426.199259259258</v>
      </c>
      <c r="T1028" s="11">
        <f>(I1028/86400)+25569+(-5/24)</f>
        <v>42460.157592592594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IF(E1029&lt;=0,0,(E1029/D1029)*100)</f>
        <v>103.09292094387415</v>
      </c>
      <c r="P1029" s="7">
        <f>IF(E1029&lt;=0,0,E1029/L1029)</f>
        <v>69.666666666666671</v>
      </c>
      <c r="Q1029" t="str">
        <f>LEFT(N1029,FIND("/",N1029)-1)</f>
        <v>music</v>
      </c>
      <c r="R1029" t="str">
        <f>RIGHT(N1029,LEN(N1029)-FIND("/",N1029))</f>
        <v>electronic music</v>
      </c>
      <c r="S1029" s="11">
        <f>(J1029/86400)+25569+(-5/24)</f>
        <v>41904.825775462959</v>
      </c>
      <c r="T1029" s="11">
        <f>(I1029/86400)+25569+(-5/24)</f>
        <v>41934.825775462959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IF(E1030&lt;=0,0,(E1030/D1030)*100)</f>
        <v>117.27000000000001</v>
      </c>
      <c r="P1030" s="7">
        <f>IF(E1030&lt;=0,0,E1030/L1030)</f>
        <v>45.988235294117644</v>
      </c>
      <c r="Q1030" t="str">
        <f>LEFT(N1030,FIND("/",N1030)-1)</f>
        <v>music</v>
      </c>
      <c r="R1030" t="str">
        <f>RIGHT(N1030,LEN(N1030)-FIND("/",N1030))</f>
        <v>electronic music</v>
      </c>
      <c r="S1030" s="11">
        <f>(J1030/86400)+25569+(-5/24)</f>
        <v>42755.419039351851</v>
      </c>
      <c r="T1030" s="11">
        <f>(I1030/86400)+25569+(-5/24)</f>
        <v>42800.624999999993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IF(E1031&lt;=0,0,(E1031/D1031)*100)</f>
        <v>111.75999999999999</v>
      </c>
      <c r="P1031" s="7">
        <f>IF(E1031&lt;=0,0,E1031/L1031)</f>
        <v>79.262411347517727</v>
      </c>
      <c r="Q1031" t="str">
        <f>LEFT(N1031,FIND("/",N1031)-1)</f>
        <v>music</v>
      </c>
      <c r="R1031" t="str">
        <f>RIGHT(N1031,LEN(N1031)-FIND("/",N1031))</f>
        <v>electronic music</v>
      </c>
      <c r="S1031" s="11">
        <f>(J1031/86400)+25569+(-5/24)</f>
        <v>42044.503553240742</v>
      </c>
      <c r="T1031" s="11">
        <f>(I1031/86400)+25569+(-5/24)</f>
        <v>42098.707638888889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IF(E1032&lt;=0,0,(E1032/D1032)*100)</f>
        <v>342.09999999999997</v>
      </c>
      <c r="P1032" s="7">
        <f>IF(E1032&lt;=0,0,E1032/L1032)</f>
        <v>43.031446540880502</v>
      </c>
      <c r="Q1032" t="str">
        <f>LEFT(N1032,FIND("/",N1032)-1)</f>
        <v>music</v>
      </c>
      <c r="R1032" t="str">
        <f>RIGHT(N1032,LEN(N1032)-FIND("/",N1032))</f>
        <v>electronic music</v>
      </c>
      <c r="S1032" s="11">
        <f>(J1032/86400)+25569+(-5/24)</f>
        <v>42611.274872685179</v>
      </c>
      <c r="T1032" s="11">
        <f>(I1032/86400)+25569+(-5/24)</f>
        <v>42625.274872685179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IF(E1033&lt;=0,0,(E1033/D1033)*100)</f>
        <v>107.4</v>
      </c>
      <c r="P1033" s="7">
        <f>IF(E1033&lt;=0,0,E1033/L1033)</f>
        <v>108.48484848484848</v>
      </c>
      <c r="Q1033" t="str">
        <f>LEFT(N1033,FIND("/",N1033)-1)</f>
        <v>music</v>
      </c>
      <c r="R1033" t="str">
        <f>RIGHT(N1033,LEN(N1033)-FIND("/",N1033))</f>
        <v>electronic music</v>
      </c>
      <c r="S1033" s="11">
        <f>(J1033/86400)+25569+(-5/24)</f>
        <v>42324.555671296293</v>
      </c>
      <c r="T1033" s="11">
        <f>(I1033/86400)+25569+(-5/24)</f>
        <v>42354.555671296293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IF(E1034&lt;=0,0,(E1034/D1034)*100)</f>
        <v>108.49703703703703</v>
      </c>
      <c r="P1034" s="7">
        <f>IF(E1034&lt;=0,0,E1034/L1034)</f>
        <v>61.029583333333335</v>
      </c>
      <c r="Q1034" t="str">
        <f>LEFT(N1034,FIND("/",N1034)-1)</f>
        <v>music</v>
      </c>
      <c r="R1034" t="str">
        <f>RIGHT(N1034,LEN(N1034)-FIND("/",N1034))</f>
        <v>electronic music</v>
      </c>
      <c r="S1034" s="11">
        <f>(J1034/86400)+25569+(-5/24)</f>
        <v>42514.458622685182</v>
      </c>
      <c r="T1034" s="11">
        <f>(I1034/86400)+25569+(-5/24)</f>
        <v>42544.458622685182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IF(E1035&lt;=0,0,(E1035/D1035)*100)</f>
        <v>102.86144578313252</v>
      </c>
      <c r="P1035" s="7">
        <f>IF(E1035&lt;=0,0,E1035/L1035)</f>
        <v>50.592592592592595</v>
      </c>
      <c r="Q1035" t="str">
        <f>LEFT(N1035,FIND("/",N1035)-1)</f>
        <v>music</v>
      </c>
      <c r="R1035" t="str">
        <f>RIGHT(N1035,LEN(N1035)-FIND("/",N1035))</f>
        <v>electronic music</v>
      </c>
      <c r="S1035" s="11">
        <f>(J1035/86400)+25569+(-5/24)</f>
        <v>42688.52407407407</v>
      </c>
      <c r="T1035" s="11">
        <f>(I1035/86400)+25569+(-5/24)</f>
        <v>42716.52407407407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IF(E1036&lt;=0,0,(E1036/D1036)*100)</f>
        <v>130.0018</v>
      </c>
      <c r="P1036" s="7">
        <f>IF(E1036&lt;=0,0,E1036/L1036)</f>
        <v>39.157168674698795</v>
      </c>
      <c r="Q1036" t="str">
        <f>LEFT(N1036,FIND("/",N1036)-1)</f>
        <v>music</v>
      </c>
      <c r="R1036" t="str">
        <f>RIGHT(N1036,LEN(N1036)-FIND("/",N1036))</f>
        <v>electronic music</v>
      </c>
      <c r="S1036" s="11">
        <f>(J1036/86400)+25569+(-5/24)</f>
        <v>42554.958379629628</v>
      </c>
      <c r="T1036" s="11">
        <f>(I1036/86400)+25569+(-5/24)</f>
        <v>42586.957638888889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IF(E1037&lt;=0,0,(E1037/D1037)*100)</f>
        <v>107.65217391304347</v>
      </c>
      <c r="P1037" s="7">
        <f>IF(E1037&lt;=0,0,E1037/L1037)</f>
        <v>65.15789473684211</v>
      </c>
      <c r="Q1037" t="str">
        <f>LEFT(N1037,FIND("/",N1037)-1)</f>
        <v>music</v>
      </c>
      <c r="R1037" t="str">
        <f>RIGHT(N1037,LEN(N1037)-FIND("/",N1037))</f>
        <v>electronic music</v>
      </c>
      <c r="S1037" s="11">
        <f>(J1037/86400)+25569+(-5/24)</f>
        <v>42016.43310185185</v>
      </c>
      <c r="T1037" s="11">
        <f>(I1037/86400)+25569+(-5/24)</f>
        <v>42046.43310185185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IF(E1038&lt;=0,0,(E1038/D1038)*100)</f>
        <v>112.36044444444444</v>
      </c>
      <c r="P1038" s="7">
        <f>IF(E1038&lt;=0,0,E1038/L1038)</f>
        <v>23.963127962085309</v>
      </c>
      <c r="Q1038" t="str">
        <f>LEFT(N1038,FIND("/",N1038)-1)</f>
        <v>music</v>
      </c>
      <c r="R1038" t="str">
        <f>RIGHT(N1038,LEN(N1038)-FIND("/",N1038))</f>
        <v>electronic music</v>
      </c>
      <c r="S1038" s="11">
        <f>(J1038/86400)+25569+(-5/24)</f>
        <v>41249.240624999999</v>
      </c>
      <c r="T1038" s="11">
        <f>(I1038/86400)+25569+(-5/24)</f>
        <v>41281.125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IF(E1039&lt;=0,0,(E1039/D1039)*100)</f>
        <v>102.1</v>
      </c>
      <c r="P1039" s="7">
        <f>IF(E1039&lt;=0,0,E1039/L1039)</f>
        <v>48.61904761904762</v>
      </c>
      <c r="Q1039" t="str">
        <f>LEFT(N1039,FIND("/",N1039)-1)</f>
        <v>music</v>
      </c>
      <c r="R1039" t="str">
        <f>RIGHT(N1039,LEN(N1039)-FIND("/",N1039))</f>
        <v>electronic music</v>
      </c>
      <c r="S1039" s="11">
        <f>(J1039/86400)+25569+(-5/24)</f>
        <v>42119.61414351852</v>
      </c>
      <c r="T1039" s="11">
        <f>(I1039/86400)+25569+(-5/24)</f>
        <v>42141.999999999993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IF(E1040&lt;=0,0,(E1040/D1040)*100)</f>
        <v>145.33333333333334</v>
      </c>
      <c r="P1040" s="7">
        <f>IF(E1040&lt;=0,0,E1040/L1040)</f>
        <v>35.73770491803279</v>
      </c>
      <c r="Q1040" t="str">
        <f>LEFT(N1040,FIND("/",N1040)-1)</f>
        <v>music</v>
      </c>
      <c r="R1040" t="str">
        <f>RIGHT(N1040,LEN(N1040)-FIND("/",N1040))</f>
        <v>electronic music</v>
      </c>
      <c r="S1040" s="11">
        <f>(J1040/86400)+25569+(-5/24)</f>
        <v>42418.023414351854</v>
      </c>
      <c r="T1040" s="11">
        <f>(I1040/86400)+25569+(-5/24)</f>
        <v>42447.981747685182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IF(E1041&lt;=0,0,(E1041/D1041)*100)</f>
        <v>128.19999999999999</v>
      </c>
      <c r="P1041" s="7">
        <f>IF(E1041&lt;=0,0,E1041/L1041)</f>
        <v>21.366666666666667</v>
      </c>
      <c r="Q1041" t="str">
        <f>LEFT(N1041,FIND("/",N1041)-1)</f>
        <v>music</v>
      </c>
      <c r="R1041" t="str">
        <f>RIGHT(N1041,LEN(N1041)-FIND("/",N1041))</f>
        <v>electronic music</v>
      </c>
      <c r="S1041" s="11">
        <f>(J1041/86400)+25569+(-5/24)</f>
        <v>42691.900995370372</v>
      </c>
      <c r="T1041" s="11">
        <f>(I1041/86400)+25569+(-5/24)</f>
        <v>42717.124305555553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IF(E1042&lt;=0,0,(E1042/D1042)*100)</f>
        <v>0.29411764705882354</v>
      </c>
      <c r="P1042" s="7">
        <f>IF(E1042&lt;=0,0,E1042/L1042)</f>
        <v>250</v>
      </c>
      <c r="Q1042" t="str">
        <f>LEFT(N1042,FIND("/",N1042)-1)</f>
        <v>journalism</v>
      </c>
      <c r="R1042" t="str">
        <f>RIGHT(N1042,LEN(N1042)-FIND("/",N1042))</f>
        <v>audio</v>
      </c>
      <c r="S1042" s="11">
        <f>(J1042/86400)+25569+(-5/24)</f>
        <v>42579.500104166662</v>
      </c>
      <c r="T1042" s="11">
        <f>(I1042/86400)+25569+(-5/24)</f>
        <v>42609.500104166662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IF(E1043&lt;=0,0,(E1043/D1043)*100)</f>
        <v>0</v>
      </c>
      <c r="P1043" s="7">
        <f>IF(E1043&lt;=0,0,E1043/L1043)</f>
        <v>0</v>
      </c>
      <c r="Q1043" t="str">
        <f>LEFT(N1043,FIND("/",N1043)-1)</f>
        <v>journalism</v>
      </c>
      <c r="R1043" t="str">
        <f>RIGHT(N1043,LEN(N1043)-FIND("/",N1043))</f>
        <v>audio</v>
      </c>
      <c r="S1043" s="11">
        <f>(J1043/86400)+25569+(-5/24)</f>
        <v>41830.851759259254</v>
      </c>
      <c r="T1043" s="11">
        <f>(I1043/86400)+25569+(-5/24)</f>
        <v>41850.851759259254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IF(E1044&lt;=0,0,(E1044/D1044)*100)</f>
        <v>1.5384615384615385</v>
      </c>
      <c r="P1044" s="7">
        <f>IF(E1044&lt;=0,0,E1044/L1044)</f>
        <v>10</v>
      </c>
      <c r="Q1044" t="str">
        <f>LEFT(N1044,FIND("/",N1044)-1)</f>
        <v>journalism</v>
      </c>
      <c r="R1044" t="str">
        <f>RIGHT(N1044,LEN(N1044)-FIND("/",N1044))</f>
        <v>audio</v>
      </c>
      <c r="S1044" s="11">
        <f>(J1044/86400)+25569+(-5/24)</f>
        <v>41851.487824074073</v>
      </c>
      <c r="T1044" s="11">
        <f>(I1044/86400)+25569+(-5/24)</f>
        <v>41894.208333333328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IF(E1045&lt;=0,0,(E1045/D1045)*100)</f>
        <v>8.5370000000000008</v>
      </c>
      <c r="P1045" s="7">
        <f>IF(E1045&lt;=0,0,E1045/L1045)</f>
        <v>29.236301369863014</v>
      </c>
      <c r="Q1045" t="str">
        <f>LEFT(N1045,FIND("/",N1045)-1)</f>
        <v>journalism</v>
      </c>
      <c r="R1045" t="str">
        <f>RIGHT(N1045,LEN(N1045)-FIND("/",N1045))</f>
        <v>audio</v>
      </c>
      <c r="S1045" s="11">
        <f>(J1045/86400)+25569+(-5/24)</f>
        <v>42114.044618055552</v>
      </c>
      <c r="T1045" s="11">
        <f>(I1045/86400)+25569+(-5/24)</f>
        <v>42144.044618055552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IF(E1046&lt;=0,0,(E1046/D1046)*100)</f>
        <v>8.5714285714285715E-2</v>
      </c>
      <c r="P1046" s="7">
        <f>IF(E1046&lt;=0,0,E1046/L1046)</f>
        <v>3</v>
      </c>
      <c r="Q1046" t="str">
        <f>LEFT(N1046,FIND("/",N1046)-1)</f>
        <v>journalism</v>
      </c>
      <c r="R1046" t="str">
        <f>RIGHT(N1046,LEN(N1046)-FIND("/",N1046))</f>
        <v>audio</v>
      </c>
      <c r="S1046" s="11">
        <f>(J1046/86400)+25569+(-5/24)</f>
        <v>42011.717604166661</v>
      </c>
      <c r="T1046" s="11">
        <f>(I1046/86400)+25569+(-5/24)</f>
        <v>42068.643749999996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IF(E1047&lt;=0,0,(E1047/D1047)*100)</f>
        <v>2.6599999999999997</v>
      </c>
      <c r="P1047" s="7">
        <f>IF(E1047&lt;=0,0,E1047/L1047)</f>
        <v>33.25</v>
      </c>
      <c r="Q1047" t="str">
        <f>LEFT(N1047,FIND("/",N1047)-1)</f>
        <v>journalism</v>
      </c>
      <c r="R1047" t="str">
        <f>RIGHT(N1047,LEN(N1047)-FIND("/",N1047))</f>
        <v>audio</v>
      </c>
      <c r="S1047" s="11">
        <f>(J1047/86400)+25569+(-5/24)</f>
        <v>41844.666087962956</v>
      </c>
      <c r="T1047" s="11">
        <f>(I1047/86400)+25569+(-5/24)</f>
        <v>41874.666087962956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IF(E1048&lt;=0,0,(E1048/D1048)*100)</f>
        <v>0</v>
      </c>
      <c r="P1048" s="7">
        <f>IF(E1048&lt;=0,0,E1048/L1048)</f>
        <v>0</v>
      </c>
      <c r="Q1048" t="str">
        <f>LEFT(N1048,FIND("/",N1048)-1)</f>
        <v>journalism</v>
      </c>
      <c r="R1048" t="str">
        <f>RIGHT(N1048,LEN(N1048)-FIND("/",N1048))</f>
        <v>audio</v>
      </c>
      <c r="S1048" s="11">
        <f>(J1048/86400)+25569+(-5/24)</f>
        <v>42319.643055555549</v>
      </c>
      <c r="T1048" s="11">
        <f>(I1048/86400)+25569+(-5/24)</f>
        <v>42364.643055555549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IF(E1049&lt;=0,0,(E1049/D1049)*100)</f>
        <v>0.05</v>
      </c>
      <c r="P1049" s="7">
        <f>IF(E1049&lt;=0,0,E1049/L1049)</f>
        <v>1</v>
      </c>
      <c r="Q1049" t="str">
        <f>LEFT(N1049,FIND("/",N1049)-1)</f>
        <v>journalism</v>
      </c>
      <c r="R1049" t="str">
        <f>RIGHT(N1049,LEN(N1049)-FIND("/",N1049))</f>
        <v>audio</v>
      </c>
      <c r="S1049" s="11">
        <f>(J1049/86400)+25569+(-5/24)</f>
        <v>41918.610127314816</v>
      </c>
      <c r="T1049" s="11">
        <f>(I1049/86400)+25569+(-5/24)</f>
        <v>41948.65179398148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IF(E1050&lt;=0,0,(E1050/D1050)*100)</f>
        <v>1.4133333333333333</v>
      </c>
      <c r="P1050" s="7">
        <f>IF(E1050&lt;=0,0,E1050/L1050)</f>
        <v>53</v>
      </c>
      <c r="Q1050" t="str">
        <f>LEFT(N1050,FIND("/",N1050)-1)</f>
        <v>journalism</v>
      </c>
      <c r="R1050" t="str">
        <f>RIGHT(N1050,LEN(N1050)-FIND("/",N1050))</f>
        <v>audio</v>
      </c>
      <c r="S1050" s="11">
        <f>(J1050/86400)+25569+(-5/24)</f>
        <v>42597.844780092586</v>
      </c>
      <c r="T1050" s="11">
        <f>(I1050/86400)+25569+(-5/24)</f>
        <v>42637.844780092586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IF(E1051&lt;=0,0,(E1051/D1051)*100)</f>
        <v>0</v>
      </c>
      <c r="P1051" s="7">
        <f>IF(E1051&lt;=0,0,E1051/L1051)</f>
        <v>0</v>
      </c>
      <c r="Q1051" t="str">
        <f>LEFT(N1051,FIND("/",N1051)-1)</f>
        <v>journalism</v>
      </c>
      <c r="R1051" t="str">
        <f>RIGHT(N1051,LEN(N1051)-FIND("/",N1051))</f>
        <v>audio</v>
      </c>
      <c r="S1051" s="11">
        <f>(J1051/86400)+25569+(-5/24)</f>
        <v>42382.222743055558</v>
      </c>
      <c r="T1051" s="11">
        <f>(I1051/86400)+25569+(-5/24)</f>
        <v>42412.222743055558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IF(E1052&lt;=0,0,(E1052/D1052)*100)</f>
        <v>0</v>
      </c>
      <c r="P1052" s="7">
        <f>IF(E1052&lt;=0,0,E1052/L1052)</f>
        <v>0</v>
      </c>
      <c r="Q1052" t="str">
        <f>LEFT(N1052,FIND("/",N1052)-1)</f>
        <v>journalism</v>
      </c>
      <c r="R1052" t="str">
        <f>RIGHT(N1052,LEN(N1052)-FIND("/",N1052))</f>
        <v>audio</v>
      </c>
      <c r="S1052" s="11">
        <f>(J1052/86400)+25569+(-5/24)</f>
        <v>42231.588854166665</v>
      </c>
      <c r="T1052" s="11">
        <f>(I1052/86400)+25569+(-5/24)</f>
        <v>42261.588854166665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IF(E1053&lt;=0,0,(E1053/D1053)*100)</f>
        <v>0</v>
      </c>
      <c r="P1053" s="7">
        <f>IF(E1053&lt;=0,0,E1053/L1053)</f>
        <v>0</v>
      </c>
      <c r="Q1053" t="str">
        <f>LEFT(N1053,FIND("/",N1053)-1)</f>
        <v>journalism</v>
      </c>
      <c r="R1053" t="str">
        <f>RIGHT(N1053,LEN(N1053)-FIND("/",N1053))</f>
        <v>audio</v>
      </c>
      <c r="S1053" s="11">
        <f>(J1053/86400)+25569+(-5/24)</f>
        <v>41849.805844907409</v>
      </c>
      <c r="T1053" s="11">
        <f>(I1053/86400)+25569+(-5/24)</f>
        <v>41877.805844907409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IF(E1054&lt;=0,0,(E1054/D1054)*100)</f>
        <v>0</v>
      </c>
      <c r="P1054" s="7">
        <f>IF(E1054&lt;=0,0,E1054/L1054)</f>
        <v>0</v>
      </c>
      <c r="Q1054" t="str">
        <f>LEFT(N1054,FIND("/",N1054)-1)</f>
        <v>journalism</v>
      </c>
      <c r="R1054" t="str">
        <f>RIGHT(N1054,LEN(N1054)-FIND("/",N1054))</f>
        <v>audio</v>
      </c>
      <c r="S1054" s="11">
        <f>(J1054/86400)+25569+(-5/24)</f>
        <v>42483.589062499996</v>
      </c>
      <c r="T1054" s="11">
        <f>(I1054/86400)+25569+(-5/24)</f>
        <v>42527.631249999999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IF(E1055&lt;=0,0,(E1055/D1055)*100)</f>
        <v>1</v>
      </c>
      <c r="P1055" s="7">
        <f>IF(E1055&lt;=0,0,E1055/L1055)</f>
        <v>15</v>
      </c>
      <c r="Q1055" t="str">
        <f>LEFT(N1055,FIND("/",N1055)-1)</f>
        <v>journalism</v>
      </c>
      <c r="R1055" t="str">
        <f>RIGHT(N1055,LEN(N1055)-FIND("/",N1055))</f>
        <v>audio</v>
      </c>
      <c r="S1055" s="11">
        <f>(J1055/86400)+25569+(-5/24)</f>
        <v>42774.964490740742</v>
      </c>
      <c r="T1055" s="11">
        <f>(I1055/86400)+25569+(-5/24)</f>
        <v>42799.964490740742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IF(E1056&lt;=0,0,(E1056/D1056)*100)</f>
        <v>0</v>
      </c>
      <c r="P1056" s="7">
        <f>IF(E1056&lt;=0,0,E1056/L1056)</f>
        <v>0</v>
      </c>
      <c r="Q1056" t="str">
        <f>LEFT(N1056,FIND("/",N1056)-1)</f>
        <v>journalism</v>
      </c>
      <c r="R1056" t="str">
        <f>RIGHT(N1056,LEN(N1056)-FIND("/",N1056))</f>
        <v>audio</v>
      </c>
      <c r="S1056" s="11">
        <f>(J1056/86400)+25569+(-5/24)</f>
        <v>41831.643506944441</v>
      </c>
      <c r="T1056" s="11">
        <f>(I1056/86400)+25569+(-5/24)</f>
        <v>41861.708333333328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IF(E1057&lt;=0,0,(E1057/D1057)*100)</f>
        <v>0</v>
      </c>
      <c r="P1057" s="7">
        <f>IF(E1057&lt;=0,0,E1057/L1057)</f>
        <v>0</v>
      </c>
      <c r="Q1057" t="str">
        <f>LEFT(N1057,FIND("/",N1057)-1)</f>
        <v>journalism</v>
      </c>
      <c r="R1057" t="str">
        <f>RIGHT(N1057,LEN(N1057)-FIND("/",N1057))</f>
        <v>audio</v>
      </c>
      <c r="S1057" s="11">
        <f>(J1057/86400)+25569+(-5/24)</f>
        <v>42406.784085648142</v>
      </c>
      <c r="T1057" s="11">
        <f>(I1057/86400)+25569+(-5/24)</f>
        <v>42436.784085648142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IF(E1058&lt;=0,0,(E1058/D1058)*100)</f>
        <v>0</v>
      </c>
      <c r="P1058" s="7">
        <f>IF(E1058&lt;=0,0,E1058/L1058)</f>
        <v>0</v>
      </c>
      <c r="Q1058" t="str">
        <f>LEFT(N1058,FIND("/",N1058)-1)</f>
        <v>journalism</v>
      </c>
      <c r="R1058" t="str">
        <f>RIGHT(N1058,LEN(N1058)-FIND("/",N1058))</f>
        <v>audio</v>
      </c>
      <c r="S1058" s="11">
        <f>(J1058/86400)+25569+(-5/24)</f>
        <v>42058.511307870365</v>
      </c>
      <c r="T1058" s="11">
        <f>(I1058/86400)+25569+(-5/24)</f>
        <v>42118.469641203701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IF(E1059&lt;=0,0,(E1059/D1059)*100)</f>
        <v>0</v>
      </c>
      <c r="P1059" s="7">
        <f>IF(E1059&lt;=0,0,E1059/L1059)</f>
        <v>0</v>
      </c>
      <c r="Q1059" t="str">
        <f>LEFT(N1059,FIND("/",N1059)-1)</f>
        <v>journalism</v>
      </c>
      <c r="R1059" t="str">
        <f>RIGHT(N1059,LEN(N1059)-FIND("/",N1059))</f>
        <v>audio</v>
      </c>
      <c r="S1059" s="11">
        <f>(J1059/86400)+25569+(-5/24)</f>
        <v>42678.662997685184</v>
      </c>
      <c r="T1059" s="11">
        <f>(I1059/86400)+25569+(-5/24)</f>
        <v>42708.704664351848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IF(E1060&lt;=0,0,(E1060/D1060)*100)</f>
        <v>0</v>
      </c>
      <c r="P1060" s="7">
        <f>IF(E1060&lt;=0,0,E1060/L1060)</f>
        <v>0</v>
      </c>
      <c r="Q1060" t="str">
        <f>LEFT(N1060,FIND("/",N1060)-1)</f>
        <v>journalism</v>
      </c>
      <c r="R1060" t="str">
        <f>RIGHT(N1060,LEN(N1060)-FIND("/",N1060))</f>
        <v>audio</v>
      </c>
      <c r="S1060" s="11">
        <f>(J1060/86400)+25569+(-5/24)</f>
        <v>42047.692627314813</v>
      </c>
      <c r="T1060" s="11">
        <f>(I1060/86400)+25569+(-5/24)</f>
        <v>42088.791666666664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IF(E1061&lt;=0,0,(E1061/D1061)*100)</f>
        <v>0</v>
      </c>
      <c r="P1061" s="7">
        <f>IF(E1061&lt;=0,0,E1061/L1061)</f>
        <v>0</v>
      </c>
      <c r="Q1061" t="str">
        <f>LEFT(N1061,FIND("/",N1061)-1)</f>
        <v>journalism</v>
      </c>
      <c r="R1061" t="str">
        <f>RIGHT(N1061,LEN(N1061)-FIND("/",N1061))</f>
        <v>audio</v>
      </c>
      <c r="S1061" s="11">
        <f>(J1061/86400)+25569+(-5/24)</f>
        <v>42046.581666666665</v>
      </c>
      <c r="T1061" s="11">
        <f>(I1061/86400)+25569+(-5/24)</f>
        <v>42076.54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IF(E1062&lt;=0,0,(E1062/D1062)*100)</f>
        <v>1</v>
      </c>
      <c r="P1062" s="7">
        <f>IF(E1062&lt;=0,0,E1062/L1062)</f>
        <v>50</v>
      </c>
      <c r="Q1062" t="str">
        <f>LEFT(N1062,FIND("/",N1062)-1)</f>
        <v>journalism</v>
      </c>
      <c r="R1062" t="str">
        <f>RIGHT(N1062,LEN(N1062)-FIND("/",N1062))</f>
        <v>audio</v>
      </c>
      <c r="S1062" s="11">
        <f>(J1062/86400)+25569+(-5/24)</f>
        <v>42079.704780092587</v>
      </c>
      <c r="T1062" s="11">
        <f>(I1062/86400)+25569+(-5/24)</f>
        <v>42109.704780092587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IF(E1063&lt;=0,0,(E1063/D1063)*100)</f>
        <v>0</v>
      </c>
      <c r="P1063" s="7">
        <f>IF(E1063&lt;=0,0,E1063/L1063)</f>
        <v>0</v>
      </c>
      <c r="Q1063" t="str">
        <f>LEFT(N1063,FIND("/",N1063)-1)</f>
        <v>journalism</v>
      </c>
      <c r="R1063" t="str">
        <f>RIGHT(N1063,LEN(N1063)-FIND("/",N1063))</f>
        <v>audio</v>
      </c>
      <c r="S1063" s="11">
        <f>(J1063/86400)+25569+(-5/24)</f>
        <v>42432.068379629629</v>
      </c>
      <c r="T1063" s="11">
        <f>(I1063/86400)+25569+(-5/24)</f>
        <v>42491.833333333336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IF(E1064&lt;=0,0,(E1064/D1064)*100)</f>
        <v>95.477386934673376</v>
      </c>
      <c r="P1064" s="7">
        <f>IF(E1064&lt;=0,0,E1064/L1064)</f>
        <v>47.5</v>
      </c>
      <c r="Q1064" t="str">
        <f>LEFT(N1064,FIND("/",N1064)-1)</f>
        <v>journalism</v>
      </c>
      <c r="R1064" t="str">
        <f>RIGHT(N1064,LEN(N1064)-FIND("/",N1064))</f>
        <v>audio</v>
      </c>
      <c r="S1064" s="11">
        <f>(J1064/86400)+25569+(-5/24)</f>
        <v>42556.598854166667</v>
      </c>
      <c r="T1064" s="11">
        <f>(I1064/86400)+25569+(-5/24)</f>
        <v>42563.598854166667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IF(E1065&lt;=0,0,(E1065/D1065)*100)</f>
        <v>0</v>
      </c>
      <c r="P1065" s="7">
        <f>IF(E1065&lt;=0,0,E1065/L1065)</f>
        <v>0</v>
      </c>
      <c r="Q1065" t="str">
        <f>LEFT(N1065,FIND("/",N1065)-1)</f>
        <v>journalism</v>
      </c>
      <c r="R1065" t="str">
        <f>RIGHT(N1065,LEN(N1065)-FIND("/",N1065))</f>
        <v>audio</v>
      </c>
      <c r="S1065" s="11">
        <f>(J1065/86400)+25569+(-5/24)</f>
        <v>42582.822476851848</v>
      </c>
      <c r="T1065" s="11">
        <f>(I1065/86400)+25569+(-5/24)</f>
        <v>42612.822476851848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IF(E1066&lt;=0,0,(E1066/D1066)*100)</f>
        <v>8.974444444444444</v>
      </c>
      <c r="P1066" s="7">
        <f>IF(E1066&lt;=0,0,E1066/L1066)</f>
        <v>65.666666666666671</v>
      </c>
      <c r="Q1066" t="str">
        <f>LEFT(N1066,FIND("/",N1066)-1)</f>
        <v>games</v>
      </c>
      <c r="R1066" t="str">
        <f>RIGHT(N1066,LEN(N1066)-FIND("/",N1066))</f>
        <v>video games</v>
      </c>
      <c r="S1066" s="11">
        <f>(J1066/86400)+25569+(-5/24)</f>
        <v>41417.019710648143</v>
      </c>
      <c r="T1066" s="11">
        <f>(I1066/86400)+25569+(-5/24)</f>
        <v>41462.019710648143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IF(E1067&lt;=0,0,(E1067/D1067)*100)</f>
        <v>2.7</v>
      </c>
      <c r="P1067" s="7">
        <f>IF(E1067&lt;=0,0,E1067/L1067)</f>
        <v>16.2</v>
      </c>
      <c r="Q1067" t="str">
        <f>LEFT(N1067,FIND("/",N1067)-1)</f>
        <v>games</v>
      </c>
      <c r="R1067" t="str">
        <f>RIGHT(N1067,LEN(N1067)-FIND("/",N1067))</f>
        <v>video games</v>
      </c>
      <c r="S1067" s="11">
        <f>(J1067/86400)+25569+(-5/24)</f>
        <v>41661.172708333332</v>
      </c>
      <c r="T1067" s="11">
        <f>(I1067/86400)+25569+(-5/24)</f>
        <v>41689.172708333332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IF(E1068&lt;=0,0,(E1068/D1068)*100)</f>
        <v>3.3673333333333333</v>
      </c>
      <c r="P1068" s="7">
        <f>IF(E1068&lt;=0,0,E1068/L1068)</f>
        <v>34.128378378378379</v>
      </c>
      <c r="Q1068" t="str">
        <f>LEFT(N1068,FIND("/",N1068)-1)</f>
        <v>games</v>
      </c>
      <c r="R1068" t="str">
        <f>RIGHT(N1068,LEN(N1068)-FIND("/",N1068))</f>
        <v>video games</v>
      </c>
      <c r="S1068" s="11">
        <f>(J1068/86400)+25569+(-5/24)</f>
        <v>41445.754421296289</v>
      </c>
      <c r="T1068" s="11">
        <f>(I1068/86400)+25569+(-5/24)</f>
        <v>41490.754421296289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IF(E1069&lt;=0,0,(E1069/D1069)*100)</f>
        <v>26</v>
      </c>
      <c r="P1069" s="7">
        <f>IF(E1069&lt;=0,0,E1069/L1069)</f>
        <v>13</v>
      </c>
      <c r="Q1069" t="str">
        <f>LEFT(N1069,FIND("/",N1069)-1)</f>
        <v>games</v>
      </c>
      <c r="R1069" t="str">
        <f>RIGHT(N1069,LEN(N1069)-FIND("/",N1069))</f>
        <v>video games</v>
      </c>
      <c r="S1069" s="11">
        <f>(J1069/86400)+25569+(-5/24)</f>
        <v>41599.647349537037</v>
      </c>
      <c r="T1069" s="11">
        <f>(I1069/86400)+25569+(-5/24)</f>
        <v>41629.647349537037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IF(E1070&lt;=0,0,(E1070/D1070)*100)</f>
        <v>0.15</v>
      </c>
      <c r="P1070" s="7">
        <f>IF(E1070&lt;=0,0,E1070/L1070)</f>
        <v>11.25</v>
      </c>
      <c r="Q1070" t="str">
        <f>LEFT(N1070,FIND("/",N1070)-1)</f>
        <v>games</v>
      </c>
      <c r="R1070" t="str">
        <f>RIGHT(N1070,LEN(N1070)-FIND("/",N1070))</f>
        <v>video games</v>
      </c>
      <c r="S1070" s="11">
        <f>(J1070/86400)+25569+(-5/24)</f>
        <v>42440.162777777776</v>
      </c>
      <c r="T1070" s="11">
        <f>(I1070/86400)+25569+(-5/24)</f>
        <v>42470.121111111112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IF(E1071&lt;=0,0,(E1071/D1071)*100)</f>
        <v>38.636363636363633</v>
      </c>
      <c r="P1071" s="7">
        <f>IF(E1071&lt;=0,0,E1071/L1071)</f>
        <v>40.476190476190474</v>
      </c>
      <c r="Q1071" t="str">
        <f>LEFT(N1071,FIND("/",N1071)-1)</f>
        <v>games</v>
      </c>
      <c r="R1071" t="str">
        <f>RIGHT(N1071,LEN(N1071)-FIND("/",N1071))</f>
        <v>video games</v>
      </c>
      <c r="S1071" s="11">
        <f>(J1071/86400)+25569+(-5/24)</f>
        <v>41572.021516203698</v>
      </c>
      <c r="T1071" s="11">
        <f>(I1071/86400)+25569+(-5/24)</f>
        <v>41604.06318287037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IF(E1072&lt;=0,0,(E1072/D1072)*100)</f>
        <v>0.70000000000000007</v>
      </c>
      <c r="P1072" s="7">
        <f>IF(E1072&lt;=0,0,E1072/L1072)</f>
        <v>35</v>
      </c>
      <c r="Q1072" t="str">
        <f>LEFT(N1072,FIND("/",N1072)-1)</f>
        <v>games</v>
      </c>
      <c r="R1072" t="str">
        <f>RIGHT(N1072,LEN(N1072)-FIND("/",N1072))</f>
        <v>video games</v>
      </c>
      <c r="S1072" s="11">
        <f>(J1072/86400)+25569+(-5/24)</f>
        <v>41162.803495370368</v>
      </c>
      <c r="T1072" s="11">
        <f>(I1072/86400)+25569+(-5/24)</f>
        <v>41182.803495370368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IF(E1073&lt;=0,0,(E1073/D1073)*100)</f>
        <v>0</v>
      </c>
      <c r="P1073" s="7">
        <f>IF(E1073&lt;=0,0,E1073/L1073)</f>
        <v>0</v>
      </c>
      <c r="Q1073" t="str">
        <f>LEFT(N1073,FIND("/",N1073)-1)</f>
        <v>games</v>
      </c>
      <c r="R1073" t="str">
        <f>RIGHT(N1073,LEN(N1073)-FIND("/",N1073))</f>
        <v>video games</v>
      </c>
      <c r="S1073" s="11">
        <f>(J1073/86400)+25569+(-5/24)</f>
        <v>42295.545057870368</v>
      </c>
      <c r="T1073" s="11">
        <f>(I1073/86400)+25569+(-5/24)</f>
        <v>42325.586724537039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IF(E1074&lt;=0,0,(E1074/D1074)*100)</f>
        <v>6.8000000000000005E-2</v>
      </c>
      <c r="P1074" s="7">
        <f>IF(E1074&lt;=0,0,E1074/L1074)</f>
        <v>12.75</v>
      </c>
      <c r="Q1074" t="str">
        <f>LEFT(N1074,FIND("/",N1074)-1)</f>
        <v>games</v>
      </c>
      <c r="R1074" t="str">
        <f>RIGHT(N1074,LEN(N1074)-FIND("/",N1074))</f>
        <v>video games</v>
      </c>
      <c r="S1074" s="11">
        <f>(J1074/86400)+25569+(-5/24)</f>
        <v>41645.623807870368</v>
      </c>
      <c r="T1074" s="11">
        <f>(I1074/86400)+25569+(-5/24)</f>
        <v>41675.623807870368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IF(E1075&lt;=0,0,(E1075/D1075)*100)</f>
        <v>1.3333333333333335</v>
      </c>
      <c r="P1075" s="7">
        <f>IF(E1075&lt;=0,0,E1075/L1075)</f>
        <v>10</v>
      </c>
      <c r="Q1075" t="str">
        <f>LEFT(N1075,FIND("/",N1075)-1)</f>
        <v>games</v>
      </c>
      <c r="R1075" t="str">
        <f>RIGHT(N1075,LEN(N1075)-FIND("/",N1075))</f>
        <v>video games</v>
      </c>
      <c r="S1075" s="11">
        <f>(J1075/86400)+25569+(-5/24)</f>
        <v>40802.756261574068</v>
      </c>
      <c r="T1075" s="11">
        <f>(I1075/86400)+25569+(-5/24)</f>
        <v>40832.756261574068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IF(E1076&lt;=0,0,(E1076/D1076)*100)</f>
        <v>6.3092592592592585</v>
      </c>
      <c r="P1076" s="7">
        <f>IF(E1076&lt;=0,0,E1076/L1076)</f>
        <v>113.56666666666666</v>
      </c>
      <c r="Q1076" t="str">
        <f>LEFT(N1076,FIND("/",N1076)-1)</f>
        <v>games</v>
      </c>
      <c r="R1076" t="str">
        <f>RIGHT(N1076,LEN(N1076)-FIND("/",N1076))</f>
        <v>video games</v>
      </c>
      <c r="S1076" s="11">
        <f>(J1076/86400)+25569+(-5/24)</f>
        <v>41612.964641203704</v>
      </c>
      <c r="T1076" s="11">
        <f>(I1076/86400)+25569+(-5/24)</f>
        <v>41642.964641203704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IF(E1077&lt;=0,0,(E1077/D1077)*100)</f>
        <v>4.5</v>
      </c>
      <c r="P1077" s="7">
        <f>IF(E1077&lt;=0,0,E1077/L1077)</f>
        <v>15</v>
      </c>
      <c r="Q1077" t="str">
        <f>LEFT(N1077,FIND("/",N1077)-1)</f>
        <v>games</v>
      </c>
      <c r="R1077" t="str">
        <f>RIGHT(N1077,LEN(N1077)-FIND("/",N1077))</f>
        <v>video games</v>
      </c>
      <c r="S1077" s="11">
        <f>(J1077/86400)+25569+(-5/24)</f>
        <v>41005.695787037032</v>
      </c>
      <c r="T1077" s="11">
        <f>(I1077/86400)+25569+(-5/24)</f>
        <v>41035.695787037032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IF(E1078&lt;=0,0,(E1078/D1078)*100)</f>
        <v>62.765333333333331</v>
      </c>
      <c r="P1078" s="7">
        <f>IF(E1078&lt;=0,0,E1078/L1078)</f>
        <v>48.281025641025643</v>
      </c>
      <c r="Q1078" t="str">
        <f>LEFT(N1078,FIND("/",N1078)-1)</f>
        <v>games</v>
      </c>
      <c r="R1078" t="str">
        <f>RIGHT(N1078,LEN(N1078)-FIND("/",N1078))</f>
        <v>video games</v>
      </c>
      <c r="S1078" s="11">
        <f>(J1078/86400)+25569+(-5/24)</f>
        <v>41838.169560185182</v>
      </c>
      <c r="T1078" s="11">
        <f>(I1078/86400)+25569+(-5/24)</f>
        <v>41893.169560185182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IF(E1079&lt;=0,0,(E1079/D1079)*100)</f>
        <v>29.376000000000001</v>
      </c>
      <c r="P1079" s="7">
        <f>IF(E1079&lt;=0,0,E1079/L1079)</f>
        <v>43.976047904191617</v>
      </c>
      <c r="Q1079" t="str">
        <f>LEFT(N1079,FIND("/",N1079)-1)</f>
        <v>games</v>
      </c>
      <c r="R1079" t="str">
        <f>RIGHT(N1079,LEN(N1079)-FIND("/",N1079))</f>
        <v>video games</v>
      </c>
      <c r="S1079" s="11">
        <f>(J1079/86400)+25569+(-5/24)</f>
        <v>42352.958460648144</v>
      </c>
      <c r="T1079" s="11">
        <f>(I1079/86400)+25569+(-5/24)</f>
        <v>42382.958460648144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IF(E1080&lt;=0,0,(E1080/D1080)*100)</f>
        <v>7.5</v>
      </c>
      <c r="P1080" s="7">
        <f>IF(E1080&lt;=0,0,E1080/L1080)</f>
        <v>9</v>
      </c>
      <c r="Q1080" t="str">
        <f>LEFT(N1080,FIND("/",N1080)-1)</f>
        <v>games</v>
      </c>
      <c r="R1080" t="str">
        <f>RIGHT(N1080,LEN(N1080)-FIND("/",N1080))</f>
        <v>video games</v>
      </c>
      <c r="S1080" s="11">
        <f>(J1080/86400)+25569+(-5/24)</f>
        <v>40700.987511574072</v>
      </c>
      <c r="T1080" s="11">
        <f>(I1080/86400)+25569+(-5/24)</f>
        <v>40745.987511574072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IF(E1081&lt;=0,0,(E1081/D1081)*100)</f>
        <v>2.6076923076923078</v>
      </c>
      <c r="P1081" s="7">
        <f>IF(E1081&lt;=0,0,E1081/L1081)</f>
        <v>37.666666666666664</v>
      </c>
      <c r="Q1081" t="str">
        <f>LEFT(N1081,FIND("/",N1081)-1)</f>
        <v>games</v>
      </c>
      <c r="R1081" t="str">
        <f>RIGHT(N1081,LEN(N1081)-FIND("/",N1081))</f>
        <v>video games</v>
      </c>
      <c r="S1081" s="11">
        <f>(J1081/86400)+25569+(-5/24)</f>
        <v>42479.358055555553</v>
      </c>
      <c r="T1081" s="11">
        <f>(I1081/86400)+25569+(-5/24)</f>
        <v>42504.358055555553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IF(E1082&lt;=0,0,(E1082/D1082)*100)</f>
        <v>9.1050000000000004</v>
      </c>
      <c r="P1082" s="7">
        <f>IF(E1082&lt;=0,0,E1082/L1082)</f>
        <v>18.581632653061224</v>
      </c>
      <c r="Q1082" t="str">
        <f>LEFT(N1082,FIND("/",N1082)-1)</f>
        <v>games</v>
      </c>
      <c r="R1082" t="str">
        <f>RIGHT(N1082,LEN(N1082)-FIND("/",N1082))</f>
        <v>video games</v>
      </c>
      <c r="S1082" s="11">
        <f>(J1082/86400)+25569+(-5/24)</f>
        <v>41739.929780092592</v>
      </c>
      <c r="T1082" s="11">
        <f>(I1082/86400)+25569+(-5/24)</f>
        <v>41769.929780092592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IF(E1083&lt;=0,0,(E1083/D1083)*100)</f>
        <v>1.7647058823529412E-2</v>
      </c>
      <c r="P1083" s="7">
        <f>IF(E1083&lt;=0,0,E1083/L1083)</f>
        <v>3</v>
      </c>
      <c r="Q1083" t="str">
        <f>LEFT(N1083,FIND("/",N1083)-1)</f>
        <v>games</v>
      </c>
      <c r="R1083" t="str">
        <f>RIGHT(N1083,LEN(N1083)-FIND("/",N1083))</f>
        <v>video games</v>
      </c>
      <c r="S1083" s="11">
        <f>(J1083/86400)+25569+(-5/24)</f>
        <v>42002.718657407408</v>
      </c>
      <c r="T1083" s="11">
        <f>(I1083/86400)+25569+(-5/24)</f>
        <v>42032.718657407408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IF(E1084&lt;=0,0,(E1084/D1084)*100)</f>
        <v>0.55999999999999994</v>
      </c>
      <c r="P1084" s="7">
        <f>IF(E1084&lt;=0,0,E1084/L1084)</f>
        <v>18.666666666666668</v>
      </c>
      <c r="Q1084" t="str">
        <f>LEFT(N1084,FIND("/",N1084)-1)</f>
        <v>games</v>
      </c>
      <c r="R1084" t="str">
        <f>RIGHT(N1084,LEN(N1084)-FIND("/",N1084))</f>
        <v>video games</v>
      </c>
      <c r="S1084" s="11">
        <f>(J1084/86400)+25569+(-5/24)</f>
        <v>41101.697777777772</v>
      </c>
      <c r="T1084" s="11">
        <f>(I1084/86400)+25569+(-5/24)</f>
        <v>41131.697777777772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IF(E1085&lt;=0,0,(E1085/D1085)*100)</f>
        <v>0.82000000000000006</v>
      </c>
      <c r="P1085" s="7">
        <f>IF(E1085&lt;=0,0,E1085/L1085)</f>
        <v>410</v>
      </c>
      <c r="Q1085" t="str">
        <f>LEFT(N1085,FIND("/",N1085)-1)</f>
        <v>games</v>
      </c>
      <c r="R1085" t="str">
        <f>RIGHT(N1085,LEN(N1085)-FIND("/",N1085))</f>
        <v>video games</v>
      </c>
      <c r="S1085" s="11">
        <f>(J1085/86400)+25569+(-5/24)</f>
        <v>41793.451192129629</v>
      </c>
      <c r="T1085" s="11">
        <f>(I1085/86400)+25569+(-5/24)</f>
        <v>41853.451192129629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IF(E1086&lt;=0,0,(E1086/D1086)*100)</f>
        <v>0</v>
      </c>
      <c r="P1086" s="7">
        <f>IF(E1086&lt;=0,0,E1086/L1086)</f>
        <v>0</v>
      </c>
      <c r="Q1086" t="str">
        <f>LEFT(N1086,FIND("/",N1086)-1)</f>
        <v>games</v>
      </c>
      <c r="R1086" t="str">
        <f>RIGHT(N1086,LEN(N1086)-FIND("/",N1086))</f>
        <v>video games</v>
      </c>
      <c r="S1086" s="11">
        <f>(J1086/86400)+25569+(-5/24)</f>
        <v>41829.703749999993</v>
      </c>
      <c r="T1086" s="11">
        <f>(I1086/86400)+25569+(-5/24)</f>
        <v>41859.703749999993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IF(E1087&lt;=0,0,(E1087/D1087)*100)</f>
        <v>3.42</v>
      </c>
      <c r="P1087" s="7">
        <f>IF(E1087&lt;=0,0,E1087/L1087)</f>
        <v>114</v>
      </c>
      <c r="Q1087" t="str">
        <f>LEFT(N1087,FIND("/",N1087)-1)</f>
        <v>games</v>
      </c>
      <c r="R1087" t="str">
        <f>RIGHT(N1087,LEN(N1087)-FIND("/",N1087))</f>
        <v>video games</v>
      </c>
      <c r="S1087" s="11">
        <f>(J1087/86400)+25569+(-5/24)</f>
        <v>42413.462673611109</v>
      </c>
      <c r="T1087" s="11">
        <f>(I1087/86400)+25569+(-5/24)</f>
        <v>42443.421006944445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IF(E1088&lt;=0,0,(E1088/D1088)*100)</f>
        <v>8.3333333333333343E-2</v>
      </c>
      <c r="P1088" s="7">
        <f>IF(E1088&lt;=0,0,E1088/L1088)</f>
        <v>7.5</v>
      </c>
      <c r="Q1088" t="str">
        <f>LEFT(N1088,FIND("/",N1088)-1)</f>
        <v>games</v>
      </c>
      <c r="R1088" t="str">
        <f>RIGHT(N1088,LEN(N1088)-FIND("/",N1088))</f>
        <v>video games</v>
      </c>
      <c r="S1088" s="11">
        <f>(J1088/86400)+25569+(-5/24)</f>
        <v>41845.658460648148</v>
      </c>
      <c r="T1088" s="11">
        <f>(I1088/86400)+25569+(-5/24)</f>
        <v>41875.658460648148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IF(E1089&lt;=0,0,(E1089/D1089)*100)</f>
        <v>0</v>
      </c>
      <c r="P1089" s="7">
        <f>IF(E1089&lt;=0,0,E1089/L1089)</f>
        <v>0</v>
      </c>
      <c r="Q1089" t="str">
        <f>LEFT(N1089,FIND("/",N1089)-1)</f>
        <v>games</v>
      </c>
      <c r="R1089" t="str">
        <f>RIGHT(N1089,LEN(N1089)-FIND("/",N1089))</f>
        <v>video games</v>
      </c>
      <c r="S1089" s="11">
        <f>(J1089/86400)+25569+(-5/24)</f>
        <v>41775.505636574067</v>
      </c>
      <c r="T1089" s="11">
        <f>(I1089/86400)+25569+(-5/24)</f>
        <v>41805.505636574067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IF(E1090&lt;=0,0,(E1090/D1090)*100)</f>
        <v>14.182977777777777</v>
      </c>
      <c r="P1090" s="7">
        <f>IF(E1090&lt;=0,0,E1090/L1090)</f>
        <v>43.41727891156463</v>
      </c>
      <c r="Q1090" t="str">
        <f>LEFT(N1090,FIND("/",N1090)-1)</f>
        <v>games</v>
      </c>
      <c r="R1090" t="str">
        <f>RIGHT(N1090,LEN(N1090)-FIND("/",N1090))</f>
        <v>video games</v>
      </c>
      <c r="S1090" s="11">
        <f>(J1090/86400)+25569+(-5/24)</f>
        <v>41723.591053240736</v>
      </c>
      <c r="T1090" s="11">
        <f>(I1090/86400)+25569+(-5/24)</f>
        <v>41753.591053240736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IF(E1091&lt;=0,0,(E1091/D1091)*100)</f>
        <v>7.8266666666666662</v>
      </c>
      <c r="P1091" s="7">
        <f>IF(E1091&lt;=0,0,E1091/L1091)</f>
        <v>23.959183673469386</v>
      </c>
      <c r="Q1091" t="str">
        <f>LEFT(N1091,FIND("/",N1091)-1)</f>
        <v>games</v>
      </c>
      <c r="R1091" t="str">
        <f>RIGHT(N1091,LEN(N1091)-FIND("/",N1091))</f>
        <v>video games</v>
      </c>
      <c r="S1091" s="11">
        <f>(J1091/86400)+25569+(-5/24)</f>
        <v>42150.981192129628</v>
      </c>
      <c r="T1091" s="11">
        <f>(I1091/86400)+25569+(-5/24)</f>
        <v>42180.981192129628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IF(E1092&lt;=0,0,(E1092/D1092)*100)</f>
        <v>3.8464497269020695E-2</v>
      </c>
      <c r="P1092" s="7">
        <f>IF(E1092&lt;=0,0,E1092/L1092)</f>
        <v>5</v>
      </c>
      <c r="Q1092" t="str">
        <f>LEFT(N1092,FIND("/",N1092)-1)</f>
        <v>games</v>
      </c>
      <c r="R1092" t="str">
        <f>RIGHT(N1092,LEN(N1092)-FIND("/",N1092))</f>
        <v>video games</v>
      </c>
      <c r="S1092" s="11">
        <f>(J1092/86400)+25569+(-5/24)</f>
        <v>42122.977465277778</v>
      </c>
      <c r="T1092" s="11">
        <f>(I1092/86400)+25569+(-5/24)</f>
        <v>42152.977465277778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IF(E1093&lt;=0,0,(E1093/D1093)*100)</f>
        <v>12.5</v>
      </c>
      <c r="P1093" s="7">
        <f>IF(E1093&lt;=0,0,E1093/L1093)</f>
        <v>12.5</v>
      </c>
      <c r="Q1093" t="str">
        <f>LEFT(N1093,FIND("/",N1093)-1)</f>
        <v>games</v>
      </c>
      <c r="R1093" t="str">
        <f>RIGHT(N1093,LEN(N1093)-FIND("/",N1093))</f>
        <v>video games</v>
      </c>
      <c r="S1093" s="11">
        <f>(J1093/86400)+25569+(-5/24)</f>
        <v>42440.611944444441</v>
      </c>
      <c r="T1093" s="11">
        <f>(I1093/86400)+25569+(-5/24)</f>
        <v>42470.570277777777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IF(E1094&lt;=0,0,(E1094/D1094)*100)</f>
        <v>1.05</v>
      </c>
      <c r="P1094" s="7">
        <f>IF(E1094&lt;=0,0,E1094/L1094)</f>
        <v>3</v>
      </c>
      <c r="Q1094" t="str">
        <f>LEFT(N1094,FIND("/",N1094)-1)</f>
        <v>games</v>
      </c>
      <c r="R1094" t="str">
        <f>RIGHT(N1094,LEN(N1094)-FIND("/",N1094))</f>
        <v>video games</v>
      </c>
      <c r="S1094" s="11">
        <f>(J1094/86400)+25569+(-5/24)</f>
        <v>41249.817569444444</v>
      </c>
      <c r="T1094" s="11">
        <f>(I1094/86400)+25569+(-5/24)</f>
        <v>41279.817569444444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IF(E1095&lt;=0,0,(E1095/D1095)*100)</f>
        <v>14.083333333333334</v>
      </c>
      <c r="P1095" s="7">
        <f>IF(E1095&lt;=0,0,E1095/L1095)</f>
        <v>10.5625</v>
      </c>
      <c r="Q1095" t="str">
        <f>LEFT(N1095,FIND("/",N1095)-1)</f>
        <v>games</v>
      </c>
      <c r="R1095" t="str">
        <f>RIGHT(N1095,LEN(N1095)-FIND("/",N1095))</f>
        <v>video games</v>
      </c>
      <c r="S1095" s="11">
        <f>(J1095/86400)+25569+(-5/24)</f>
        <v>42396.765474537031</v>
      </c>
      <c r="T1095" s="11">
        <f>(I1095/86400)+25569+(-5/24)</f>
        <v>42411.765474537031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IF(E1096&lt;=0,0,(E1096/D1096)*100)</f>
        <v>18.300055555555556</v>
      </c>
      <c r="P1096" s="7">
        <f>IF(E1096&lt;=0,0,E1096/L1096)</f>
        <v>122.00037037037038</v>
      </c>
      <c r="Q1096" t="str">
        <f>LEFT(N1096,FIND("/",N1096)-1)</f>
        <v>games</v>
      </c>
      <c r="R1096" t="str">
        <f>RIGHT(N1096,LEN(N1096)-FIND("/",N1096))</f>
        <v>video games</v>
      </c>
      <c r="S1096" s="11">
        <f>(J1096/86400)+25569+(-5/24)</f>
        <v>40795.505011574074</v>
      </c>
      <c r="T1096" s="11">
        <f>(I1096/86400)+25569+(-5/24)</f>
        <v>40825.505011574074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IF(E1097&lt;=0,0,(E1097/D1097)*100)</f>
        <v>5.0347999999999997</v>
      </c>
      <c r="P1097" s="7">
        <f>IF(E1097&lt;=0,0,E1097/L1097)</f>
        <v>267.80851063829789</v>
      </c>
      <c r="Q1097" t="str">
        <f>LEFT(N1097,FIND("/",N1097)-1)</f>
        <v>games</v>
      </c>
      <c r="R1097" t="str">
        <f>RIGHT(N1097,LEN(N1097)-FIND("/",N1097))</f>
        <v>video games</v>
      </c>
      <c r="S1097" s="11">
        <f>(J1097/86400)+25569+(-5/24)</f>
        <v>41486.328935185185</v>
      </c>
      <c r="T1097" s="11">
        <f>(I1097/86400)+25569+(-5/24)</f>
        <v>41516.328935185185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IF(E1098&lt;=0,0,(E1098/D1098)*100)</f>
        <v>17.933333333333334</v>
      </c>
      <c r="P1098" s="7">
        <f>IF(E1098&lt;=0,0,E1098/L1098)</f>
        <v>74.206896551724142</v>
      </c>
      <c r="Q1098" t="str">
        <f>LEFT(N1098,FIND("/",N1098)-1)</f>
        <v>games</v>
      </c>
      <c r="R1098" t="str">
        <f>RIGHT(N1098,LEN(N1098)-FIND("/",N1098))</f>
        <v>video games</v>
      </c>
      <c r="S1098" s="11">
        <f>(J1098/86400)+25569+(-5/24)</f>
        <v>41885.309652777774</v>
      </c>
      <c r="T1098" s="11">
        <f>(I1098/86400)+25569+(-5/24)</f>
        <v>41915.9375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IF(E1099&lt;=0,0,(E1099/D1099)*100)</f>
        <v>4.7E-2</v>
      </c>
      <c r="P1099" s="7">
        <f>IF(E1099&lt;=0,0,E1099/L1099)</f>
        <v>6.7142857142857144</v>
      </c>
      <c r="Q1099" t="str">
        <f>LEFT(N1099,FIND("/",N1099)-1)</f>
        <v>games</v>
      </c>
      <c r="R1099" t="str">
        <f>RIGHT(N1099,LEN(N1099)-FIND("/",N1099))</f>
        <v>video games</v>
      </c>
      <c r="S1099" s="11">
        <f>(J1099/86400)+25569+(-5/24)</f>
        <v>41660.584224537037</v>
      </c>
      <c r="T1099" s="11">
        <f>(I1099/86400)+25569+(-5/24)</f>
        <v>41700.584224537037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IF(E1100&lt;=0,0,(E1100/D1100)*100)</f>
        <v>7.2120000000000006</v>
      </c>
      <c r="P1100" s="7">
        <f>IF(E1100&lt;=0,0,E1100/L1100)</f>
        <v>81.954545454545453</v>
      </c>
      <c r="Q1100" t="str">
        <f>LEFT(N1100,FIND("/",N1100)-1)</f>
        <v>games</v>
      </c>
      <c r="R1100" t="str">
        <f>RIGHT(N1100,LEN(N1100)-FIND("/",N1100))</f>
        <v>video games</v>
      </c>
      <c r="S1100" s="11">
        <f>(J1100/86400)+25569+(-5/24)</f>
        <v>41712.554340277777</v>
      </c>
      <c r="T1100" s="11">
        <f>(I1100/86400)+25569+(-5/24)</f>
        <v>41742.554340277777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IF(E1101&lt;=0,0,(E1101/D1101)*100)</f>
        <v>0.5</v>
      </c>
      <c r="P1101" s="7">
        <f>IF(E1101&lt;=0,0,E1101/L1101)</f>
        <v>25</v>
      </c>
      <c r="Q1101" t="str">
        <f>LEFT(N1101,FIND("/",N1101)-1)</f>
        <v>games</v>
      </c>
      <c r="R1101" t="str">
        <f>RIGHT(N1101,LEN(N1101)-FIND("/",N1101))</f>
        <v>video games</v>
      </c>
      <c r="S1101" s="11">
        <f>(J1101/86400)+25569+(-5/24)</f>
        <v>42107.628101851849</v>
      </c>
      <c r="T1101" s="11">
        <f>(I1101/86400)+25569+(-5/24)</f>
        <v>42137.628101851849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IF(E1102&lt;=0,0,(E1102/D1102)*100)</f>
        <v>2.5</v>
      </c>
      <c r="P1102" s="7">
        <f>IF(E1102&lt;=0,0,E1102/L1102)</f>
        <v>10</v>
      </c>
      <c r="Q1102" t="str">
        <f>LEFT(N1102,FIND("/",N1102)-1)</f>
        <v>games</v>
      </c>
      <c r="R1102" t="str">
        <f>RIGHT(N1102,LEN(N1102)-FIND("/",N1102))</f>
        <v>video games</v>
      </c>
      <c r="S1102" s="11">
        <f>(J1102/86400)+25569+(-5/24)</f>
        <v>42383.902442129627</v>
      </c>
      <c r="T1102" s="11">
        <f>(I1102/86400)+25569+(-5/24)</f>
        <v>42413.902442129627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IF(E1103&lt;=0,0,(E1103/D1103)*100)</f>
        <v>4.1000000000000002E-2</v>
      </c>
      <c r="P1103" s="7">
        <f>IF(E1103&lt;=0,0,E1103/L1103)</f>
        <v>6.833333333333333</v>
      </c>
      <c r="Q1103" t="str">
        <f>LEFT(N1103,FIND("/",N1103)-1)</f>
        <v>games</v>
      </c>
      <c r="R1103" t="str">
        <f>RIGHT(N1103,LEN(N1103)-FIND("/",N1103))</f>
        <v>video games</v>
      </c>
      <c r="S1103" s="11">
        <f>(J1103/86400)+25569+(-5/24)</f>
        <v>42538.564097222225</v>
      </c>
      <c r="T1103" s="11">
        <f>(I1103/86400)+25569+(-5/24)</f>
        <v>42565.549999999996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IF(E1104&lt;=0,0,(E1104/D1104)*100)</f>
        <v>5.3125</v>
      </c>
      <c r="P1104" s="7">
        <f>IF(E1104&lt;=0,0,E1104/L1104)</f>
        <v>17.708333333333332</v>
      </c>
      <c r="Q1104" t="str">
        <f>LEFT(N1104,FIND("/",N1104)-1)</f>
        <v>games</v>
      </c>
      <c r="R1104" t="str">
        <f>RIGHT(N1104,LEN(N1104)-FIND("/",N1104))</f>
        <v>video games</v>
      </c>
      <c r="S1104" s="11">
        <f>(J1104/86400)+25569+(-5/24)</f>
        <v>41576.837094907409</v>
      </c>
      <c r="T1104" s="11">
        <f>(I1104/86400)+25569+(-5/24)</f>
        <v>41617.040972222218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IF(E1105&lt;=0,0,(E1105/D1105)*100)</f>
        <v>1.6199999999999999</v>
      </c>
      <c r="P1105" s="7">
        <f>IF(E1105&lt;=0,0,E1105/L1105)</f>
        <v>16.2</v>
      </c>
      <c r="Q1105" t="str">
        <f>LEFT(N1105,FIND("/",N1105)-1)</f>
        <v>games</v>
      </c>
      <c r="R1105" t="str">
        <f>RIGHT(N1105,LEN(N1105)-FIND("/",N1105))</f>
        <v>video games</v>
      </c>
      <c r="S1105" s="11">
        <f>(J1105/86400)+25569+(-5/24)</f>
        <v>42479.013773148145</v>
      </c>
      <c r="T1105" s="11">
        <f>(I1105/86400)+25569+(-5/24)</f>
        <v>42539.013773148145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IF(E1106&lt;=0,0,(E1106/D1106)*100)</f>
        <v>4.9516666666666671</v>
      </c>
      <c r="P1106" s="7">
        <f>IF(E1106&lt;=0,0,E1106/L1106)</f>
        <v>80.297297297297291</v>
      </c>
      <c r="Q1106" t="str">
        <f>LEFT(N1106,FIND("/",N1106)-1)</f>
        <v>games</v>
      </c>
      <c r="R1106" t="str">
        <f>RIGHT(N1106,LEN(N1106)-FIND("/",N1106))</f>
        <v>video games</v>
      </c>
      <c r="S1106" s="11">
        <f>(J1106/86400)+25569+(-5/24)</f>
        <v>41771.201631944445</v>
      </c>
      <c r="T1106" s="11">
        <f>(I1106/86400)+25569+(-5/24)</f>
        <v>41801.201631944445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IF(E1107&lt;=0,0,(E1107/D1107)*100)</f>
        <v>0.159</v>
      </c>
      <c r="P1107" s="7">
        <f>IF(E1107&lt;=0,0,E1107/L1107)</f>
        <v>71.55</v>
      </c>
      <c r="Q1107" t="str">
        <f>LEFT(N1107,FIND("/",N1107)-1)</f>
        <v>games</v>
      </c>
      <c r="R1107" t="str">
        <f>RIGHT(N1107,LEN(N1107)-FIND("/",N1107))</f>
        <v>video games</v>
      </c>
      <c r="S1107" s="11">
        <f>(J1107/86400)+25569+(-5/24)</f>
        <v>41691.927395833329</v>
      </c>
      <c r="T1107" s="11">
        <f>(I1107/86400)+25569+(-5/24)</f>
        <v>41721.885729166665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IF(E1108&lt;=0,0,(E1108/D1108)*100)</f>
        <v>41.25</v>
      </c>
      <c r="P1108" s="7">
        <f>IF(E1108&lt;=0,0,E1108/L1108)</f>
        <v>23.571428571428573</v>
      </c>
      <c r="Q1108" t="str">
        <f>LEFT(N1108,FIND("/",N1108)-1)</f>
        <v>games</v>
      </c>
      <c r="R1108" t="str">
        <f>RIGHT(N1108,LEN(N1108)-FIND("/",N1108))</f>
        <v>video games</v>
      </c>
      <c r="S1108" s="11">
        <f>(J1108/86400)+25569+(-5/24)</f>
        <v>40973.532118055555</v>
      </c>
      <c r="T1108" s="11">
        <f>(I1108/86400)+25569+(-5/24)</f>
        <v>41003.490451388883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IF(E1109&lt;=0,0,(E1109/D1109)*100)</f>
        <v>0</v>
      </c>
      <c r="P1109" s="7">
        <f>IF(E1109&lt;=0,0,E1109/L1109)</f>
        <v>0</v>
      </c>
      <c r="Q1109" t="str">
        <f>LEFT(N1109,FIND("/",N1109)-1)</f>
        <v>games</v>
      </c>
      <c r="R1109" t="str">
        <f>RIGHT(N1109,LEN(N1109)-FIND("/",N1109))</f>
        <v>video games</v>
      </c>
      <c r="S1109" s="11">
        <f>(J1109/86400)+25569+(-5/24)</f>
        <v>41813.653055555551</v>
      </c>
      <c r="T1109" s="11">
        <f>(I1109/86400)+25569+(-5/24)</f>
        <v>41843.653055555551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IF(E1110&lt;=0,0,(E1110/D1110)*100)</f>
        <v>2.93</v>
      </c>
      <c r="P1110" s="7">
        <f>IF(E1110&lt;=0,0,E1110/L1110)</f>
        <v>34.88095238095238</v>
      </c>
      <c r="Q1110" t="str">
        <f>LEFT(N1110,FIND("/",N1110)-1)</f>
        <v>games</v>
      </c>
      <c r="R1110" t="str">
        <f>RIGHT(N1110,LEN(N1110)-FIND("/",N1110))</f>
        <v>video games</v>
      </c>
      <c r="S1110" s="11">
        <f>(J1110/86400)+25569+(-5/24)</f>
        <v>40952.42864583333</v>
      </c>
      <c r="T1110" s="11">
        <f>(I1110/86400)+25569+(-5/24)</f>
        <v>41012.386979166666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IF(E1111&lt;=0,0,(E1111/D1111)*100)</f>
        <v>0.44999999999999996</v>
      </c>
      <c r="P1111" s="7">
        <f>IF(E1111&lt;=0,0,E1111/L1111)</f>
        <v>15</v>
      </c>
      <c r="Q1111" t="str">
        <f>LEFT(N1111,FIND("/",N1111)-1)</f>
        <v>games</v>
      </c>
      <c r="R1111" t="str">
        <f>RIGHT(N1111,LEN(N1111)-FIND("/",N1111))</f>
        <v>video games</v>
      </c>
      <c r="S1111" s="11">
        <f>(J1111/86400)+25569+(-5/24)</f>
        <v>42662.543865740743</v>
      </c>
      <c r="T1111" s="11">
        <f>(I1111/86400)+25569+(-5/24)</f>
        <v>42692.5855324074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IF(E1112&lt;=0,0,(E1112/D1112)*100)</f>
        <v>0.51</v>
      </c>
      <c r="P1112" s="7">
        <f>IF(E1112&lt;=0,0,E1112/L1112)</f>
        <v>23.181818181818183</v>
      </c>
      <c r="Q1112" t="str">
        <f>LEFT(N1112,FIND("/",N1112)-1)</f>
        <v>games</v>
      </c>
      <c r="R1112" t="str">
        <f>RIGHT(N1112,LEN(N1112)-FIND("/",N1112))</f>
        <v>video games</v>
      </c>
      <c r="S1112" s="11">
        <f>(J1112/86400)+25569+(-5/24)</f>
        <v>41220.72479166666</v>
      </c>
      <c r="T1112" s="11">
        <f>(I1112/86400)+25569+(-5/24)</f>
        <v>41250.72479166666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IF(E1113&lt;=0,0,(E1113/D1113)*100)</f>
        <v>0.04</v>
      </c>
      <c r="P1113" s="7">
        <f>IF(E1113&lt;=0,0,E1113/L1113)</f>
        <v>1</v>
      </c>
      <c r="Q1113" t="str">
        <f>LEFT(N1113,FIND("/",N1113)-1)</f>
        <v>games</v>
      </c>
      <c r="R1113" t="str">
        <f>RIGHT(N1113,LEN(N1113)-FIND("/",N1113))</f>
        <v>video games</v>
      </c>
      <c r="S1113" s="11">
        <f>(J1113/86400)+25569+(-5/24)</f>
        <v>42346.995254629626</v>
      </c>
      <c r="T1113" s="11">
        <f>(I1113/86400)+25569+(-5/24)</f>
        <v>42376.995254629626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IF(E1114&lt;=0,0,(E1114/D1114)*100)</f>
        <v>35.537409090909087</v>
      </c>
      <c r="P1114" s="7">
        <f>IF(E1114&lt;=0,0,E1114/L1114)</f>
        <v>100.23371794871794</v>
      </c>
      <c r="Q1114" t="str">
        <f>LEFT(N1114,FIND("/",N1114)-1)</f>
        <v>games</v>
      </c>
      <c r="R1114" t="str">
        <f>RIGHT(N1114,LEN(N1114)-FIND("/",N1114))</f>
        <v>video games</v>
      </c>
      <c r="S1114" s="11">
        <f>(J1114/86400)+25569+(-5/24)</f>
        <v>41963.551053240742</v>
      </c>
      <c r="T1114" s="11">
        <f>(I1114/86400)+25569+(-5/24)</f>
        <v>42023.145833333336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IF(E1115&lt;=0,0,(E1115/D1115)*100)</f>
        <v>0.5</v>
      </c>
      <c r="P1115" s="7">
        <f>IF(E1115&lt;=0,0,E1115/L1115)</f>
        <v>5</v>
      </c>
      <c r="Q1115" t="str">
        <f>LEFT(N1115,FIND("/",N1115)-1)</f>
        <v>games</v>
      </c>
      <c r="R1115" t="str">
        <f>RIGHT(N1115,LEN(N1115)-FIND("/",N1115))</f>
        <v>video games</v>
      </c>
      <c r="S1115" s="11">
        <f>(J1115/86400)+25569+(-5/24)</f>
        <v>41835.768749999996</v>
      </c>
      <c r="T1115" s="11">
        <f>(I1115/86400)+25569+(-5/24)</f>
        <v>41865.768749999996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IF(E1116&lt;=0,0,(E1116/D1116)*100)</f>
        <v>0.16666666666666669</v>
      </c>
      <c r="P1116" s="7">
        <f>IF(E1116&lt;=0,0,E1116/L1116)</f>
        <v>3.3333333333333335</v>
      </c>
      <c r="Q1116" t="str">
        <f>LEFT(N1116,FIND("/",N1116)-1)</f>
        <v>games</v>
      </c>
      <c r="R1116" t="str">
        <f>RIGHT(N1116,LEN(N1116)-FIND("/",N1116))</f>
        <v>video games</v>
      </c>
      <c r="S1116" s="11">
        <f>(J1116/86400)+25569+(-5/24)</f>
        <v>41526.13758101852</v>
      </c>
      <c r="T1116" s="11">
        <f>(I1116/86400)+25569+(-5/24)</f>
        <v>41556.13758101852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IF(E1117&lt;=0,0,(E1117/D1117)*100)</f>
        <v>0.13250000000000001</v>
      </c>
      <c r="P1117" s="7">
        <f>IF(E1117&lt;=0,0,E1117/L1117)</f>
        <v>13.25</v>
      </c>
      <c r="Q1117" t="str">
        <f>LEFT(N1117,FIND("/",N1117)-1)</f>
        <v>games</v>
      </c>
      <c r="R1117" t="str">
        <f>RIGHT(N1117,LEN(N1117)-FIND("/",N1117))</f>
        <v>video games</v>
      </c>
      <c r="S1117" s="11">
        <f>(J1117/86400)+25569+(-5/24)</f>
        <v>42429.487210648142</v>
      </c>
      <c r="T1117" s="11">
        <f>(I1117/86400)+25569+(-5/24)</f>
        <v>42459.445543981477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IF(E1118&lt;=0,0,(E1118/D1118)*100)</f>
        <v>3.5704000000000007E-2</v>
      </c>
      <c r="P1118" s="7">
        <f>IF(E1118&lt;=0,0,E1118/L1118)</f>
        <v>17.852</v>
      </c>
      <c r="Q1118" t="str">
        <f>LEFT(N1118,FIND("/",N1118)-1)</f>
        <v>games</v>
      </c>
      <c r="R1118" t="str">
        <f>RIGHT(N1118,LEN(N1118)-FIND("/",N1118))</f>
        <v>video games</v>
      </c>
      <c r="S1118" s="11">
        <f>(J1118/86400)+25569+(-5/24)</f>
        <v>41009.638981481483</v>
      </c>
      <c r="T1118" s="11">
        <f>(I1118/86400)+25569+(-5/24)</f>
        <v>41069.638981481483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IF(E1119&lt;=0,0,(E1119/D1119)*100)</f>
        <v>8.3000000000000007</v>
      </c>
      <c r="P1119" s="7">
        <f>IF(E1119&lt;=0,0,E1119/L1119)</f>
        <v>10.375</v>
      </c>
      <c r="Q1119" t="str">
        <f>LEFT(N1119,FIND("/",N1119)-1)</f>
        <v>games</v>
      </c>
      <c r="R1119" t="str">
        <f>RIGHT(N1119,LEN(N1119)-FIND("/",N1119))</f>
        <v>video games</v>
      </c>
      <c r="S1119" s="11">
        <f>(J1119/86400)+25569+(-5/24)</f>
        <v>42333.390196759261</v>
      </c>
      <c r="T1119" s="11">
        <f>(I1119/86400)+25569+(-5/24)</f>
        <v>42363.390196759261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IF(E1120&lt;=0,0,(E1120/D1120)*100)</f>
        <v>2.4222222222222221</v>
      </c>
      <c r="P1120" s="7">
        <f>IF(E1120&lt;=0,0,E1120/L1120)</f>
        <v>36.333333333333336</v>
      </c>
      <c r="Q1120" t="str">
        <f>LEFT(N1120,FIND("/",N1120)-1)</f>
        <v>games</v>
      </c>
      <c r="R1120" t="str">
        <f>RIGHT(N1120,LEN(N1120)-FIND("/",N1120))</f>
        <v>video games</v>
      </c>
      <c r="S1120" s="11">
        <f>(J1120/86400)+25569+(-5/24)</f>
        <v>41703.958090277774</v>
      </c>
      <c r="T1120" s="11">
        <f>(I1120/86400)+25569+(-5/24)</f>
        <v>41733.91642361111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IF(E1121&lt;=0,0,(E1121/D1121)*100)</f>
        <v>0.23809523809523811</v>
      </c>
      <c r="P1121" s="7">
        <f>IF(E1121&lt;=0,0,E1121/L1121)</f>
        <v>5</v>
      </c>
      <c r="Q1121" t="str">
        <f>LEFT(N1121,FIND("/",N1121)-1)</f>
        <v>games</v>
      </c>
      <c r="R1121" t="str">
        <f>RIGHT(N1121,LEN(N1121)-FIND("/",N1121))</f>
        <v>video games</v>
      </c>
      <c r="S1121" s="11">
        <f>(J1121/86400)+25569+(-5/24)</f>
        <v>41722.584074074075</v>
      </c>
      <c r="T1121" s="11">
        <f>(I1121/86400)+25569+(-5/24)</f>
        <v>41735.584074074075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IF(E1122&lt;=0,0,(E1122/D1122)*100)</f>
        <v>0</v>
      </c>
      <c r="P1122" s="7">
        <f>IF(E1122&lt;=0,0,E1122/L1122)</f>
        <v>0</v>
      </c>
      <c r="Q1122" t="str">
        <f>LEFT(N1122,FIND("/",N1122)-1)</f>
        <v>games</v>
      </c>
      <c r="R1122" t="str">
        <f>RIGHT(N1122,LEN(N1122)-FIND("/",N1122))</f>
        <v>video games</v>
      </c>
      <c r="S1122" s="11">
        <f>(J1122/86400)+25569+(-5/24)</f>
        <v>40799.664351851847</v>
      </c>
      <c r="T1122" s="11">
        <f>(I1122/86400)+25569+(-5/24)</f>
        <v>40844.664351851847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IF(E1123&lt;=0,0,(E1123/D1123)*100)</f>
        <v>1.1599999999999999E-2</v>
      </c>
      <c r="P1123" s="7">
        <f>IF(E1123&lt;=0,0,E1123/L1123)</f>
        <v>5.8</v>
      </c>
      <c r="Q1123" t="str">
        <f>LEFT(N1123,FIND("/",N1123)-1)</f>
        <v>games</v>
      </c>
      <c r="R1123" t="str">
        <f>RIGHT(N1123,LEN(N1123)-FIND("/",N1123))</f>
        <v>video games</v>
      </c>
      <c r="S1123" s="11">
        <f>(J1123/86400)+25569+(-5/24)</f>
        <v>42412.72587962963</v>
      </c>
      <c r="T1123" s="11">
        <f>(I1123/86400)+25569+(-5/24)</f>
        <v>42442.684212962959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IF(E1124&lt;=0,0,(E1124/D1124)*100)</f>
        <v>0</v>
      </c>
      <c r="P1124" s="7">
        <f>IF(E1124&lt;=0,0,E1124/L1124)</f>
        <v>0</v>
      </c>
      <c r="Q1124" t="str">
        <f>LEFT(N1124,FIND("/",N1124)-1)</f>
        <v>games</v>
      </c>
      <c r="R1124" t="str">
        <f>RIGHT(N1124,LEN(N1124)-FIND("/",N1124))</f>
        <v>video games</v>
      </c>
      <c r="S1124" s="11">
        <f>(J1124/86400)+25569+(-5/24)</f>
        <v>41410.495659722219</v>
      </c>
      <c r="T1124" s="11">
        <f>(I1124/86400)+25569+(-5/24)</f>
        <v>41424.495659722219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IF(E1125&lt;=0,0,(E1125/D1125)*100)</f>
        <v>0.22</v>
      </c>
      <c r="P1125" s="7">
        <f>IF(E1125&lt;=0,0,E1125/L1125)</f>
        <v>3.6666666666666665</v>
      </c>
      <c r="Q1125" t="str">
        <f>LEFT(N1125,FIND("/",N1125)-1)</f>
        <v>games</v>
      </c>
      <c r="R1125" t="str">
        <f>RIGHT(N1125,LEN(N1125)-FIND("/",N1125))</f>
        <v>video games</v>
      </c>
      <c r="S1125" s="11">
        <f>(J1125/86400)+25569+(-5/24)</f>
        <v>41718.315370370365</v>
      </c>
      <c r="T1125" s="11">
        <f>(I1125/86400)+25569+(-5/24)</f>
        <v>41748.315370370365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IF(E1126&lt;=0,0,(E1126/D1126)*100)</f>
        <v>0.47222222222222221</v>
      </c>
      <c r="P1126" s="7">
        <f>IF(E1126&lt;=0,0,E1126/L1126)</f>
        <v>60.714285714285715</v>
      </c>
      <c r="Q1126" t="str">
        <f>LEFT(N1126,FIND("/",N1126)-1)</f>
        <v>games</v>
      </c>
      <c r="R1126" t="str">
        <f>RIGHT(N1126,LEN(N1126)-FIND("/",N1126))</f>
        <v>mobile games</v>
      </c>
      <c r="S1126" s="11">
        <f>(J1126/86400)+25569+(-5/24)</f>
        <v>42094.458923611113</v>
      </c>
      <c r="T1126" s="11">
        <f>(I1126/86400)+25569+(-5/24)</f>
        <v>42124.458923611113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IF(E1127&lt;=0,0,(E1127/D1127)*100)</f>
        <v>0</v>
      </c>
      <c r="P1127" s="7">
        <f>IF(E1127&lt;=0,0,E1127/L1127)</f>
        <v>0</v>
      </c>
      <c r="Q1127" t="str">
        <f>LEFT(N1127,FIND("/",N1127)-1)</f>
        <v>games</v>
      </c>
      <c r="R1127" t="str">
        <f>RIGHT(N1127,LEN(N1127)-FIND("/",N1127))</f>
        <v>mobile games</v>
      </c>
      <c r="S1127" s="11">
        <f>(J1127/86400)+25569+(-5/24)</f>
        <v>42212.415856481479</v>
      </c>
      <c r="T1127" s="11">
        <f>(I1127/86400)+25569+(-5/24)</f>
        <v>42272.415856481479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IF(E1128&lt;=0,0,(E1128/D1128)*100)</f>
        <v>0.5</v>
      </c>
      <c r="P1128" s="7">
        <f>IF(E1128&lt;=0,0,E1128/L1128)</f>
        <v>5</v>
      </c>
      <c r="Q1128" t="str">
        <f>LEFT(N1128,FIND("/",N1128)-1)</f>
        <v>games</v>
      </c>
      <c r="R1128" t="str">
        <f>RIGHT(N1128,LEN(N1128)-FIND("/",N1128))</f>
        <v>mobile games</v>
      </c>
      <c r="S1128" s="11">
        <f>(J1128/86400)+25569+(-5/24)</f>
        <v>42535.119143518517</v>
      </c>
      <c r="T1128" s="11">
        <f>(I1128/86400)+25569+(-5/24)</f>
        <v>42565.119143518517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IF(E1129&lt;=0,0,(E1129/D1129)*100)</f>
        <v>1.6714285714285713</v>
      </c>
      <c r="P1129" s="7">
        <f>IF(E1129&lt;=0,0,E1129/L1129)</f>
        <v>25.434782608695652</v>
      </c>
      <c r="Q1129" t="str">
        <f>LEFT(N1129,FIND("/",N1129)-1)</f>
        <v>games</v>
      </c>
      <c r="R1129" t="str">
        <f>RIGHT(N1129,LEN(N1129)-FIND("/",N1129))</f>
        <v>mobile games</v>
      </c>
      <c r="S1129" s="11">
        <f>(J1129/86400)+25569+(-5/24)</f>
        <v>41926.645833333328</v>
      </c>
      <c r="T1129" s="11">
        <f>(I1129/86400)+25569+(-5/24)</f>
        <v>41957.687499999993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IF(E1130&lt;=0,0,(E1130/D1130)*100)</f>
        <v>0.1</v>
      </c>
      <c r="P1130" s="7">
        <f>IF(E1130&lt;=0,0,E1130/L1130)</f>
        <v>1</v>
      </c>
      <c r="Q1130" t="str">
        <f>LEFT(N1130,FIND("/",N1130)-1)</f>
        <v>games</v>
      </c>
      <c r="R1130" t="str">
        <f>RIGHT(N1130,LEN(N1130)-FIND("/",N1130))</f>
        <v>mobile games</v>
      </c>
      <c r="S1130" s="11">
        <f>(J1130/86400)+25569+(-5/24)</f>
        <v>41828.441168981481</v>
      </c>
      <c r="T1130" s="11">
        <f>(I1130/86400)+25569+(-5/24)</f>
        <v>41858.441168981481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IF(E1131&lt;=0,0,(E1131/D1131)*100)</f>
        <v>0.105</v>
      </c>
      <c r="P1131" s="7">
        <f>IF(E1131&lt;=0,0,E1131/L1131)</f>
        <v>10.5</v>
      </c>
      <c r="Q1131" t="str">
        <f>LEFT(N1131,FIND("/",N1131)-1)</f>
        <v>games</v>
      </c>
      <c r="R1131" t="str">
        <f>RIGHT(N1131,LEN(N1131)-FIND("/",N1131))</f>
        <v>mobile games</v>
      </c>
      <c r="S1131" s="11">
        <f>(J1131/86400)+25569+(-5/24)</f>
        <v>42496.056631944441</v>
      </c>
      <c r="T1131" s="11">
        <f>(I1131/86400)+25569+(-5/24)</f>
        <v>42526.056631944441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IF(E1132&lt;=0,0,(E1132/D1132)*100)</f>
        <v>0.22</v>
      </c>
      <c r="P1132" s="7">
        <f>IF(E1132&lt;=0,0,E1132/L1132)</f>
        <v>3.6666666666666665</v>
      </c>
      <c r="Q1132" t="str">
        <f>LEFT(N1132,FIND("/",N1132)-1)</f>
        <v>games</v>
      </c>
      <c r="R1132" t="str">
        <f>RIGHT(N1132,LEN(N1132)-FIND("/",N1132))</f>
        <v>mobile games</v>
      </c>
      <c r="S1132" s="11">
        <f>(J1132/86400)+25569+(-5/24)</f>
        <v>41908.788194444445</v>
      </c>
      <c r="T1132" s="11">
        <f>(I1132/86400)+25569+(-5/24)</f>
        <v>41968.829861111109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IF(E1133&lt;=0,0,(E1133/D1133)*100)</f>
        <v>0</v>
      </c>
      <c r="P1133" s="7">
        <f>IF(E1133&lt;=0,0,E1133/L1133)</f>
        <v>0</v>
      </c>
      <c r="Q1133" t="str">
        <f>LEFT(N1133,FIND("/",N1133)-1)</f>
        <v>games</v>
      </c>
      <c r="R1133" t="str">
        <f>RIGHT(N1133,LEN(N1133)-FIND("/",N1133))</f>
        <v>mobile games</v>
      </c>
      <c r="S1133" s="11">
        <f>(J1133/86400)+25569+(-5/24)</f>
        <v>42332.699861111112</v>
      </c>
      <c r="T1133" s="11">
        <f>(I1133/86400)+25569+(-5/24)</f>
        <v>42362.699861111112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IF(E1134&lt;=0,0,(E1134/D1134)*100)</f>
        <v>14.38</v>
      </c>
      <c r="P1134" s="7">
        <f>IF(E1134&lt;=0,0,E1134/L1134)</f>
        <v>110.61538461538461</v>
      </c>
      <c r="Q1134" t="str">
        <f>LEFT(N1134,FIND("/",N1134)-1)</f>
        <v>games</v>
      </c>
      <c r="R1134" t="str">
        <f>RIGHT(N1134,LEN(N1134)-FIND("/",N1134))</f>
        <v>mobile games</v>
      </c>
      <c r="S1134" s="11">
        <f>(J1134/86400)+25569+(-5/24)</f>
        <v>42705.907071759262</v>
      </c>
      <c r="T1134" s="11">
        <f>(I1134/86400)+25569+(-5/24)</f>
        <v>42735.907071759262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IF(E1135&lt;=0,0,(E1135/D1135)*100)</f>
        <v>0.66666666666666674</v>
      </c>
      <c r="P1135" s="7">
        <f>IF(E1135&lt;=0,0,E1135/L1135)</f>
        <v>20</v>
      </c>
      <c r="Q1135" t="str">
        <f>LEFT(N1135,FIND("/",N1135)-1)</f>
        <v>games</v>
      </c>
      <c r="R1135" t="str">
        <f>RIGHT(N1135,LEN(N1135)-FIND("/",N1135))</f>
        <v>mobile games</v>
      </c>
      <c r="S1135" s="11">
        <f>(J1135/86400)+25569+(-5/24)</f>
        <v>41821.198854166665</v>
      </c>
      <c r="T1135" s="11">
        <f>(I1135/86400)+25569+(-5/24)</f>
        <v>41851.198854166665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IF(E1136&lt;=0,0,(E1136/D1136)*100)</f>
        <v>4.0000000000000001E-3</v>
      </c>
      <c r="P1136" s="7">
        <f>IF(E1136&lt;=0,0,E1136/L1136)</f>
        <v>1</v>
      </c>
      <c r="Q1136" t="str">
        <f>LEFT(N1136,FIND("/",N1136)-1)</f>
        <v>games</v>
      </c>
      <c r="R1136" t="str">
        <f>RIGHT(N1136,LEN(N1136)-FIND("/",N1136))</f>
        <v>mobile games</v>
      </c>
      <c r="S1136" s="11">
        <f>(J1136/86400)+25569+(-5/24)</f>
        <v>41958.07671296296</v>
      </c>
      <c r="T1136" s="11">
        <f>(I1136/86400)+25569+(-5/24)</f>
        <v>41971.981249999997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IF(E1137&lt;=0,0,(E1137/D1137)*100)</f>
        <v>5</v>
      </c>
      <c r="P1137" s="7">
        <f>IF(E1137&lt;=0,0,E1137/L1137)</f>
        <v>50</v>
      </c>
      <c r="Q1137" t="str">
        <f>LEFT(N1137,FIND("/",N1137)-1)</f>
        <v>games</v>
      </c>
      <c r="R1137" t="str">
        <f>RIGHT(N1137,LEN(N1137)-FIND("/",N1137))</f>
        <v>mobile games</v>
      </c>
      <c r="S1137" s="11">
        <f>(J1137/86400)+25569+(-5/24)</f>
        <v>42558.781180555554</v>
      </c>
      <c r="T1137" s="11">
        <f>(I1137/86400)+25569+(-5/24)</f>
        <v>42588.781180555554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IF(E1138&lt;=0,0,(E1138/D1138)*100)</f>
        <v>6.4439140811455857</v>
      </c>
      <c r="P1138" s="7">
        <f>IF(E1138&lt;=0,0,E1138/L1138)</f>
        <v>45</v>
      </c>
      <c r="Q1138" t="str">
        <f>LEFT(N1138,FIND("/",N1138)-1)</f>
        <v>games</v>
      </c>
      <c r="R1138" t="str">
        <f>RIGHT(N1138,LEN(N1138)-FIND("/",N1138))</f>
        <v>mobile games</v>
      </c>
      <c r="S1138" s="11">
        <f>(J1138/86400)+25569+(-5/24)</f>
        <v>42327.46329861111</v>
      </c>
      <c r="T1138" s="11">
        <f>(I1138/86400)+25569+(-5/24)</f>
        <v>42357.46329861111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IF(E1139&lt;=0,0,(E1139/D1139)*100)</f>
        <v>39.5</v>
      </c>
      <c r="P1139" s="7">
        <f>IF(E1139&lt;=0,0,E1139/L1139)</f>
        <v>253.2051282051282</v>
      </c>
      <c r="Q1139" t="str">
        <f>LEFT(N1139,FIND("/",N1139)-1)</f>
        <v>games</v>
      </c>
      <c r="R1139" t="str">
        <f>RIGHT(N1139,LEN(N1139)-FIND("/",N1139))</f>
        <v>mobile games</v>
      </c>
      <c r="S1139" s="11">
        <f>(J1139/86400)+25569+(-5/24)</f>
        <v>42453.611354166664</v>
      </c>
      <c r="T1139" s="11">
        <f>(I1139/86400)+25569+(-5/24)</f>
        <v>42483.611354166664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IF(E1140&lt;=0,0,(E1140/D1140)*100)</f>
        <v>0.35714285714285715</v>
      </c>
      <c r="P1140" s="7">
        <f>IF(E1140&lt;=0,0,E1140/L1140)</f>
        <v>31.25</v>
      </c>
      <c r="Q1140" t="str">
        <f>LEFT(N1140,FIND("/",N1140)-1)</f>
        <v>games</v>
      </c>
      <c r="R1140" t="str">
        <f>RIGHT(N1140,LEN(N1140)-FIND("/",N1140))</f>
        <v>mobile games</v>
      </c>
      <c r="S1140" s="11">
        <f>(J1140/86400)+25569+(-5/24)</f>
        <v>42736.698275462964</v>
      </c>
      <c r="T1140" s="11">
        <f>(I1140/86400)+25569+(-5/24)</f>
        <v>42756.698275462964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IF(E1141&lt;=0,0,(E1141/D1141)*100)</f>
        <v>6.25E-2</v>
      </c>
      <c r="P1141" s="7">
        <f>IF(E1141&lt;=0,0,E1141/L1141)</f>
        <v>5</v>
      </c>
      <c r="Q1141" t="str">
        <f>LEFT(N1141,FIND("/",N1141)-1)</f>
        <v>games</v>
      </c>
      <c r="R1141" t="str">
        <f>RIGHT(N1141,LEN(N1141)-FIND("/",N1141))</f>
        <v>mobile games</v>
      </c>
      <c r="S1141" s="11">
        <f>(J1141/86400)+25569+(-5/24)</f>
        <v>41975.139189814814</v>
      </c>
      <c r="T1141" s="11">
        <f>(I1141/86400)+25569+(-5/24)</f>
        <v>42005.139189814814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IF(E1142&lt;=0,0,(E1142/D1142)*100)</f>
        <v>0</v>
      </c>
      <c r="P1142" s="7">
        <f>IF(E1142&lt;=0,0,E1142/L1142)</f>
        <v>0</v>
      </c>
      <c r="Q1142" t="str">
        <f>LEFT(N1142,FIND("/",N1142)-1)</f>
        <v>games</v>
      </c>
      <c r="R1142" t="str">
        <f>RIGHT(N1142,LEN(N1142)-FIND("/",N1142))</f>
        <v>mobile games</v>
      </c>
      <c r="S1142" s="11">
        <f>(J1142/86400)+25569+(-5/24)</f>
        <v>42192.253715277773</v>
      </c>
      <c r="T1142" s="11">
        <f>(I1142/86400)+25569+(-5/24)</f>
        <v>42222.253715277773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IF(E1143&lt;=0,0,(E1143/D1143)*100)</f>
        <v>0</v>
      </c>
      <c r="P1143" s="7">
        <f>IF(E1143&lt;=0,0,E1143/L1143)</f>
        <v>0</v>
      </c>
      <c r="Q1143" t="str">
        <f>LEFT(N1143,FIND("/",N1143)-1)</f>
        <v>games</v>
      </c>
      <c r="R1143" t="str">
        <f>RIGHT(N1143,LEN(N1143)-FIND("/",N1143))</f>
        <v>mobile games</v>
      </c>
      <c r="S1143" s="11">
        <f>(J1143/86400)+25569+(-5/24)</f>
        <v>42164.491319444445</v>
      </c>
      <c r="T1143" s="11">
        <f>(I1143/86400)+25569+(-5/24)</f>
        <v>42194.491319444445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IF(E1144&lt;=0,0,(E1144/D1144)*100)</f>
        <v>0</v>
      </c>
      <c r="P1144" s="7">
        <f>IF(E1144&lt;=0,0,E1144/L1144)</f>
        <v>0</v>
      </c>
      <c r="Q1144" t="str">
        <f>LEFT(N1144,FIND("/",N1144)-1)</f>
        <v>games</v>
      </c>
      <c r="R1144" t="str">
        <f>RIGHT(N1144,LEN(N1144)-FIND("/",N1144))</f>
        <v>mobile games</v>
      </c>
      <c r="S1144" s="11">
        <f>(J1144/86400)+25569+(-5/24)</f>
        <v>42021.797766203701</v>
      </c>
      <c r="T1144" s="11">
        <f>(I1144/86400)+25569+(-5/24)</f>
        <v>42051.797766203701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IF(E1145&lt;=0,0,(E1145/D1145)*100)</f>
        <v>0.41333333333333333</v>
      </c>
      <c r="P1145" s="7">
        <f>IF(E1145&lt;=0,0,E1145/L1145)</f>
        <v>23.25</v>
      </c>
      <c r="Q1145" t="str">
        <f>LEFT(N1145,FIND("/",N1145)-1)</f>
        <v>games</v>
      </c>
      <c r="R1145" t="str">
        <f>RIGHT(N1145,LEN(N1145)-FIND("/",N1145))</f>
        <v>mobile games</v>
      </c>
      <c r="S1145" s="11">
        <f>(J1145/86400)+25569+(-5/24)</f>
        <v>42324.985254629624</v>
      </c>
      <c r="T1145" s="11">
        <f>(I1145/86400)+25569+(-5/24)</f>
        <v>42354.985254629624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IF(E1146&lt;=0,0,(E1146/D1146)*100)</f>
        <v>0</v>
      </c>
      <c r="P1146" s="7">
        <f>IF(E1146&lt;=0,0,E1146/L1146)</f>
        <v>0</v>
      </c>
      <c r="Q1146" t="str">
        <f>LEFT(N1146,FIND("/",N1146)-1)</f>
        <v>food</v>
      </c>
      <c r="R1146" t="str">
        <f>RIGHT(N1146,LEN(N1146)-FIND("/",N1146))</f>
        <v>food trucks</v>
      </c>
      <c r="S1146" s="11">
        <f>(J1146/86400)+25569+(-5/24)</f>
        <v>42092.973611111105</v>
      </c>
      <c r="T1146" s="11">
        <f>(I1146/86400)+25569+(-5/24)</f>
        <v>42122.973611111105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IF(E1147&lt;=0,0,(E1147/D1147)*100)</f>
        <v>0.125</v>
      </c>
      <c r="P1147" s="7">
        <f>IF(E1147&lt;=0,0,E1147/L1147)</f>
        <v>100</v>
      </c>
      <c r="Q1147" t="str">
        <f>LEFT(N1147,FIND("/",N1147)-1)</f>
        <v>food</v>
      </c>
      <c r="R1147" t="str">
        <f>RIGHT(N1147,LEN(N1147)-FIND("/",N1147))</f>
        <v>food trucks</v>
      </c>
      <c r="S1147" s="11">
        <f>(J1147/86400)+25569+(-5/24)</f>
        <v>41854.539259259254</v>
      </c>
      <c r="T1147" s="11">
        <f>(I1147/86400)+25569+(-5/24)</f>
        <v>41914.539259259254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IF(E1148&lt;=0,0,(E1148/D1148)*100)</f>
        <v>8.8333333333333339</v>
      </c>
      <c r="P1148" s="7">
        <f>IF(E1148&lt;=0,0,E1148/L1148)</f>
        <v>44.166666666666664</v>
      </c>
      <c r="Q1148" t="str">
        <f>LEFT(N1148,FIND("/",N1148)-1)</f>
        <v>food</v>
      </c>
      <c r="R1148" t="str">
        <f>RIGHT(N1148,LEN(N1148)-FIND("/",N1148))</f>
        <v>food trucks</v>
      </c>
      <c r="S1148" s="11">
        <f>(J1148/86400)+25569+(-5/24)</f>
        <v>41723.745057870365</v>
      </c>
      <c r="T1148" s="11">
        <f>(I1148/86400)+25569+(-5/24)</f>
        <v>41761.745057870365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IF(E1149&lt;=0,0,(E1149/D1149)*100)</f>
        <v>0</v>
      </c>
      <c r="P1149" s="7">
        <f>IF(E1149&lt;=0,0,E1149/L1149)</f>
        <v>0</v>
      </c>
      <c r="Q1149" t="str">
        <f>LEFT(N1149,FIND("/",N1149)-1)</f>
        <v>food</v>
      </c>
      <c r="R1149" t="str">
        <f>RIGHT(N1149,LEN(N1149)-FIND("/",N1149))</f>
        <v>food trucks</v>
      </c>
      <c r="S1149" s="11">
        <f>(J1149/86400)+25569+(-5/24)</f>
        <v>41871.763692129629</v>
      </c>
      <c r="T1149" s="11">
        <f>(I1149/86400)+25569+(-5/24)</f>
        <v>41931.763692129629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IF(E1150&lt;=0,0,(E1150/D1150)*100)</f>
        <v>0.48666666666666669</v>
      </c>
      <c r="P1150" s="7">
        <f>IF(E1150&lt;=0,0,E1150/L1150)</f>
        <v>24.333333333333332</v>
      </c>
      <c r="Q1150" t="str">
        <f>LEFT(N1150,FIND("/",N1150)-1)</f>
        <v>food</v>
      </c>
      <c r="R1150" t="str">
        <f>RIGHT(N1150,LEN(N1150)-FIND("/",N1150))</f>
        <v>food trucks</v>
      </c>
      <c r="S1150" s="11">
        <f>(J1150/86400)+25569+(-5/24)</f>
        <v>42674.962743055548</v>
      </c>
      <c r="T1150" s="11">
        <f>(I1150/86400)+25569+(-5/24)</f>
        <v>42705.00440972222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IF(E1151&lt;=0,0,(E1151/D1151)*100)</f>
        <v>0.15</v>
      </c>
      <c r="P1151" s="7">
        <f>IF(E1151&lt;=0,0,E1151/L1151)</f>
        <v>37.5</v>
      </c>
      <c r="Q1151" t="str">
        <f>LEFT(N1151,FIND("/",N1151)-1)</f>
        <v>food</v>
      </c>
      <c r="R1151" t="str">
        <f>RIGHT(N1151,LEN(N1151)-FIND("/",N1151))</f>
        <v>food trucks</v>
      </c>
      <c r="S1151" s="11">
        <f>(J1151/86400)+25569+(-5/24)</f>
        <v>42507.501921296294</v>
      </c>
      <c r="T1151" s="11">
        <f>(I1151/86400)+25569+(-5/24)</f>
        <v>42537.501921296294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IF(E1152&lt;=0,0,(E1152/D1152)*100)</f>
        <v>10.08</v>
      </c>
      <c r="P1152" s="7">
        <f>IF(E1152&lt;=0,0,E1152/L1152)</f>
        <v>42</v>
      </c>
      <c r="Q1152" t="str">
        <f>LEFT(N1152,FIND("/",N1152)-1)</f>
        <v>food</v>
      </c>
      <c r="R1152" t="str">
        <f>RIGHT(N1152,LEN(N1152)-FIND("/",N1152))</f>
        <v>food trucks</v>
      </c>
      <c r="S1152" s="11">
        <f>(J1152/86400)+25569+(-5/24)</f>
        <v>42317.74623842592</v>
      </c>
      <c r="T1152" s="11">
        <f>(I1152/86400)+25569+(-5/24)</f>
        <v>42377.74623842592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IF(E1153&lt;=0,0,(E1153/D1153)*100)</f>
        <v>0</v>
      </c>
      <c r="P1153" s="7">
        <f>IF(E1153&lt;=0,0,E1153/L1153)</f>
        <v>0</v>
      </c>
      <c r="Q1153" t="str">
        <f>LEFT(N1153,FIND("/",N1153)-1)</f>
        <v>food</v>
      </c>
      <c r="R1153" t="str">
        <f>RIGHT(N1153,LEN(N1153)-FIND("/",N1153))</f>
        <v>food trucks</v>
      </c>
      <c r="S1153" s="11">
        <f>(J1153/86400)+25569+(-5/24)</f>
        <v>42223.894247685188</v>
      </c>
      <c r="T1153" s="11">
        <f>(I1153/86400)+25569+(-5/24)</f>
        <v>42253.894247685188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IF(E1154&lt;=0,0,(E1154/D1154)*100)</f>
        <v>5.6937500000000005</v>
      </c>
      <c r="P1154" s="7">
        <f>IF(E1154&lt;=0,0,E1154/L1154)</f>
        <v>60.733333333333334</v>
      </c>
      <c r="Q1154" t="str">
        <f>LEFT(N1154,FIND("/",N1154)-1)</f>
        <v>food</v>
      </c>
      <c r="R1154" t="str">
        <f>RIGHT(N1154,LEN(N1154)-FIND("/",N1154))</f>
        <v>food trucks</v>
      </c>
      <c r="S1154" s="11">
        <f>(J1154/86400)+25569+(-5/24)</f>
        <v>42109.501296296294</v>
      </c>
      <c r="T1154" s="11">
        <f>(I1154/86400)+25569+(-5/24)</f>
        <v>42139.501296296294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IF(E1155&lt;=0,0,(E1155/D1155)*100)</f>
        <v>0.625</v>
      </c>
      <c r="P1155" s="7">
        <f>IF(E1155&lt;=0,0,E1155/L1155)</f>
        <v>50</v>
      </c>
      <c r="Q1155" t="str">
        <f>LEFT(N1155,FIND("/",N1155)-1)</f>
        <v>food</v>
      </c>
      <c r="R1155" t="str">
        <f>RIGHT(N1155,LEN(N1155)-FIND("/",N1155))</f>
        <v>food trucks</v>
      </c>
      <c r="S1155" s="11">
        <f>(J1155/86400)+25569+(-5/24)</f>
        <v>42143.505844907406</v>
      </c>
      <c r="T1155" s="11">
        <f>(I1155/86400)+25569+(-5/24)</f>
        <v>42173.505844907406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IF(E1156&lt;=0,0,(E1156/D1156)*100)</f>
        <v>6.5</v>
      </c>
      <c r="P1156" s="7">
        <f>IF(E1156&lt;=0,0,E1156/L1156)</f>
        <v>108.33333333333333</v>
      </c>
      <c r="Q1156" t="str">
        <f>LEFT(N1156,FIND("/",N1156)-1)</f>
        <v>food</v>
      </c>
      <c r="R1156" t="str">
        <f>RIGHT(N1156,LEN(N1156)-FIND("/",N1156))</f>
        <v>food trucks</v>
      </c>
      <c r="S1156" s="11">
        <f>(J1156/86400)+25569+(-5/24)</f>
        <v>42222.900532407402</v>
      </c>
      <c r="T1156" s="11">
        <f>(I1156/86400)+25569+(-5/24)</f>
        <v>42252.900532407402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IF(E1157&lt;=0,0,(E1157/D1157)*100)</f>
        <v>0.752</v>
      </c>
      <c r="P1157" s="7">
        <f>IF(E1157&lt;=0,0,E1157/L1157)</f>
        <v>23.5</v>
      </c>
      <c r="Q1157" t="str">
        <f>LEFT(N1157,FIND("/",N1157)-1)</f>
        <v>food</v>
      </c>
      <c r="R1157" t="str">
        <f>RIGHT(N1157,LEN(N1157)-FIND("/",N1157))</f>
        <v>food trucks</v>
      </c>
      <c r="S1157" s="11">
        <f>(J1157/86400)+25569+(-5/24)</f>
        <v>41835.555648148147</v>
      </c>
      <c r="T1157" s="11">
        <f>(I1157/86400)+25569+(-5/24)</f>
        <v>41865.555648148147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IF(E1158&lt;=0,0,(E1158/D1158)*100)</f>
        <v>0</v>
      </c>
      <c r="P1158" s="7">
        <f>IF(E1158&lt;=0,0,E1158/L1158)</f>
        <v>0</v>
      </c>
      <c r="Q1158" t="str">
        <f>LEFT(N1158,FIND("/",N1158)-1)</f>
        <v>food</v>
      </c>
      <c r="R1158" t="str">
        <f>RIGHT(N1158,LEN(N1158)-FIND("/",N1158))</f>
        <v>food trucks</v>
      </c>
      <c r="S1158" s="11">
        <f>(J1158/86400)+25569+(-5/24)</f>
        <v>42028.862986111104</v>
      </c>
      <c r="T1158" s="11">
        <f>(I1158/86400)+25569+(-5/24)</f>
        <v>42058.862986111104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IF(E1159&lt;=0,0,(E1159/D1159)*100)</f>
        <v>1.51</v>
      </c>
      <c r="P1159" s="7">
        <f>IF(E1159&lt;=0,0,E1159/L1159)</f>
        <v>50.333333333333336</v>
      </c>
      <c r="Q1159" t="str">
        <f>LEFT(N1159,FIND("/",N1159)-1)</f>
        <v>food</v>
      </c>
      <c r="R1159" t="str">
        <f>RIGHT(N1159,LEN(N1159)-FIND("/",N1159))</f>
        <v>food trucks</v>
      </c>
      <c r="S1159" s="11">
        <f>(J1159/86400)+25569+(-5/24)</f>
        <v>41918.419907407406</v>
      </c>
      <c r="T1159" s="11">
        <f>(I1159/86400)+25569+(-5/24)</f>
        <v>41978.46157407407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IF(E1160&lt;=0,0,(E1160/D1160)*100)</f>
        <v>0.46666666666666673</v>
      </c>
      <c r="P1160" s="7">
        <f>IF(E1160&lt;=0,0,E1160/L1160)</f>
        <v>11.666666666666666</v>
      </c>
      <c r="Q1160" t="str">
        <f>LEFT(N1160,FIND("/",N1160)-1)</f>
        <v>food</v>
      </c>
      <c r="R1160" t="str">
        <f>RIGHT(N1160,LEN(N1160)-FIND("/",N1160))</f>
        <v>food trucks</v>
      </c>
      <c r="S1160" s="11">
        <f>(J1160/86400)+25569+(-5/24)</f>
        <v>41951.883425925924</v>
      </c>
      <c r="T1160" s="11">
        <f>(I1160/86400)+25569+(-5/24)</f>
        <v>41981.883425925924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IF(E1161&lt;=0,0,(E1161/D1161)*100)</f>
        <v>0</v>
      </c>
      <c r="P1161" s="7">
        <f>IF(E1161&lt;=0,0,E1161/L1161)</f>
        <v>0</v>
      </c>
      <c r="Q1161" t="str">
        <f>LEFT(N1161,FIND("/",N1161)-1)</f>
        <v>food</v>
      </c>
      <c r="R1161" t="str">
        <f>RIGHT(N1161,LEN(N1161)-FIND("/",N1161))</f>
        <v>food trucks</v>
      </c>
      <c r="S1161" s="11">
        <f>(J1161/86400)+25569+(-5/24)</f>
        <v>42154.518113425926</v>
      </c>
      <c r="T1161" s="11">
        <f>(I1161/86400)+25569+(-5/24)</f>
        <v>42185.447916666664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IF(E1162&lt;=0,0,(E1162/D1162)*100)</f>
        <v>3.85</v>
      </c>
      <c r="P1162" s="7">
        <f>IF(E1162&lt;=0,0,E1162/L1162)</f>
        <v>60.789473684210527</v>
      </c>
      <c r="Q1162" t="str">
        <f>LEFT(N1162,FIND("/",N1162)-1)</f>
        <v>food</v>
      </c>
      <c r="R1162" t="str">
        <f>RIGHT(N1162,LEN(N1162)-FIND("/",N1162))</f>
        <v>food trucks</v>
      </c>
      <c r="S1162" s="11">
        <f>(J1162/86400)+25569+(-5/24)</f>
        <v>42060.946597222217</v>
      </c>
      <c r="T1162" s="11">
        <f>(I1162/86400)+25569+(-5/24)</f>
        <v>42090.904930555553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IF(E1163&lt;=0,0,(E1163/D1163)*100)</f>
        <v>0</v>
      </c>
      <c r="P1163" s="7">
        <f>IF(E1163&lt;=0,0,E1163/L1163)</f>
        <v>0</v>
      </c>
      <c r="Q1163" t="str">
        <f>LEFT(N1163,FIND("/",N1163)-1)</f>
        <v>food</v>
      </c>
      <c r="R1163" t="str">
        <f>RIGHT(N1163,LEN(N1163)-FIND("/",N1163))</f>
        <v>food trucks</v>
      </c>
      <c r="S1163" s="11">
        <f>(J1163/86400)+25569+(-5/24)</f>
        <v>42122.421168981477</v>
      </c>
      <c r="T1163" s="11">
        <f>(I1163/86400)+25569+(-5/24)</f>
        <v>42143.421168981477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IF(E1164&lt;=0,0,(E1164/D1164)*100)</f>
        <v>5.8333333333333341E-2</v>
      </c>
      <c r="P1164" s="7">
        <f>IF(E1164&lt;=0,0,E1164/L1164)</f>
        <v>17.5</v>
      </c>
      <c r="Q1164" t="str">
        <f>LEFT(N1164,FIND("/",N1164)-1)</f>
        <v>food</v>
      </c>
      <c r="R1164" t="str">
        <f>RIGHT(N1164,LEN(N1164)-FIND("/",N1164))</f>
        <v>food trucks</v>
      </c>
      <c r="S1164" s="11">
        <f>(J1164/86400)+25569+(-5/24)</f>
        <v>41876.475277777776</v>
      </c>
      <c r="T1164" s="11">
        <f>(I1164/86400)+25569+(-5/24)</f>
        <v>41907.475277777776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IF(E1165&lt;=0,0,(E1165/D1165)*100)</f>
        <v>0</v>
      </c>
      <c r="P1165" s="7">
        <f>IF(E1165&lt;=0,0,E1165/L1165)</f>
        <v>0</v>
      </c>
      <c r="Q1165" t="str">
        <f>LEFT(N1165,FIND("/",N1165)-1)</f>
        <v>food</v>
      </c>
      <c r="R1165" t="str">
        <f>RIGHT(N1165,LEN(N1165)-FIND("/",N1165))</f>
        <v>food trucks</v>
      </c>
      <c r="S1165" s="11">
        <f>(J1165/86400)+25569+(-5/24)</f>
        <v>41830.515277777777</v>
      </c>
      <c r="T1165" s="11">
        <f>(I1165/86400)+25569+(-5/24)</f>
        <v>41860.515277777777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IF(E1166&lt;=0,0,(E1166/D1166)*100)</f>
        <v>0</v>
      </c>
      <c r="P1166" s="7">
        <f>IF(E1166&lt;=0,0,E1166/L1166)</f>
        <v>0</v>
      </c>
      <c r="Q1166" t="str">
        <f>LEFT(N1166,FIND("/",N1166)-1)</f>
        <v>food</v>
      </c>
      <c r="R1166" t="str">
        <f>RIGHT(N1166,LEN(N1166)-FIND("/",N1166))</f>
        <v>food trucks</v>
      </c>
      <c r="S1166" s="11">
        <f>(J1166/86400)+25569+(-5/24)</f>
        <v>42509.51599537037</v>
      </c>
      <c r="T1166" s="11">
        <f>(I1166/86400)+25569+(-5/24)</f>
        <v>42539.51599537037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IF(E1167&lt;=0,0,(E1167/D1167)*100)</f>
        <v>20.705000000000002</v>
      </c>
      <c r="P1167" s="7">
        <f>IF(E1167&lt;=0,0,E1167/L1167)</f>
        <v>82.82</v>
      </c>
      <c r="Q1167" t="str">
        <f>LEFT(N1167,FIND("/",N1167)-1)</f>
        <v>food</v>
      </c>
      <c r="R1167" t="str">
        <f>RIGHT(N1167,LEN(N1167)-FIND("/",N1167))</f>
        <v>food trucks</v>
      </c>
      <c r="S1167" s="11">
        <f>(J1167/86400)+25569+(-5/24)</f>
        <v>41792.00613425926</v>
      </c>
      <c r="T1167" s="11">
        <f>(I1167/86400)+25569+(-5/24)</f>
        <v>41826.00613425926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IF(E1168&lt;=0,0,(E1168/D1168)*100)</f>
        <v>19.139999999999997</v>
      </c>
      <c r="P1168" s="7">
        <f>IF(E1168&lt;=0,0,E1168/L1168)</f>
        <v>358.875</v>
      </c>
      <c r="Q1168" t="str">
        <f>LEFT(N1168,FIND("/",N1168)-1)</f>
        <v>food</v>
      </c>
      <c r="R1168" t="str">
        <f>RIGHT(N1168,LEN(N1168)-FIND("/",N1168))</f>
        <v>food trucks</v>
      </c>
      <c r="S1168" s="11">
        <f>(J1168/86400)+25569+(-5/24)</f>
        <v>42150.277106481481</v>
      </c>
      <c r="T1168" s="11">
        <f>(I1168/86400)+25569+(-5/24)</f>
        <v>42180.958333333336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IF(E1169&lt;=0,0,(E1169/D1169)*100)</f>
        <v>1.6316666666666666</v>
      </c>
      <c r="P1169" s="7">
        <f>IF(E1169&lt;=0,0,E1169/L1169)</f>
        <v>61.1875</v>
      </c>
      <c r="Q1169" t="str">
        <f>LEFT(N1169,FIND("/",N1169)-1)</f>
        <v>food</v>
      </c>
      <c r="R1169" t="str">
        <f>RIGHT(N1169,LEN(N1169)-FIND("/",N1169))</f>
        <v>food trucks</v>
      </c>
      <c r="S1169" s="11">
        <f>(J1169/86400)+25569+(-5/24)</f>
        <v>41863.526562499996</v>
      </c>
      <c r="T1169" s="11">
        <f>(I1169/86400)+25569+(-5/24)</f>
        <v>41894.526562499996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IF(E1170&lt;=0,0,(E1170/D1170)*100)</f>
        <v>5.6666666666666661</v>
      </c>
      <c r="P1170" s="7">
        <f>IF(E1170&lt;=0,0,E1170/L1170)</f>
        <v>340</v>
      </c>
      <c r="Q1170" t="str">
        <f>LEFT(N1170,FIND("/",N1170)-1)</f>
        <v>food</v>
      </c>
      <c r="R1170" t="str">
        <f>RIGHT(N1170,LEN(N1170)-FIND("/",N1170))</f>
        <v>food trucks</v>
      </c>
      <c r="S1170" s="11">
        <f>(J1170/86400)+25569+(-5/24)</f>
        <v>42604.845659722218</v>
      </c>
      <c r="T1170" s="11">
        <f>(I1170/86400)+25569+(-5/24)</f>
        <v>42634.845659722218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IF(E1171&lt;=0,0,(E1171/D1171)*100)</f>
        <v>0.16999999999999998</v>
      </c>
      <c r="P1171" s="7">
        <f>IF(E1171&lt;=0,0,E1171/L1171)</f>
        <v>5.666666666666667</v>
      </c>
      <c r="Q1171" t="str">
        <f>LEFT(N1171,FIND("/",N1171)-1)</f>
        <v>food</v>
      </c>
      <c r="R1171" t="str">
        <f>RIGHT(N1171,LEN(N1171)-FIND("/",N1171))</f>
        <v>food trucks</v>
      </c>
      <c r="S1171" s="11">
        <f>(J1171/86400)+25569+(-5/24)</f>
        <v>42027.145405092589</v>
      </c>
      <c r="T1171" s="11">
        <f>(I1171/86400)+25569+(-5/24)</f>
        <v>42057.145405092589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IF(E1172&lt;=0,0,(E1172/D1172)*100)</f>
        <v>0.4</v>
      </c>
      <c r="P1172" s="7">
        <f>IF(E1172&lt;=0,0,E1172/L1172)</f>
        <v>50</v>
      </c>
      <c r="Q1172" t="str">
        <f>LEFT(N1172,FIND("/",N1172)-1)</f>
        <v>food</v>
      </c>
      <c r="R1172" t="str">
        <f>RIGHT(N1172,LEN(N1172)-FIND("/",N1172))</f>
        <v>food trucks</v>
      </c>
      <c r="S1172" s="11">
        <f>(J1172/86400)+25569+(-5/24)</f>
        <v>42124.684849537036</v>
      </c>
      <c r="T1172" s="11">
        <f>(I1172/86400)+25569+(-5/24)</f>
        <v>42154.684849537036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IF(E1173&lt;=0,0,(E1173/D1173)*100)</f>
        <v>0.1</v>
      </c>
      <c r="P1173" s="7">
        <f>IF(E1173&lt;=0,0,E1173/L1173)</f>
        <v>25</v>
      </c>
      <c r="Q1173" t="str">
        <f>LEFT(N1173,FIND("/",N1173)-1)</f>
        <v>food</v>
      </c>
      <c r="R1173" t="str">
        <f>RIGHT(N1173,LEN(N1173)-FIND("/",N1173))</f>
        <v>food trucks</v>
      </c>
      <c r="S1173" s="11">
        <f>(J1173/86400)+25569+(-5/24)</f>
        <v>41938.596377314811</v>
      </c>
      <c r="T1173" s="11">
        <f>(I1173/86400)+25569+(-5/24)</f>
        <v>41956.638043981475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IF(E1174&lt;=0,0,(E1174/D1174)*100)</f>
        <v>0</v>
      </c>
      <c r="P1174" s="7">
        <f>IF(E1174&lt;=0,0,E1174/L1174)</f>
        <v>0</v>
      </c>
      <c r="Q1174" t="str">
        <f>LEFT(N1174,FIND("/",N1174)-1)</f>
        <v>food</v>
      </c>
      <c r="R1174" t="str">
        <f>RIGHT(N1174,LEN(N1174)-FIND("/",N1174))</f>
        <v>food trucks</v>
      </c>
      <c r="S1174" s="11">
        <f>(J1174/86400)+25569+(-5/24)</f>
        <v>41841.473981481475</v>
      </c>
      <c r="T1174" s="11">
        <f>(I1174/86400)+25569+(-5/24)</f>
        <v>41871.473981481475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IF(E1175&lt;=0,0,(E1175/D1175)*100)</f>
        <v>2.4E-2</v>
      </c>
      <c r="P1175" s="7">
        <f>IF(E1175&lt;=0,0,E1175/L1175)</f>
        <v>30</v>
      </c>
      <c r="Q1175" t="str">
        <f>LEFT(N1175,FIND("/",N1175)-1)</f>
        <v>food</v>
      </c>
      <c r="R1175" t="str">
        <f>RIGHT(N1175,LEN(N1175)-FIND("/",N1175))</f>
        <v>food trucks</v>
      </c>
      <c r="S1175" s="11">
        <f>(J1175/86400)+25569+(-5/24)</f>
        <v>42183.97751157407</v>
      </c>
      <c r="T1175" s="11">
        <f>(I1175/86400)+25569+(-5/24)</f>
        <v>42218.97751157407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IF(E1176&lt;=0,0,(E1176/D1176)*100)</f>
        <v>5.9066666666666672</v>
      </c>
      <c r="P1176" s="7">
        <f>IF(E1176&lt;=0,0,E1176/L1176)</f>
        <v>46.631578947368418</v>
      </c>
      <c r="Q1176" t="str">
        <f>LEFT(N1176,FIND("/",N1176)-1)</f>
        <v>food</v>
      </c>
      <c r="R1176" t="str">
        <f>RIGHT(N1176,LEN(N1176)-FIND("/",N1176))</f>
        <v>food trucks</v>
      </c>
      <c r="S1176" s="11">
        <f>(J1176/86400)+25569+(-5/24)</f>
        <v>42468.633414351854</v>
      </c>
      <c r="T1176" s="11">
        <f>(I1176/86400)+25569+(-5/24)</f>
        <v>42498.633414351854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IF(E1177&lt;=0,0,(E1177/D1177)*100)</f>
        <v>2.9250000000000003</v>
      </c>
      <c r="P1177" s="7">
        <f>IF(E1177&lt;=0,0,E1177/L1177)</f>
        <v>65</v>
      </c>
      <c r="Q1177" t="str">
        <f>LEFT(N1177,FIND("/",N1177)-1)</f>
        <v>food</v>
      </c>
      <c r="R1177" t="str">
        <f>RIGHT(N1177,LEN(N1177)-FIND("/",N1177))</f>
        <v>food trucks</v>
      </c>
      <c r="S1177" s="11">
        <f>(J1177/86400)+25569+(-5/24)</f>
        <v>42170.520127314812</v>
      </c>
      <c r="T1177" s="11">
        <f>(I1177/86400)+25569+(-5/24)</f>
        <v>42200.520127314812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IF(E1178&lt;=0,0,(E1178/D1178)*100)</f>
        <v>5.7142857142857143E-3</v>
      </c>
      <c r="P1178" s="7">
        <f>IF(E1178&lt;=0,0,E1178/L1178)</f>
        <v>10</v>
      </c>
      <c r="Q1178" t="str">
        <f>LEFT(N1178,FIND("/",N1178)-1)</f>
        <v>food</v>
      </c>
      <c r="R1178" t="str">
        <f>RIGHT(N1178,LEN(N1178)-FIND("/",N1178))</f>
        <v>food trucks</v>
      </c>
      <c r="S1178" s="11">
        <f>(J1178/86400)+25569+(-5/24)</f>
        <v>42745.811319444438</v>
      </c>
      <c r="T1178" s="11">
        <f>(I1178/86400)+25569+(-5/24)</f>
        <v>42800.333333333336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IF(E1179&lt;=0,0,(E1179/D1179)*100)</f>
        <v>0</v>
      </c>
      <c r="P1179" s="7">
        <f>IF(E1179&lt;=0,0,E1179/L1179)</f>
        <v>0</v>
      </c>
      <c r="Q1179" t="str">
        <f>LEFT(N1179,FIND("/",N1179)-1)</f>
        <v>food</v>
      </c>
      <c r="R1179" t="str">
        <f>RIGHT(N1179,LEN(N1179)-FIND("/",N1179))</f>
        <v>food trucks</v>
      </c>
      <c r="S1179" s="11">
        <f>(J1179/86400)+25569+(-5/24)</f>
        <v>41897.452499999999</v>
      </c>
      <c r="T1179" s="11">
        <f>(I1179/86400)+25569+(-5/24)</f>
        <v>41927.452499999999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IF(E1180&lt;=0,0,(E1180/D1180)*100)</f>
        <v>6.6666666666666671E-3</v>
      </c>
      <c r="P1180" s="7">
        <f>IF(E1180&lt;=0,0,E1180/L1180)</f>
        <v>5</v>
      </c>
      <c r="Q1180" t="str">
        <f>LEFT(N1180,FIND("/",N1180)-1)</f>
        <v>food</v>
      </c>
      <c r="R1180" t="str">
        <f>RIGHT(N1180,LEN(N1180)-FIND("/",N1180))</f>
        <v>food trucks</v>
      </c>
      <c r="S1180" s="11">
        <f>(J1180/86400)+25569+(-5/24)</f>
        <v>41837.69736111111</v>
      </c>
      <c r="T1180" s="11">
        <f>(I1180/86400)+25569+(-5/24)</f>
        <v>41867.69736111111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IF(E1181&lt;=0,0,(E1181/D1181)*100)</f>
        <v>5.3333333333333339</v>
      </c>
      <c r="P1181" s="7">
        <f>IF(E1181&lt;=0,0,E1181/L1181)</f>
        <v>640</v>
      </c>
      <c r="Q1181" t="str">
        <f>LEFT(N1181,FIND("/",N1181)-1)</f>
        <v>food</v>
      </c>
      <c r="R1181" t="str">
        <f>RIGHT(N1181,LEN(N1181)-FIND("/",N1181))</f>
        <v>food trucks</v>
      </c>
      <c r="S1181" s="11">
        <f>(J1181/86400)+25569+(-5/24)</f>
        <v>42275.511886574073</v>
      </c>
      <c r="T1181" s="11">
        <f>(I1181/86400)+25569+(-5/24)</f>
        <v>42305.511886574073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IF(E1182&lt;=0,0,(E1182/D1182)*100)</f>
        <v>11.75</v>
      </c>
      <c r="P1182" s="7">
        <f>IF(E1182&lt;=0,0,E1182/L1182)</f>
        <v>69.117647058823536</v>
      </c>
      <c r="Q1182" t="str">
        <f>LEFT(N1182,FIND("/",N1182)-1)</f>
        <v>food</v>
      </c>
      <c r="R1182" t="str">
        <f>RIGHT(N1182,LEN(N1182)-FIND("/",N1182))</f>
        <v>food trucks</v>
      </c>
      <c r="S1182" s="11">
        <f>(J1182/86400)+25569+(-5/24)</f>
        <v>41781.598541666666</v>
      </c>
      <c r="T1182" s="11">
        <f>(I1182/86400)+25569+(-5/24)</f>
        <v>41818.598541666666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IF(E1183&lt;=0,0,(E1183/D1183)*100)</f>
        <v>8.0000000000000002E-3</v>
      </c>
      <c r="P1183" s="7">
        <f>IF(E1183&lt;=0,0,E1183/L1183)</f>
        <v>1.3333333333333333</v>
      </c>
      <c r="Q1183" t="str">
        <f>LEFT(N1183,FIND("/",N1183)-1)</f>
        <v>food</v>
      </c>
      <c r="R1183" t="str">
        <f>RIGHT(N1183,LEN(N1183)-FIND("/",N1183))</f>
        <v>food trucks</v>
      </c>
      <c r="S1183" s="11">
        <f>(J1183/86400)+25569+(-5/24)</f>
        <v>42034.131030092591</v>
      </c>
      <c r="T1183" s="11">
        <f>(I1183/86400)+25569+(-5/24)</f>
        <v>42064.131030092591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IF(E1184&lt;=0,0,(E1184/D1184)*100)</f>
        <v>4.2</v>
      </c>
      <c r="P1184" s="7">
        <f>IF(E1184&lt;=0,0,E1184/L1184)</f>
        <v>10.5</v>
      </c>
      <c r="Q1184" t="str">
        <f>LEFT(N1184,FIND("/",N1184)-1)</f>
        <v>food</v>
      </c>
      <c r="R1184" t="str">
        <f>RIGHT(N1184,LEN(N1184)-FIND("/",N1184))</f>
        <v>food trucks</v>
      </c>
      <c r="S1184" s="11">
        <f>(J1184/86400)+25569+(-5/24)</f>
        <v>42728.619074074071</v>
      </c>
      <c r="T1184" s="11">
        <f>(I1184/86400)+25569+(-5/24)</f>
        <v>42747.487499999996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IF(E1185&lt;=0,0,(E1185/D1185)*100)</f>
        <v>4</v>
      </c>
      <c r="P1185" s="7">
        <f>IF(E1185&lt;=0,0,E1185/L1185)</f>
        <v>33.333333333333336</v>
      </c>
      <c r="Q1185" t="str">
        <f>LEFT(N1185,FIND("/",N1185)-1)</f>
        <v>food</v>
      </c>
      <c r="R1185" t="str">
        <f>RIGHT(N1185,LEN(N1185)-FIND("/",N1185))</f>
        <v>food trucks</v>
      </c>
      <c r="S1185" s="11">
        <f>(J1185/86400)+25569+(-5/24)</f>
        <v>42656.653043981474</v>
      </c>
      <c r="T1185" s="11">
        <f>(I1185/86400)+25569+(-5/24)</f>
        <v>42675.957638888889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IF(E1186&lt;=0,0,(E1186/D1186)*100)</f>
        <v>104.93636363636362</v>
      </c>
      <c r="P1186" s="7">
        <f>IF(E1186&lt;=0,0,E1186/L1186)</f>
        <v>61.562666666666665</v>
      </c>
      <c r="Q1186" t="str">
        <f>LEFT(N1186,FIND("/",N1186)-1)</f>
        <v>photography</v>
      </c>
      <c r="R1186" t="str">
        <f>RIGHT(N1186,LEN(N1186)-FIND("/",N1186))</f>
        <v>photobooks</v>
      </c>
      <c r="S1186" s="11">
        <f>(J1186/86400)+25569+(-5/24)</f>
        <v>42741.391331018516</v>
      </c>
      <c r="T1186" s="11">
        <f>(I1186/86400)+25569+(-5/24)</f>
        <v>42772.391331018516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IF(E1187&lt;=0,0,(E1187/D1187)*100)</f>
        <v>105.44</v>
      </c>
      <c r="P1187" s="7">
        <f>IF(E1187&lt;=0,0,E1187/L1187)</f>
        <v>118.73873873873873</v>
      </c>
      <c r="Q1187" t="str">
        <f>LEFT(N1187,FIND("/",N1187)-1)</f>
        <v>photography</v>
      </c>
      <c r="R1187" t="str">
        <f>RIGHT(N1187,LEN(N1187)-FIND("/",N1187))</f>
        <v>photobooks</v>
      </c>
      <c r="S1187" s="11">
        <f>(J1187/86400)+25569+(-5/24)</f>
        <v>42130.656817129631</v>
      </c>
      <c r="T1187" s="11">
        <f>(I1187/86400)+25569+(-5/24)</f>
        <v>42162.958333333336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IF(E1188&lt;=0,0,(E1188/D1188)*100)</f>
        <v>106.73333333333332</v>
      </c>
      <c r="P1188" s="7">
        <f>IF(E1188&lt;=0,0,E1188/L1188)</f>
        <v>65.081300813008127</v>
      </c>
      <c r="Q1188" t="str">
        <f>LEFT(N1188,FIND("/",N1188)-1)</f>
        <v>photography</v>
      </c>
      <c r="R1188" t="str">
        <f>RIGHT(N1188,LEN(N1188)-FIND("/",N1188))</f>
        <v>photobooks</v>
      </c>
      <c r="S1188" s="11">
        <f>(J1188/86400)+25569+(-5/24)</f>
        <v>42123.655034722215</v>
      </c>
      <c r="T1188" s="11">
        <f>(I1188/86400)+25569+(-5/24)</f>
        <v>42156.737499999996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IF(E1189&lt;=0,0,(E1189/D1189)*100)</f>
        <v>104.12571428571428</v>
      </c>
      <c r="P1189" s="7">
        <f>IF(E1189&lt;=0,0,E1189/L1189)</f>
        <v>130.15714285714284</v>
      </c>
      <c r="Q1189" t="str">
        <f>LEFT(N1189,FIND("/",N1189)-1)</f>
        <v>photography</v>
      </c>
      <c r="R1189" t="str">
        <f>RIGHT(N1189,LEN(N1189)-FIND("/",N1189))</f>
        <v>photobooks</v>
      </c>
      <c r="S1189" s="11">
        <f>(J1189/86400)+25569+(-5/24)</f>
        <v>42109.686608796292</v>
      </c>
      <c r="T1189" s="11">
        <f>(I1189/86400)+25569+(-5/24)</f>
        <v>42141.541666666664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IF(E1190&lt;=0,0,(E1190/D1190)*100)</f>
        <v>160.54999999999998</v>
      </c>
      <c r="P1190" s="7">
        <f>IF(E1190&lt;=0,0,E1190/L1190)</f>
        <v>37.776470588235291</v>
      </c>
      <c r="Q1190" t="str">
        <f>LEFT(N1190,FIND("/",N1190)-1)</f>
        <v>photography</v>
      </c>
      <c r="R1190" t="str">
        <f>RIGHT(N1190,LEN(N1190)-FIND("/",N1190))</f>
        <v>photobooks</v>
      </c>
      <c r="S1190" s="11">
        <f>(J1190/86400)+25569+(-5/24)</f>
        <v>42711.492361111108</v>
      </c>
      <c r="T1190" s="11">
        <f>(I1190/86400)+25569+(-5/24)</f>
        <v>42732.492361111108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IF(E1191&lt;=0,0,(E1191/D1191)*100)</f>
        <v>107.77777777777777</v>
      </c>
      <c r="P1191" s="7">
        <f>IF(E1191&lt;=0,0,E1191/L1191)</f>
        <v>112.79069767441861</v>
      </c>
      <c r="Q1191" t="str">
        <f>LEFT(N1191,FIND("/",N1191)-1)</f>
        <v>photography</v>
      </c>
      <c r="R1191" t="str">
        <f>RIGHT(N1191,LEN(N1191)-FIND("/",N1191))</f>
        <v>photobooks</v>
      </c>
      <c r="S1191" s="11">
        <f>(J1191/86400)+25569+(-5/24)</f>
        <v>42529.770775462959</v>
      </c>
      <c r="T1191" s="11">
        <f>(I1191/86400)+25569+(-5/24)</f>
        <v>42550.770775462959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IF(E1192&lt;=0,0,(E1192/D1192)*100)</f>
        <v>135</v>
      </c>
      <c r="P1192" s="7">
        <f>IF(E1192&lt;=0,0,E1192/L1192)</f>
        <v>51.92307692307692</v>
      </c>
      <c r="Q1192" t="str">
        <f>LEFT(N1192,FIND("/",N1192)-1)</f>
        <v>photography</v>
      </c>
      <c r="R1192" t="str">
        <f>RIGHT(N1192,LEN(N1192)-FIND("/",N1192))</f>
        <v>photobooks</v>
      </c>
      <c r="S1192" s="11">
        <f>(J1192/86400)+25569+(-5/24)</f>
        <v>41852.457465277774</v>
      </c>
      <c r="T1192" s="11">
        <f>(I1192/86400)+25569+(-5/24)</f>
        <v>41882.457465277774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IF(E1193&lt;=0,0,(E1193/D1193)*100)</f>
        <v>109.07407407407408</v>
      </c>
      <c r="P1193" s="7">
        <f>IF(E1193&lt;=0,0,E1193/L1193)</f>
        <v>89.242424242424249</v>
      </c>
      <c r="Q1193" t="str">
        <f>LEFT(N1193,FIND("/",N1193)-1)</f>
        <v>photography</v>
      </c>
      <c r="R1193" t="str">
        <f>RIGHT(N1193,LEN(N1193)-FIND("/",N1193))</f>
        <v>photobooks</v>
      </c>
      <c r="S1193" s="11">
        <f>(J1193/86400)+25569+(-5/24)</f>
        <v>42419.395370370366</v>
      </c>
      <c r="T1193" s="11">
        <f>(I1193/86400)+25569+(-5/24)</f>
        <v>42449.353703703702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IF(E1194&lt;=0,0,(E1194/D1194)*100)</f>
        <v>290</v>
      </c>
      <c r="P1194" s="7">
        <f>IF(E1194&lt;=0,0,E1194/L1194)</f>
        <v>19.333333333333332</v>
      </c>
      <c r="Q1194" t="str">
        <f>LEFT(N1194,FIND("/",N1194)-1)</f>
        <v>photography</v>
      </c>
      <c r="R1194" t="str">
        <f>RIGHT(N1194,LEN(N1194)-FIND("/",N1194))</f>
        <v>photobooks</v>
      </c>
      <c r="S1194" s="11">
        <f>(J1194/86400)+25569+(-5/24)</f>
        <v>42747.298356481479</v>
      </c>
      <c r="T1194" s="11">
        <f>(I1194/86400)+25569+(-5/24)</f>
        <v>42777.298356481479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IF(E1195&lt;=0,0,(E1195/D1195)*100)</f>
        <v>103.95714285714286</v>
      </c>
      <c r="P1195" s="7">
        <f>IF(E1195&lt;=0,0,E1195/L1195)</f>
        <v>79.967032967032964</v>
      </c>
      <c r="Q1195" t="str">
        <f>LEFT(N1195,FIND("/",N1195)-1)</f>
        <v>photography</v>
      </c>
      <c r="R1195" t="str">
        <f>RIGHT(N1195,LEN(N1195)-FIND("/",N1195))</f>
        <v>photobooks</v>
      </c>
      <c r="S1195" s="11">
        <f>(J1195/86400)+25569+(-5/24)</f>
        <v>42409.567743055552</v>
      </c>
      <c r="T1195" s="11">
        <f>(I1195/86400)+25569+(-5/24)</f>
        <v>42469.526076388887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IF(E1196&lt;=0,0,(E1196/D1196)*100)</f>
        <v>322.24</v>
      </c>
      <c r="P1196" s="7">
        <f>IF(E1196&lt;=0,0,E1196/L1196)</f>
        <v>56.414565826330531</v>
      </c>
      <c r="Q1196" t="str">
        <f>LEFT(N1196,FIND("/",N1196)-1)</f>
        <v>photography</v>
      </c>
      <c r="R1196" t="str">
        <f>RIGHT(N1196,LEN(N1196)-FIND("/",N1196))</f>
        <v>photobooks</v>
      </c>
      <c r="S1196" s="11">
        <f>(J1196/86400)+25569+(-5/24)</f>
        <v>42072.27984953703</v>
      </c>
      <c r="T1196" s="11">
        <f>(I1196/86400)+25569+(-5/24)</f>
        <v>42102.27984953703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IF(E1197&lt;=0,0,(E1197/D1197)*100)</f>
        <v>135</v>
      </c>
      <c r="P1197" s="7">
        <f>IF(E1197&lt;=0,0,E1197/L1197)</f>
        <v>79.411764705882348</v>
      </c>
      <c r="Q1197" t="str">
        <f>LEFT(N1197,FIND("/",N1197)-1)</f>
        <v>photography</v>
      </c>
      <c r="R1197" t="str">
        <f>RIGHT(N1197,LEN(N1197)-FIND("/",N1197))</f>
        <v>photobooks</v>
      </c>
      <c r="S1197" s="11">
        <f>(J1197/86400)+25569+(-5/24)</f>
        <v>42298.139502314814</v>
      </c>
      <c r="T1197" s="11">
        <f>(I1197/86400)+25569+(-5/24)</f>
        <v>42358.166666666664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IF(E1198&lt;=0,0,(E1198/D1198)*100)</f>
        <v>269.91034482758624</v>
      </c>
      <c r="P1198" s="7">
        <f>IF(E1198&lt;=0,0,E1198/L1198)</f>
        <v>76.439453125</v>
      </c>
      <c r="Q1198" t="str">
        <f>LEFT(N1198,FIND("/",N1198)-1)</f>
        <v>photography</v>
      </c>
      <c r="R1198" t="str">
        <f>RIGHT(N1198,LEN(N1198)-FIND("/",N1198))</f>
        <v>photobooks</v>
      </c>
      <c r="S1198" s="11">
        <f>(J1198/86400)+25569+(-5/24)</f>
        <v>42326.610405092586</v>
      </c>
      <c r="T1198" s="11">
        <f>(I1198/86400)+25569+(-5/24)</f>
        <v>42356.610405092586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IF(E1199&lt;=0,0,(E1199/D1199)*100)</f>
        <v>253.29333333333332</v>
      </c>
      <c r="P1199" s="7">
        <f>IF(E1199&lt;=0,0,E1199/L1199)</f>
        <v>121</v>
      </c>
      <c r="Q1199" t="str">
        <f>LEFT(N1199,FIND("/",N1199)-1)</f>
        <v>photography</v>
      </c>
      <c r="R1199" t="str">
        <f>RIGHT(N1199,LEN(N1199)-FIND("/",N1199))</f>
        <v>photobooks</v>
      </c>
      <c r="S1199" s="11">
        <f>(J1199/86400)+25569+(-5/24)</f>
        <v>42503.456412037034</v>
      </c>
      <c r="T1199" s="11">
        <f>(I1199/86400)+25569+(-5/24)</f>
        <v>42534.040972222218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IF(E1200&lt;=0,0,(E1200/D1200)*100)</f>
        <v>260.59999999999997</v>
      </c>
      <c r="P1200" s="7">
        <f>IF(E1200&lt;=0,0,E1200/L1200)</f>
        <v>54.616766467065865</v>
      </c>
      <c r="Q1200" t="str">
        <f>LEFT(N1200,FIND("/",N1200)-1)</f>
        <v>photography</v>
      </c>
      <c r="R1200" t="str">
        <f>RIGHT(N1200,LEN(N1200)-FIND("/",N1200))</f>
        <v>photobooks</v>
      </c>
      <c r="S1200" s="11">
        <f>(J1200/86400)+25569+(-5/24)</f>
        <v>42333.410717592589</v>
      </c>
      <c r="T1200" s="11">
        <f>(I1200/86400)+25569+(-5/24)</f>
        <v>42368.916666666664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IF(E1201&lt;=0,0,(E1201/D1201)*100)</f>
        <v>101.31677953348381</v>
      </c>
      <c r="P1201" s="7">
        <f>IF(E1201&lt;=0,0,E1201/L1201)</f>
        <v>299.22222222222223</v>
      </c>
      <c r="Q1201" t="str">
        <f>LEFT(N1201,FIND("/",N1201)-1)</f>
        <v>photography</v>
      </c>
      <c r="R1201" t="str">
        <f>RIGHT(N1201,LEN(N1201)-FIND("/",N1201))</f>
        <v>photobooks</v>
      </c>
      <c r="S1201" s="11">
        <f>(J1201/86400)+25569+(-5/24)</f>
        <v>42161.562499999993</v>
      </c>
      <c r="T1201" s="11">
        <f>(I1201/86400)+25569+(-5/24)</f>
        <v>42193.562499999993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IF(E1202&lt;=0,0,(E1202/D1202)*100)</f>
        <v>125.60416666666667</v>
      </c>
      <c r="P1202" s="7">
        <f>IF(E1202&lt;=0,0,E1202/L1202)</f>
        <v>58.533980582524272</v>
      </c>
      <c r="Q1202" t="str">
        <f>LEFT(N1202,FIND("/",N1202)-1)</f>
        <v>photography</v>
      </c>
      <c r="R1202" t="str">
        <f>RIGHT(N1202,LEN(N1202)-FIND("/",N1202))</f>
        <v>photobooks</v>
      </c>
      <c r="S1202" s="11">
        <f>(J1202/86400)+25569+(-5/24)</f>
        <v>42089.269166666665</v>
      </c>
      <c r="T1202" s="11">
        <f>(I1202/86400)+25569+(-5/24)</f>
        <v>42110.269166666665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IF(E1203&lt;=0,0,(E1203/D1203)*100)</f>
        <v>102.43783333333334</v>
      </c>
      <c r="P1203" s="7">
        <f>IF(E1203&lt;=0,0,E1203/L1203)</f>
        <v>55.371801801801809</v>
      </c>
      <c r="Q1203" t="str">
        <f>LEFT(N1203,FIND("/",N1203)-1)</f>
        <v>photography</v>
      </c>
      <c r="R1203" t="str">
        <f>RIGHT(N1203,LEN(N1203)-FIND("/",N1203))</f>
        <v>photobooks</v>
      </c>
      <c r="S1203" s="11">
        <f>(J1203/86400)+25569+(-5/24)</f>
        <v>42536.398680555554</v>
      </c>
      <c r="T1203" s="11">
        <f>(I1203/86400)+25569+(-5/24)</f>
        <v>42566.398680555554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IF(E1204&lt;=0,0,(E1204/D1204)*100)</f>
        <v>199.244</v>
      </c>
      <c r="P1204" s="7">
        <f>IF(E1204&lt;=0,0,E1204/L1204)</f>
        <v>183.80442804428046</v>
      </c>
      <c r="Q1204" t="str">
        <f>LEFT(N1204,FIND("/",N1204)-1)</f>
        <v>photography</v>
      </c>
      <c r="R1204" t="str">
        <f>RIGHT(N1204,LEN(N1204)-FIND("/",N1204))</f>
        <v>photobooks</v>
      </c>
      <c r="S1204" s="11">
        <f>(J1204/86400)+25569+(-5/24)</f>
        <v>42152.08048611111</v>
      </c>
      <c r="T1204" s="11">
        <f>(I1204/86400)+25569+(-5/24)</f>
        <v>42182.08048611111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IF(E1205&lt;=0,0,(E1205/D1205)*100)</f>
        <v>102.45398773006136</v>
      </c>
      <c r="P1205" s="7">
        <f>IF(E1205&lt;=0,0,E1205/L1205)</f>
        <v>165.34653465346534</v>
      </c>
      <c r="Q1205" t="str">
        <f>LEFT(N1205,FIND("/",N1205)-1)</f>
        <v>photography</v>
      </c>
      <c r="R1205" t="str">
        <f>RIGHT(N1205,LEN(N1205)-FIND("/",N1205))</f>
        <v>photobooks</v>
      </c>
      <c r="S1205" s="11">
        <f>(J1205/86400)+25569+(-5/24)</f>
        <v>42125.4065625</v>
      </c>
      <c r="T1205" s="11">
        <f>(I1205/86400)+25569+(-5/24)</f>
        <v>42155.4065625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IF(E1206&lt;=0,0,(E1206/D1206)*100)</f>
        <v>102.94615384615385</v>
      </c>
      <c r="P1206" s="7">
        <f>IF(E1206&lt;=0,0,E1206/L1206)</f>
        <v>234.78947368421052</v>
      </c>
      <c r="Q1206" t="str">
        <f>LEFT(N1206,FIND("/",N1206)-1)</f>
        <v>photography</v>
      </c>
      <c r="R1206" t="str">
        <f>RIGHT(N1206,LEN(N1206)-FIND("/",N1206))</f>
        <v>photobooks</v>
      </c>
      <c r="S1206" s="11">
        <f>(J1206/86400)+25569+(-5/24)</f>
        <v>42297.539733796293</v>
      </c>
      <c r="T1206" s="11">
        <f>(I1206/86400)+25569+(-5/24)</f>
        <v>42341.999999999993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IF(E1207&lt;=0,0,(E1207/D1207)*100)</f>
        <v>100.86153846153847</v>
      </c>
      <c r="P1207" s="7">
        <f>IF(E1207&lt;=0,0,E1207/L1207)</f>
        <v>211.48387096774192</v>
      </c>
      <c r="Q1207" t="str">
        <f>LEFT(N1207,FIND("/",N1207)-1)</f>
        <v>photography</v>
      </c>
      <c r="R1207" t="str">
        <f>RIGHT(N1207,LEN(N1207)-FIND("/",N1207))</f>
        <v>photobooks</v>
      </c>
      <c r="S1207" s="11">
        <f>(J1207/86400)+25569+(-5/24)</f>
        <v>42138.298043981478</v>
      </c>
      <c r="T1207" s="11">
        <f>(I1207/86400)+25569+(-5/24)</f>
        <v>42168.298043981478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IF(E1208&lt;=0,0,(E1208/D1208)*100)</f>
        <v>114.99999999999999</v>
      </c>
      <c r="P1208" s="7">
        <f>IF(E1208&lt;=0,0,E1208/L1208)</f>
        <v>32.34375</v>
      </c>
      <c r="Q1208" t="str">
        <f>LEFT(N1208,FIND("/",N1208)-1)</f>
        <v>photography</v>
      </c>
      <c r="R1208" t="str">
        <f>RIGHT(N1208,LEN(N1208)-FIND("/",N1208))</f>
        <v>photobooks</v>
      </c>
      <c r="S1208" s="11">
        <f>(J1208/86400)+25569+(-5/24)</f>
        <v>42772.567743055552</v>
      </c>
      <c r="T1208" s="11">
        <f>(I1208/86400)+25569+(-5/24)</f>
        <v>42805.353472222218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IF(E1209&lt;=0,0,(E1209/D1209)*100)</f>
        <v>104.16766467065868</v>
      </c>
      <c r="P1209" s="7">
        <f>IF(E1209&lt;=0,0,E1209/L1209)</f>
        <v>123.37588652482269</v>
      </c>
      <c r="Q1209" t="str">
        <f>LEFT(N1209,FIND("/",N1209)-1)</f>
        <v>photography</v>
      </c>
      <c r="R1209" t="str">
        <f>RIGHT(N1209,LEN(N1209)-FIND("/",N1209))</f>
        <v>photobooks</v>
      </c>
      <c r="S1209" s="11">
        <f>(J1209/86400)+25569+(-5/24)</f>
        <v>42430.221909722219</v>
      </c>
      <c r="T1209" s="11">
        <f>(I1209/86400)+25569+(-5/24)</f>
        <v>42460.208333333336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IF(E1210&lt;=0,0,(E1210/D1210)*100)</f>
        <v>155.29999999999998</v>
      </c>
      <c r="P1210" s="7">
        <f>IF(E1210&lt;=0,0,E1210/L1210)</f>
        <v>207.06666666666666</v>
      </c>
      <c r="Q1210" t="str">
        <f>LEFT(N1210,FIND("/",N1210)-1)</f>
        <v>photography</v>
      </c>
      <c r="R1210" t="str">
        <f>RIGHT(N1210,LEN(N1210)-FIND("/",N1210))</f>
        <v>photobooks</v>
      </c>
      <c r="S1210" s="11">
        <f>(J1210/86400)+25569+(-5/24)</f>
        <v>42423.500740740739</v>
      </c>
      <c r="T1210" s="11">
        <f>(I1210/86400)+25569+(-5/24)</f>
        <v>42453.459074074075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IF(E1211&lt;=0,0,(E1211/D1211)*100)</f>
        <v>106</v>
      </c>
      <c r="P1211" s="7">
        <f>IF(E1211&lt;=0,0,E1211/L1211)</f>
        <v>138.2608695652174</v>
      </c>
      <c r="Q1211" t="str">
        <f>LEFT(N1211,FIND("/",N1211)-1)</f>
        <v>photography</v>
      </c>
      <c r="R1211" t="str">
        <f>RIGHT(N1211,LEN(N1211)-FIND("/",N1211))</f>
        <v>photobooks</v>
      </c>
      <c r="S1211" s="11">
        <f>(J1211/86400)+25569+(-5/24)</f>
        <v>42761.637789351851</v>
      </c>
      <c r="T1211" s="11">
        <f>(I1211/86400)+25569+(-5/24)</f>
        <v>42791.637789351851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IF(E1212&lt;=0,0,(E1212/D1212)*100)</f>
        <v>254.31499999999997</v>
      </c>
      <c r="P1212" s="7">
        <f>IF(E1212&lt;=0,0,E1212/L1212)</f>
        <v>493.81553398058253</v>
      </c>
      <c r="Q1212" t="str">
        <f>LEFT(N1212,FIND("/",N1212)-1)</f>
        <v>photography</v>
      </c>
      <c r="R1212" t="str">
        <f>RIGHT(N1212,LEN(N1212)-FIND("/",N1212))</f>
        <v>photobooks</v>
      </c>
      <c r="S1212" s="11">
        <f>(J1212/86400)+25569+(-5/24)</f>
        <v>42132.733472222222</v>
      </c>
      <c r="T1212" s="11">
        <f>(I1212/86400)+25569+(-5/24)</f>
        <v>42155.666666666664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IF(E1213&lt;=0,0,(E1213/D1213)*100)</f>
        <v>101.1</v>
      </c>
      <c r="P1213" s="7">
        <f>IF(E1213&lt;=0,0,E1213/L1213)</f>
        <v>168.5</v>
      </c>
      <c r="Q1213" t="str">
        <f>LEFT(N1213,FIND("/",N1213)-1)</f>
        <v>photography</v>
      </c>
      <c r="R1213" t="str">
        <f>RIGHT(N1213,LEN(N1213)-FIND("/",N1213))</f>
        <v>photobooks</v>
      </c>
      <c r="S1213" s="11">
        <f>(J1213/86400)+25569+(-5/24)</f>
        <v>42515.658113425925</v>
      </c>
      <c r="T1213" s="11">
        <f>(I1213/86400)+25569+(-5/24)</f>
        <v>42530.658113425925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IF(E1214&lt;=0,0,(E1214/D1214)*100)</f>
        <v>129.04</v>
      </c>
      <c r="P1214" s="7">
        <f>IF(E1214&lt;=0,0,E1214/L1214)</f>
        <v>38.867469879518069</v>
      </c>
      <c r="Q1214" t="str">
        <f>LEFT(N1214,FIND("/",N1214)-1)</f>
        <v>photography</v>
      </c>
      <c r="R1214" t="str">
        <f>RIGHT(N1214,LEN(N1214)-FIND("/",N1214))</f>
        <v>photobooks</v>
      </c>
      <c r="S1214" s="11">
        <f>(J1214/86400)+25569+(-5/24)</f>
        <v>42318.741840277777</v>
      </c>
      <c r="T1214" s="11">
        <f>(I1214/86400)+25569+(-5/24)</f>
        <v>42334.833333333336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IF(E1215&lt;=0,0,(E1215/D1215)*100)</f>
        <v>102.23076923076924</v>
      </c>
      <c r="P1215" s="7">
        <f>IF(E1215&lt;=0,0,E1215/L1215)</f>
        <v>61.527777777777779</v>
      </c>
      <c r="Q1215" t="str">
        <f>LEFT(N1215,FIND("/",N1215)-1)</f>
        <v>photography</v>
      </c>
      <c r="R1215" t="str">
        <f>RIGHT(N1215,LEN(N1215)-FIND("/",N1215))</f>
        <v>photobooks</v>
      </c>
      <c r="S1215" s="11">
        <f>(J1215/86400)+25569+(-5/24)</f>
        <v>42731.547453703701</v>
      </c>
      <c r="T1215" s="11">
        <f>(I1215/86400)+25569+(-5/24)</f>
        <v>42766.547453703701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IF(E1216&lt;=0,0,(E1216/D1216)*100)</f>
        <v>131.80000000000001</v>
      </c>
      <c r="P1216" s="7">
        <f>IF(E1216&lt;=0,0,E1216/L1216)</f>
        <v>105.44</v>
      </c>
      <c r="Q1216" t="str">
        <f>LEFT(N1216,FIND("/",N1216)-1)</f>
        <v>photography</v>
      </c>
      <c r="R1216" t="str">
        <f>RIGHT(N1216,LEN(N1216)-FIND("/",N1216))</f>
        <v>photobooks</v>
      </c>
      <c r="S1216" s="11">
        <f>(J1216/86400)+25569+(-5/24)</f>
        <v>42104.632002314807</v>
      </c>
      <c r="T1216" s="11">
        <f>(I1216/86400)+25569+(-5/24)</f>
        <v>42164.632002314807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IF(E1217&lt;=0,0,(E1217/D1217)*100)</f>
        <v>786.0802000000001</v>
      </c>
      <c r="P1217" s="7">
        <f>IF(E1217&lt;=0,0,E1217/L1217)</f>
        <v>71.592003642987251</v>
      </c>
      <c r="Q1217" t="str">
        <f>LEFT(N1217,FIND("/",N1217)-1)</f>
        <v>photography</v>
      </c>
      <c r="R1217" t="str">
        <f>RIGHT(N1217,LEN(N1217)-FIND("/",N1217))</f>
        <v>photobooks</v>
      </c>
      <c r="S1217" s="11">
        <f>(J1217/86400)+25569+(-5/24)</f>
        <v>41759.714768518512</v>
      </c>
      <c r="T1217" s="11">
        <f>(I1217/86400)+25569+(-5/24)</f>
        <v>41789.714768518512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IF(E1218&lt;=0,0,(E1218/D1218)*100)</f>
        <v>145.70000000000002</v>
      </c>
      <c r="P1218" s="7">
        <f>IF(E1218&lt;=0,0,E1218/L1218)</f>
        <v>91.882882882882882</v>
      </c>
      <c r="Q1218" t="str">
        <f>LEFT(N1218,FIND("/",N1218)-1)</f>
        <v>photography</v>
      </c>
      <c r="R1218" t="str">
        <f>RIGHT(N1218,LEN(N1218)-FIND("/",N1218))</f>
        <v>photobooks</v>
      </c>
      <c r="S1218" s="11">
        <f>(J1218/86400)+25569+(-5/24)</f>
        <v>42247.408067129632</v>
      </c>
      <c r="T1218" s="11">
        <f>(I1218/86400)+25569+(-5/24)</f>
        <v>42279.752083333333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IF(E1219&lt;=0,0,(E1219/D1219)*100)</f>
        <v>102.60000000000001</v>
      </c>
      <c r="P1219" s="7">
        <f>IF(E1219&lt;=0,0,E1219/L1219)</f>
        <v>148.57377049180329</v>
      </c>
      <c r="Q1219" t="str">
        <f>LEFT(N1219,FIND("/",N1219)-1)</f>
        <v>photography</v>
      </c>
      <c r="R1219" t="str">
        <f>RIGHT(N1219,LEN(N1219)-FIND("/",N1219))</f>
        <v>photobooks</v>
      </c>
      <c r="S1219" s="11">
        <f>(J1219/86400)+25569+(-5/24)</f>
        <v>42535.6011574074</v>
      </c>
      <c r="T1219" s="11">
        <f>(I1219/86400)+25569+(-5/24)</f>
        <v>42565.6011574074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IF(E1220&lt;=0,0,(E1220/D1220)*100)</f>
        <v>172.27777777777777</v>
      </c>
      <c r="P1220" s="7">
        <f>IF(E1220&lt;=0,0,E1220/L1220)</f>
        <v>174.2134831460674</v>
      </c>
      <c r="Q1220" t="str">
        <f>LEFT(N1220,FIND("/",N1220)-1)</f>
        <v>photography</v>
      </c>
      <c r="R1220" t="str">
        <f>RIGHT(N1220,LEN(N1220)-FIND("/",N1220))</f>
        <v>photobooks</v>
      </c>
      <c r="S1220" s="11">
        <f>(J1220/86400)+25569+(-5/24)</f>
        <v>42278.453703703701</v>
      </c>
      <c r="T1220" s="11">
        <f>(I1220/86400)+25569+(-5/24)</f>
        <v>42308.916666666664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IF(E1221&lt;=0,0,(E1221/D1221)*100)</f>
        <v>159.16819571865443</v>
      </c>
      <c r="P1221" s="7">
        <f>IF(E1221&lt;=0,0,E1221/L1221)</f>
        <v>102.86166007905139</v>
      </c>
      <c r="Q1221" t="str">
        <f>LEFT(N1221,FIND("/",N1221)-1)</f>
        <v>photography</v>
      </c>
      <c r="R1221" t="str">
        <f>RIGHT(N1221,LEN(N1221)-FIND("/",N1221))</f>
        <v>photobooks</v>
      </c>
      <c r="S1221" s="11">
        <f>(J1221/86400)+25569+(-5/24)</f>
        <v>42633.253622685188</v>
      </c>
      <c r="T1221" s="11">
        <f>(I1221/86400)+25569+(-5/24)</f>
        <v>42663.253622685188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IF(E1222&lt;=0,0,(E1222/D1222)*100)</f>
        <v>103.76666666666668</v>
      </c>
      <c r="P1222" s="7">
        <f>IF(E1222&lt;=0,0,E1222/L1222)</f>
        <v>111.17857142857143</v>
      </c>
      <c r="Q1222" t="str">
        <f>LEFT(N1222,FIND("/",N1222)-1)</f>
        <v>photography</v>
      </c>
      <c r="R1222" t="str">
        <f>RIGHT(N1222,LEN(N1222)-FIND("/",N1222))</f>
        <v>photobooks</v>
      </c>
      <c r="S1222" s="11">
        <f>(J1222/86400)+25569+(-5/24)</f>
        <v>42211.420277777775</v>
      </c>
      <c r="T1222" s="11">
        <f>(I1222/86400)+25569+(-5/24)</f>
        <v>42241.420277777775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IF(E1223&lt;=0,0,(E1223/D1223)*100)</f>
        <v>111.40954545454547</v>
      </c>
      <c r="P1223" s="7">
        <f>IF(E1223&lt;=0,0,E1223/L1223)</f>
        <v>23.796213592233013</v>
      </c>
      <c r="Q1223" t="str">
        <f>LEFT(N1223,FIND("/",N1223)-1)</f>
        <v>photography</v>
      </c>
      <c r="R1223" t="str">
        <f>RIGHT(N1223,LEN(N1223)-FIND("/",N1223))</f>
        <v>photobooks</v>
      </c>
      <c r="S1223" s="11">
        <f>(J1223/86400)+25569+(-5/24)</f>
        <v>42680.267222222225</v>
      </c>
      <c r="T1223" s="11">
        <f>(I1223/86400)+25569+(-5/24)</f>
        <v>42707.791666666664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IF(E1224&lt;=0,0,(E1224/D1224)*100)</f>
        <v>280.375</v>
      </c>
      <c r="P1224" s="7">
        <f>IF(E1224&lt;=0,0,E1224/L1224)</f>
        <v>81.268115942028984</v>
      </c>
      <c r="Q1224" t="str">
        <f>LEFT(N1224,FIND("/",N1224)-1)</f>
        <v>photography</v>
      </c>
      <c r="R1224" t="str">
        <f>RIGHT(N1224,LEN(N1224)-FIND("/",N1224))</f>
        <v>photobooks</v>
      </c>
      <c r="S1224" s="11">
        <f>(J1224/86400)+25569+(-5/24)</f>
        <v>42430.512118055551</v>
      </c>
      <c r="T1224" s="11">
        <f>(I1224/86400)+25569+(-5/24)</f>
        <v>42460.958333333336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IF(E1225&lt;=0,0,(E1225/D1225)*100)</f>
        <v>112.10606060606061</v>
      </c>
      <c r="P1225" s="7">
        <f>IF(E1225&lt;=0,0,E1225/L1225)</f>
        <v>116.21465968586388</v>
      </c>
      <c r="Q1225" t="str">
        <f>LEFT(N1225,FIND("/",N1225)-1)</f>
        <v>photography</v>
      </c>
      <c r="R1225" t="str">
        <f>RIGHT(N1225,LEN(N1225)-FIND("/",N1225))</f>
        <v>photobooks</v>
      </c>
      <c r="S1225" s="11">
        <f>(J1225/86400)+25569+(-5/24)</f>
        <v>42653.968854166662</v>
      </c>
      <c r="T1225" s="11">
        <f>(I1225/86400)+25569+(-5/24)</f>
        <v>42684.010520833333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IF(E1226&lt;=0,0,(E1226/D1226)*100)</f>
        <v>7.0666666666666673</v>
      </c>
      <c r="P1226" s="7">
        <f>IF(E1226&lt;=0,0,E1226/L1226)</f>
        <v>58.888888888888886</v>
      </c>
      <c r="Q1226" t="str">
        <f>LEFT(N1226,FIND("/",N1226)-1)</f>
        <v>music</v>
      </c>
      <c r="R1226" t="str">
        <f>RIGHT(N1226,LEN(N1226)-FIND("/",N1226))</f>
        <v>world music</v>
      </c>
      <c r="S1226" s="11">
        <f>(J1226/86400)+25569+(-5/24)</f>
        <v>41736.341458333329</v>
      </c>
      <c r="T1226" s="11">
        <f>(I1226/86400)+25569+(-5/24)</f>
        <v>41796.341458333329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IF(E1227&lt;=0,0,(E1227/D1227)*100)</f>
        <v>4.3999999999999995</v>
      </c>
      <c r="P1227" s="7">
        <f>IF(E1227&lt;=0,0,E1227/L1227)</f>
        <v>44</v>
      </c>
      <c r="Q1227" t="str">
        <f>LEFT(N1227,FIND("/",N1227)-1)</f>
        <v>music</v>
      </c>
      <c r="R1227" t="str">
        <f>RIGHT(N1227,LEN(N1227)-FIND("/",N1227))</f>
        <v>world music</v>
      </c>
      <c r="S1227" s="11">
        <f>(J1227/86400)+25569+(-5/24)</f>
        <v>41509.697662037033</v>
      </c>
      <c r="T1227" s="11">
        <f>(I1227/86400)+25569+(-5/24)</f>
        <v>41569.697662037033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IF(E1228&lt;=0,0,(E1228/D1228)*100)</f>
        <v>3.8739999999999997</v>
      </c>
      <c r="P1228" s="7">
        <f>IF(E1228&lt;=0,0,E1228/L1228)</f>
        <v>48.424999999999997</v>
      </c>
      <c r="Q1228" t="str">
        <f>LEFT(N1228,FIND("/",N1228)-1)</f>
        <v>music</v>
      </c>
      <c r="R1228" t="str">
        <f>RIGHT(N1228,LEN(N1228)-FIND("/",N1228))</f>
        <v>world music</v>
      </c>
      <c r="S1228" s="11">
        <f>(J1228/86400)+25569+(-5/24)</f>
        <v>41715.666446759256</v>
      </c>
      <c r="T1228" s="11">
        <f>(I1228/86400)+25569+(-5/24)</f>
        <v>41749.833333333328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IF(E1229&lt;=0,0,(E1229/D1229)*100)</f>
        <v>0</v>
      </c>
      <c r="P1229" s="7">
        <f>IF(E1229&lt;=0,0,E1229/L1229)</f>
        <v>0</v>
      </c>
      <c r="Q1229" t="str">
        <f>LEFT(N1229,FIND("/",N1229)-1)</f>
        <v>music</v>
      </c>
      <c r="R1229" t="str">
        <f>RIGHT(N1229,LEN(N1229)-FIND("/",N1229))</f>
        <v>world music</v>
      </c>
      <c r="S1229" s="11">
        <f>(J1229/86400)+25569+(-5/24)</f>
        <v>41827.710833333331</v>
      </c>
      <c r="T1229" s="11">
        <f>(I1229/86400)+25569+(-5/24)</f>
        <v>41858.083333333328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IF(E1230&lt;=0,0,(E1230/D1230)*100)</f>
        <v>29.299999999999997</v>
      </c>
      <c r="P1230" s="7">
        <f>IF(E1230&lt;=0,0,E1230/L1230)</f>
        <v>61.041666666666664</v>
      </c>
      <c r="Q1230" t="str">
        <f>LEFT(N1230,FIND("/",N1230)-1)</f>
        <v>music</v>
      </c>
      <c r="R1230" t="str">
        <f>RIGHT(N1230,LEN(N1230)-FIND("/",N1230))</f>
        <v>world music</v>
      </c>
      <c r="S1230" s="11">
        <f>(J1230/86400)+25569+(-5/24)</f>
        <v>40754.520925925921</v>
      </c>
      <c r="T1230" s="11">
        <f>(I1230/86400)+25569+(-5/24)</f>
        <v>40814.520925925921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IF(E1231&lt;=0,0,(E1231/D1231)*100)</f>
        <v>0.90909090909090906</v>
      </c>
      <c r="P1231" s="7">
        <f>IF(E1231&lt;=0,0,E1231/L1231)</f>
        <v>25</v>
      </c>
      <c r="Q1231" t="str">
        <f>LEFT(N1231,FIND("/",N1231)-1)</f>
        <v>music</v>
      </c>
      <c r="R1231" t="str">
        <f>RIGHT(N1231,LEN(N1231)-FIND("/",N1231))</f>
        <v>world music</v>
      </c>
      <c r="S1231" s="11">
        <f>(J1231/86400)+25569+(-5/24)</f>
        <v>40985.251469907402</v>
      </c>
      <c r="T1231" s="11">
        <f>(I1231/86400)+25569+(-5/24)</f>
        <v>41015.458333333328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IF(E1232&lt;=0,0,(E1232/D1232)*100)</f>
        <v>0</v>
      </c>
      <c r="P1232" s="7">
        <f>IF(E1232&lt;=0,0,E1232/L1232)</f>
        <v>0</v>
      </c>
      <c r="Q1232" t="str">
        <f>LEFT(N1232,FIND("/",N1232)-1)</f>
        <v>music</v>
      </c>
      <c r="R1232" t="str">
        <f>RIGHT(N1232,LEN(N1232)-FIND("/",N1232))</f>
        <v>world music</v>
      </c>
      <c r="S1232" s="11">
        <f>(J1232/86400)+25569+(-5/24)</f>
        <v>40568.764236111107</v>
      </c>
      <c r="T1232" s="11">
        <f>(I1232/86400)+25569+(-5/24)</f>
        <v>40598.764236111107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IF(E1233&lt;=0,0,(E1233/D1233)*100)</f>
        <v>0</v>
      </c>
      <c r="P1233" s="7">
        <f>IF(E1233&lt;=0,0,E1233/L1233)</f>
        <v>0</v>
      </c>
      <c r="Q1233" t="str">
        <f>LEFT(N1233,FIND("/",N1233)-1)</f>
        <v>music</v>
      </c>
      <c r="R1233" t="str">
        <f>RIGHT(N1233,LEN(N1233)-FIND("/",N1233))</f>
        <v>world music</v>
      </c>
      <c r="S1233" s="11">
        <f>(J1233/86400)+25569+(-5/24)</f>
        <v>42193.733425925922</v>
      </c>
      <c r="T1233" s="11">
        <f>(I1233/86400)+25569+(-5/24)</f>
        <v>42243.833333333336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IF(E1234&lt;=0,0,(E1234/D1234)*100)</f>
        <v>0.8</v>
      </c>
      <c r="P1234" s="7">
        <f>IF(E1234&lt;=0,0,E1234/L1234)</f>
        <v>40</v>
      </c>
      <c r="Q1234" t="str">
        <f>LEFT(N1234,FIND("/",N1234)-1)</f>
        <v>music</v>
      </c>
      <c r="R1234" t="str">
        <f>RIGHT(N1234,LEN(N1234)-FIND("/",N1234))</f>
        <v>world music</v>
      </c>
      <c r="S1234" s="11">
        <f>(J1234/86400)+25569+(-5/24)</f>
        <v>41506.639699074069</v>
      </c>
      <c r="T1234" s="11">
        <f>(I1234/86400)+25569+(-5/24)</f>
        <v>41553.639699074069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IF(E1235&lt;=0,0,(E1235/D1235)*100)</f>
        <v>11.600000000000001</v>
      </c>
      <c r="P1235" s="7">
        <f>IF(E1235&lt;=0,0,E1235/L1235)</f>
        <v>19.333333333333332</v>
      </c>
      <c r="Q1235" t="str">
        <f>LEFT(N1235,FIND("/",N1235)-1)</f>
        <v>music</v>
      </c>
      <c r="R1235" t="str">
        <f>RIGHT(N1235,LEN(N1235)-FIND("/",N1235))</f>
        <v>world music</v>
      </c>
      <c r="S1235" s="11">
        <f>(J1235/86400)+25569+(-5/24)</f>
        <v>40939.740439814814</v>
      </c>
      <c r="T1235" s="11">
        <f>(I1235/86400)+25569+(-5/24)</f>
        <v>40960.740439814814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IF(E1236&lt;=0,0,(E1236/D1236)*100)</f>
        <v>0</v>
      </c>
      <c r="P1236" s="7">
        <f>IF(E1236&lt;=0,0,E1236/L1236)</f>
        <v>0</v>
      </c>
      <c r="Q1236" t="str">
        <f>LEFT(N1236,FIND("/",N1236)-1)</f>
        <v>music</v>
      </c>
      <c r="R1236" t="str">
        <f>RIGHT(N1236,LEN(N1236)-FIND("/",N1236))</f>
        <v>world music</v>
      </c>
      <c r="S1236" s="11">
        <f>(J1236/86400)+25569+(-5/24)</f>
        <v>42007.580347222225</v>
      </c>
      <c r="T1236" s="11">
        <f>(I1236/86400)+25569+(-5/24)</f>
        <v>42037.580347222225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IF(E1237&lt;=0,0,(E1237/D1237)*100)</f>
        <v>2.7873639500929119</v>
      </c>
      <c r="P1237" s="7">
        <f>IF(E1237&lt;=0,0,E1237/L1237)</f>
        <v>35</v>
      </c>
      <c r="Q1237" t="str">
        <f>LEFT(N1237,FIND("/",N1237)-1)</f>
        <v>music</v>
      </c>
      <c r="R1237" t="str">
        <f>RIGHT(N1237,LEN(N1237)-FIND("/",N1237))</f>
        <v>world music</v>
      </c>
      <c r="S1237" s="11">
        <f>(J1237/86400)+25569+(-5/24)</f>
        <v>41582.927071759259</v>
      </c>
      <c r="T1237" s="11">
        <f>(I1237/86400)+25569+(-5/24)</f>
        <v>41622.927071759259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IF(E1238&lt;=0,0,(E1238/D1238)*100)</f>
        <v>0</v>
      </c>
      <c r="P1238" s="7">
        <f>IF(E1238&lt;=0,0,E1238/L1238)</f>
        <v>0</v>
      </c>
      <c r="Q1238" t="str">
        <f>LEFT(N1238,FIND("/",N1238)-1)</f>
        <v>music</v>
      </c>
      <c r="R1238" t="str">
        <f>RIGHT(N1238,LEN(N1238)-FIND("/",N1238))</f>
        <v>world music</v>
      </c>
      <c r="S1238" s="11">
        <f>(J1238/86400)+25569+(-5/24)</f>
        <v>41110.47180555555</v>
      </c>
      <c r="T1238" s="11">
        <f>(I1238/86400)+25569+(-5/24)</f>
        <v>41118.458333333328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IF(E1239&lt;=0,0,(E1239/D1239)*100)</f>
        <v>0</v>
      </c>
      <c r="P1239" s="7">
        <f>IF(E1239&lt;=0,0,E1239/L1239)</f>
        <v>0</v>
      </c>
      <c r="Q1239" t="str">
        <f>LEFT(N1239,FIND("/",N1239)-1)</f>
        <v>music</v>
      </c>
      <c r="R1239" t="str">
        <f>RIGHT(N1239,LEN(N1239)-FIND("/",N1239))</f>
        <v>world music</v>
      </c>
      <c r="S1239" s="11">
        <f>(J1239/86400)+25569+(-5/24)</f>
        <v>41125.074826388889</v>
      </c>
      <c r="T1239" s="11">
        <f>(I1239/86400)+25569+(-5/24)</f>
        <v>41145.074826388889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IF(E1240&lt;=0,0,(E1240/D1240)*100)</f>
        <v>17.8</v>
      </c>
      <c r="P1240" s="7">
        <f>IF(E1240&lt;=0,0,E1240/L1240)</f>
        <v>59.333333333333336</v>
      </c>
      <c r="Q1240" t="str">
        <f>LEFT(N1240,FIND("/",N1240)-1)</f>
        <v>music</v>
      </c>
      <c r="R1240" t="str">
        <f>RIGHT(N1240,LEN(N1240)-FIND("/",N1240))</f>
        <v>world music</v>
      </c>
      <c r="S1240" s="11">
        <f>(J1240/86400)+25569+(-5/24)</f>
        <v>40731.402037037034</v>
      </c>
      <c r="T1240" s="11">
        <f>(I1240/86400)+25569+(-5/24)</f>
        <v>40761.402037037034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IF(E1241&lt;=0,0,(E1241/D1241)*100)</f>
        <v>0</v>
      </c>
      <c r="P1241" s="7">
        <f>IF(E1241&lt;=0,0,E1241/L1241)</f>
        <v>0</v>
      </c>
      <c r="Q1241" t="str">
        <f>LEFT(N1241,FIND("/",N1241)-1)</f>
        <v>music</v>
      </c>
      <c r="R1241" t="str">
        <f>RIGHT(N1241,LEN(N1241)-FIND("/",N1241))</f>
        <v>world music</v>
      </c>
      <c r="S1241" s="11">
        <f>(J1241/86400)+25569+(-5/24)</f>
        <v>40883.754247685181</v>
      </c>
      <c r="T1241" s="11">
        <f>(I1241/86400)+25569+(-5/24)</f>
        <v>40913.754247685181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IF(E1242&lt;=0,0,(E1242/D1242)*100)</f>
        <v>3.0124999999999997</v>
      </c>
      <c r="P1242" s="7">
        <f>IF(E1242&lt;=0,0,E1242/L1242)</f>
        <v>30.125</v>
      </c>
      <c r="Q1242" t="str">
        <f>LEFT(N1242,FIND("/",N1242)-1)</f>
        <v>music</v>
      </c>
      <c r="R1242" t="str">
        <f>RIGHT(N1242,LEN(N1242)-FIND("/",N1242))</f>
        <v>world music</v>
      </c>
      <c r="S1242" s="11">
        <f>(J1242/86400)+25569+(-5/24)</f>
        <v>41408.831678240742</v>
      </c>
      <c r="T1242" s="11">
        <f>(I1242/86400)+25569+(-5/24)</f>
        <v>41467.70208333333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IF(E1243&lt;=0,0,(E1243/D1243)*100)</f>
        <v>50.739999999999995</v>
      </c>
      <c r="P1243" s="7">
        <f>IF(E1243&lt;=0,0,E1243/L1243)</f>
        <v>74.617647058823536</v>
      </c>
      <c r="Q1243" t="str">
        <f>LEFT(N1243,FIND("/",N1243)-1)</f>
        <v>music</v>
      </c>
      <c r="R1243" t="str">
        <f>RIGHT(N1243,LEN(N1243)-FIND("/",N1243))</f>
        <v>world music</v>
      </c>
      <c r="S1243" s="11">
        <f>(J1243/86400)+25569+(-5/24)</f>
        <v>41923.629398148143</v>
      </c>
      <c r="T1243" s="11">
        <f>(I1243/86400)+25569+(-5/24)</f>
        <v>41946.040972222218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IF(E1244&lt;=0,0,(E1244/D1244)*100)</f>
        <v>0.54884742041712409</v>
      </c>
      <c r="P1244" s="7">
        <f>IF(E1244&lt;=0,0,E1244/L1244)</f>
        <v>5</v>
      </c>
      <c r="Q1244" t="str">
        <f>LEFT(N1244,FIND("/",N1244)-1)</f>
        <v>music</v>
      </c>
      <c r="R1244" t="str">
        <f>RIGHT(N1244,LEN(N1244)-FIND("/",N1244))</f>
        <v>world music</v>
      </c>
      <c r="S1244" s="11">
        <f>(J1244/86400)+25569+(-5/24)</f>
        <v>40781.957199074073</v>
      </c>
      <c r="T1244" s="11">
        <f>(I1244/86400)+25569+(-5/24)</f>
        <v>40797.345833333333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IF(E1245&lt;=0,0,(E1245/D1245)*100)</f>
        <v>14.091666666666667</v>
      </c>
      <c r="P1245" s="7">
        <f>IF(E1245&lt;=0,0,E1245/L1245)</f>
        <v>44.5</v>
      </c>
      <c r="Q1245" t="str">
        <f>LEFT(N1245,FIND("/",N1245)-1)</f>
        <v>music</v>
      </c>
      <c r="R1245" t="str">
        <f>RIGHT(N1245,LEN(N1245)-FIND("/",N1245))</f>
        <v>world music</v>
      </c>
      <c r="S1245" s="11">
        <f>(J1245/86400)+25569+(-5/24)</f>
        <v>40671.670960648145</v>
      </c>
      <c r="T1245" s="11">
        <f>(I1245/86400)+25569+(-5/24)</f>
        <v>40732.666666666664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IF(E1246&lt;=0,0,(E1246/D1246)*100)</f>
        <v>103.8</v>
      </c>
      <c r="P1246" s="7">
        <f>IF(E1246&lt;=0,0,E1246/L1246)</f>
        <v>46.133333333333333</v>
      </c>
      <c r="Q1246" t="str">
        <f>LEFT(N1246,FIND("/",N1246)-1)</f>
        <v>music</v>
      </c>
      <c r="R1246" t="str">
        <f>RIGHT(N1246,LEN(N1246)-FIND("/",N1246))</f>
        <v>rock</v>
      </c>
      <c r="S1246" s="11">
        <f>(J1246/86400)+25569+(-5/24)</f>
        <v>41355.617164351854</v>
      </c>
      <c r="T1246" s="11">
        <f>(I1246/86400)+25569+(-5/24)</f>
        <v>41386.666666666664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IF(E1247&lt;=0,0,(E1247/D1247)*100)</f>
        <v>120.24999999999999</v>
      </c>
      <c r="P1247" s="7">
        <f>IF(E1247&lt;=0,0,E1247/L1247)</f>
        <v>141.47058823529412</v>
      </c>
      <c r="Q1247" t="str">
        <f>LEFT(N1247,FIND("/",N1247)-1)</f>
        <v>music</v>
      </c>
      <c r="R1247" t="str">
        <f>RIGHT(N1247,LEN(N1247)-FIND("/",N1247))</f>
        <v>rock</v>
      </c>
      <c r="S1247" s="11">
        <f>(J1247/86400)+25569+(-5/24)</f>
        <v>41774.391597222224</v>
      </c>
      <c r="T1247" s="11">
        <f>(I1247/86400)+25569+(-5/24)</f>
        <v>41804.391597222224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IF(E1248&lt;=0,0,(E1248/D1248)*100)</f>
        <v>117</v>
      </c>
      <c r="P1248" s="7">
        <f>IF(E1248&lt;=0,0,E1248/L1248)</f>
        <v>75.483870967741936</v>
      </c>
      <c r="Q1248" t="str">
        <f>LEFT(N1248,FIND("/",N1248)-1)</f>
        <v>music</v>
      </c>
      <c r="R1248" t="str">
        <f>RIGHT(N1248,LEN(N1248)-FIND("/",N1248))</f>
        <v>rock</v>
      </c>
      <c r="S1248" s="11">
        <f>(J1248/86400)+25569+(-5/24)</f>
        <v>40837.835057870368</v>
      </c>
      <c r="T1248" s="11">
        <f>(I1248/86400)+25569+(-5/24)</f>
        <v>40882.876724537033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IF(E1249&lt;=0,0,(E1249/D1249)*100)</f>
        <v>122.14285714285715</v>
      </c>
      <c r="P1249" s="7">
        <f>IF(E1249&lt;=0,0,E1249/L1249)</f>
        <v>85.5</v>
      </c>
      <c r="Q1249" t="str">
        <f>LEFT(N1249,FIND("/",N1249)-1)</f>
        <v>music</v>
      </c>
      <c r="R1249" t="str">
        <f>RIGHT(N1249,LEN(N1249)-FIND("/",N1249))</f>
        <v>rock</v>
      </c>
      <c r="S1249" s="11">
        <f>(J1249/86400)+25569+(-5/24)</f>
        <v>41370.083969907406</v>
      </c>
      <c r="T1249" s="11">
        <f>(I1249/86400)+25569+(-5/24)</f>
        <v>41400.083969907406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IF(E1250&lt;=0,0,(E1250/D1250)*100)</f>
        <v>151.63999999999999</v>
      </c>
      <c r="P1250" s="7">
        <f>IF(E1250&lt;=0,0,E1250/L1250)</f>
        <v>64.254237288135599</v>
      </c>
      <c r="Q1250" t="str">
        <f>LEFT(N1250,FIND("/",N1250)-1)</f>
        <v>music</v>
      </c>
      <c r="R1250" t="str">
        <f>RIGHT(N1250,LEN(N1250)-FIND("/",N1250))</f>
        <v>rock</v>
      </c>
      <c r="S1250" s="11">
        <f>(J1250/86400)+25569+(-5/24)</f>
        <v>41767.448530092588</v>
      </c>
      <c r="T1250" s="11">
        <f>(I1250/86400)+25569+(-5/24)</f>
        <v>41803.082638888889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IF(E1251&lt;=0,0,(E1251/D1251)*100)</f>
        <v>104.44</v>
      </c>
      <c r="P1251" s="7">
        <f>IF(E1251&lt;=0,0,E1251/L1251)</f>
        <v>64.46913580246914</v>
      </c>
      <c r="Q1251" t="str">
        <f>LEFT(N1251,FIND("/",N1251)-1)</f>
        <v>music</v>
      </c>
      <c r="R1251" t="str">
        <f>RIGHT(N1251,LEN(N1251)-FIND("/",N1251))</f>
        <v>rock</v>
      </c>
      <c r="S1251" s="11">
        <f>(J1251/86400)+25569+(-5/24)</f>
        <v>41067.532534722217</v>
      </c>
      <c r="T1251" s="11">
        <f>(I1251/86400)+25569+(-5/24)</f>
        <v>41097.532534722217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IF(E1252&lt;=0,0,(E1252/D1252)*100)</f>
        <v>200.15333333333331</v>
      </c>
      <c r="P1252" s="7">
        <f>IF(E1252&lt;=0,0,E1252/L1252)</f>
        <v>118.2007874015748</v>
      </c>
      <c r="Q1252" t="str">
        <f>LEFT(N1252,FIND("/",N1252)-1)</f>
        <v>music</v>
      </c>
      <c r="R1252" t="str">
        <f>RIGHT(N1252,LEN(N1252)-FIND("/",N1252))</f>
        <v>rock</v>
      </c>
      <c r="S1252" s="11">
        <f>(J1252/86400)+25569+(-5/24)</f>
        <v>41843.434386574074</v>
      </c>
      <c r="T1252" s="11">
        <f>(I1252/86400)+25569+(-5/24)</f>
        <v>41888.434386574074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IF(E1253&lt;=0,0,(E1253/D1253)*100)</f>
        <v>101.8</v>
      </c>
      <c r="P1253" s="7">
        <f>IF(E1253&lt;=0,0,E1253/L1253)</f>
        <v>82.540540540540547</v>
      </c>
      <c r="Q1253" t="str">
        <f>LEFT(N1253,FIND("/",N1253)-1)</f>
        <v>music</v>
      </c>
      <c r="R1253" t="str">
        <f>RIGHT(N1253,LEN(N1253)-FIND("/",N1253))</f>
        <v>rock</v>
      </c>
      <c r="S1253" s="11">
        <f>(J1253/86400)+25569+(-5/24)</f>
        <v>40751.606099537035</v>
      </c>
      <c r="T1253" s="11">
        <f>(I1253/86400)+25569+(-5/24)</f>
        <v>40811.606099537035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IF(E1254&lt;=0,0,(E1254/D1254)*100)</f>
        <v>137.65714285714284</v>
      </c>
      <c r="P1254" s="7">
        <f>IF(E1254&lt;=0,0,E1254/L1254)</f>
        <v>34.170212765957444</v>
      </c>
      <c r="Q1254" t="str">
        <f>LEFT(N1254,FIND("/",N1254)-1)</f>
        <v>music</v>
      </c>
      <c r="R1254" t="str">
        <f>RIGHT(N1254,LEN(N1254)-FIND("/",N1254))</f>
        <v>rock</v>
      </c>
      <c r="S1254" s="11">
        <f>(J1254/86400)+25569+(-5/24)</f>
        <v>41543.779733796291</v>
      </c>
      <c r="T1254" s="11">
        <f>(I1254/86400)+25569+(-5/24)</f>
        <v>41571.779733796291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IF(E1255&lt;=0,0,(E1255/D1255)*100)</f>
        <v>303833.2</v>
      </c>
      <c r="P1255" s="7">
        <f>IF(E1255&lt;=0,0,E1255/L1255)</f>
        <v>42.73322081575246</v>
      </c>
      <c r="Q1255" t="str">
        <f>LEFT(N1255,FIND("/",N1255)-1)</f>
        <v>music</v>
      </c>
      <c r="R1255" t="str">
        <f>RIGHT(N1255,LEN(N1255)-FIND("/",N1255))</f>
        <v>rock</v>
      </c>
      <c r="S1255" s="11">
        <f>(J1255/86400)+25569+(-5/24)</f>
        <v>41855.575312499997</v>
      </c>
      <c r="T1255" s="11">
        <f>(I1255/86400)+25569+(-5/24)</f>
        <v>41885.575312499997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IF(E1256&lt;=0,0,(E1256/D1256)*100)</f>
        <v>198.85074626865671</v>
      </c>
      <c r="P1256" s="7">
        <f>IF(E1256&lt;=0,0,E1256/L1256)</f>
        <v>94.489361702127653</v>
      </c>
      <c r="Q1256" t="str">
        <f>LEFT(N1256,FIND("/",N1256)-1)</f>
        <v>music</v>
      </c>
      <c r="R1256" t="str">
        <f>RIGHT(N1256,LEN(N1256)-FIND("/",N1256))</f>
        <v>rock</v>
      </c>
      <c r="S1256" s="11">
        <f>(J1256/86400)+25569+(-5/24)</f>
        <v>40487.413032407407</v>
      </c>
      <c r="T1256" s="11">
        <f>(I1256/86400)+25569+(-5/24)</f>
        <v>40543.999305555553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IF(E1257&lt;=0,0,(E1257/D1257)*100)</f>
        <v>202.36666666666667</v>
      </c>
      <c r="P1257" s="7">
        <f>IF(E1257&lt;=0,0,E1257/L1257)</f>
        <v>55.697247706422019</v>
      </c>
      <c r="Q1257" t="str">
        <f>LEFT(N1257,FIND("/",N1257)-1)</f>
        <v>music</v>
      </c>
      <c r="R1257" t="str">
        <f>RIGHT(N1257,LEN(N1257)-FIND("/",N1257))</f>
        <v>rock</v>
      </c>
      <c r="S1257" s="11">
        <f>(J1257/86400)+25569+(-5/24)</f>
        <v>41579.637175925927</v>
      </c>
      <c r="T1257" s="11">
        <f>(I1257/86400)+25569+(-5/24)</f>
        <v>41609.678842592592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IF(E1258&lt;=0,0,(E1258/D1258)*100)</f>
        <v>117.96376666666666</v>
      </c>
      <c r="P1258" s="7">
        <f>IF(E1258&lt;=0,0,E1258/L1258)</f>
        <v>98.030831024930734</v>
      </c>
      <c r="Q1258" t="str">
        <f>LEFT(N1258,FIND("/",N1258)-1)</f>
        <v>music</v>
      </c>
      <c r="R1258" t="str">
        <f>RIGHT(N1258,LEN(N1258)-FIND("/",N1258))</f>
        <v>rock</v>
      </c>
      <c r="S1258" s="11">
        <f>(J1258/86400)+25569+(-5/24)</f>
        <v>40921.711006944439</v>
      </c>
      <c r="T1258" s="11">
        <f>(I1258/86400)+25569+(-5/24)</f>
        <v>40951.711006944439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IF(E1259&lt;=0,0,(E1259/D1259)*100)</f>
        <v>294.72727272727275</v>
      </c>
      <c r="P1259" s="7">
        <f>IF(E1259&lt;=0,0,E1259/L1259)</f>
        <v>92.102272727272734</v>
      </c>
      <c r="Q1259" t="str">
        <f>LEFT(N1259,FIND("/",N1259)-1)</f>
        <v>music</v>
      </c>
      <c r="R1259" t="str">
        <f>RIGHT(N1259,LEN(N1259)-FIND("/",N1259))</f>
        <v>rock</v>
      </c>
      <c r="S1259" s="11">
        <f>(J1259/86400)+25569+(-5/24)</f>
        <v>40586.877199074072</v>
      </c>
      <c r="T1259" s="11">
        <f>(I1259/86400)+25569+(-5/24)</f>
        <v>40635.835532407407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IF(E1260&lt;=0,0,(E1260/D1260)*100)</f>
        <v>213.14633333333336</v>
      </c>
      <c r="P1260" s="7">
        <f>IF(E1260&lt;=0,0,E1260/L1260)</f>
        <v>38.175462686567165</v>
      </c>
      <c r="Q1260" t="str">
        <f>LEFT(N1260,FIND("/",N1260)-1)</f>
        <v>music</v>
      </c>
      <c r="R1260" t="str">
        <f>RIGHT(N1260,LEN(N1260)-FIND("/",N1260))</f>
        <v>rock</v>
      </c>
      <c r="S1260" s="11">
        <f>(J1260/86400)+25569+(-5/24)</f>
        <v>41487.402916666666</v>
      </c>
      <c r="T1260" s="11">
        <f>(I1260/86400)+25569+(-5/24)</f>
        <v>41517.402916666666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IF(E1261&lt;=0,0,(E1261/D1261)*100)</f>
        <v>104.24</v>
      </c>
      <c r="P1261" s="7">
        <f>IF(E1261&lt;=0,0,E1261/L1261)</f>
        <v>27.145833333333332</v>
      </c>
      <c r="Q1261" t="str">
        <f>LEFT(N1261,FIND("/",N1261)-1)</f>
        <v>music</v>
      </c>
      <c r="R1261" t="str">
        <f>RIGHT(N1261,LEN(N1261)-FIND("/",N1261))</f>
        <v>rock</v>
      </c>
      <c r="S1261" s="11">
        <f>(J1261/86400)+25569+(-5/24)</f>
        <v>41766.762314814812</v>
      </c>
      <c r="T1261" s="11">
        <f>(I1261/86400)+25569+(-5/24)</f>
        <v>41798.957638888889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IF(E1262&lt;=0,0,(E1262/D1262)*100)</f>
        <v>113.66666666666667</v>
      </c>
      <c r="P1262" s="7">
        <f>IF(E1262&lt;=0,0,E1262/L1262)</f>
        <v>50.689189189189186</v>
      </c>
      <c r="Q1262" t="str">
        <f>LEFT(N1262,FIND("/",N1262)-1)</f>
        <v>music</v>
      </c>
      <c r="R1262" t="str">
        <f>RIGHT(N1262,LEN(N1262)-FIND("/",N1262))</f>
        <v>rock</v>
      </c>
      <c r="S1262" s="11">
        <f>(J1262/86400)+25569+(-5/24)</f>
        <v>41666.63449074074</v>
      </c>
      <c r="T1262" s="11">
        <f>(I1262/86400)+25569+(-5/24)</f>
        <v>41696.63449074074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IF(E1263&lt;=0,0,(E1263/D1263)*100)</f>
        <v>101.25</v>
      </c>
      <c r="P1263" s="7">
        <f>IF(E1263&lt;=0,0,E1263/L1263)</f>
        <v>38.942307692307693</v>
      </c>
      <c r="Q1263" t="str">
        <f>LEFT(N1263,FIND("/",N1263)-1)</f>
        <v>music</v>
      </c>
      <c r="R1263" t="str">
        <f>RIGHT(N1263,LEN(N1263)-FIND("/",N1263))</f>
        <v>rock</v>
      </c>
      <c r="S1263" s="11">
        <f>(J1263/86400)+25569+(-5/24)</f>
        <v>41638.134571759256</v>
      </c>
      <c r="T1263" s="11">
        <f>(I1263/86400)+25569+(-5/24)</f>
        <v>41668.134571759256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IF(E1264&lt;=0,0,(E1264/D1264)*100)</f>
        <v>125.41538461538462</v>
      </c>
      <c r="P1264" s="7">
        <f>IF(E1264&lt;=0,0,E1264/L1264)</f>
        <v>77.638095238095232</v>
      </c>
      <c r="Q1264" t="str">
        <f>LEFT(N1264,FIND("/",N1264)-1)</f>
        <v>music</v>
      </c>
      <c r="R1264" t="str">
        <f>RIGHT(N1264,LEN(N1264)-FIND("/",N1264))</f>
        <v>rock</v>
      </c>
      <c r="S1264" s="11">
        <f>(J1264/86400)+25569+(-5/24)</f>
        <v>41656.554305555554</v>
      </c>
      <c r="T1264" s="11">
        <f>(I1264/86400)+25569+(-5/24)</f>
        <v>41686.554305555554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IF(E1265&lt;=0,0,(E1265/D1265)*100)</f>
        <v>119</v>
      </c>
      <c r="P1265" s="7">
        <f>IF(E1265&lt;=0,0,E1265/L1265)</f>
        <v>43.536585365853661</v>
      </c>
      <c r="Q1265" t="str">
        <f>LEFT(N1265,FIND("/",N1265)-1)</f>
        <v>music</v>
      </c>
      <c r="R1265" t="str">
        <f>RIGHT(N1265,LEN(N1265)-FIND("/",N1265))</f>
        <v>rock</v>
      </c>
      <c r="S1265" s="11">
        <f>(J1265/86400)+25569+(-5/24)</f>
        <v>41691.875810185185</v>
      </c>
      <c r="T1265" s="11">
        <f>(I1265/86400)+25569+(-5/24)</f>
        <v>41726.833333333328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IF(E1266&lt;=0,0,(E1266/D1266)*100)</f>
        <v>166.46153846153845</v>
      </c>
      <c r="P1266" s="7">
        <f>IF(E1266&lt;=0,0,E1266/L1266)</f>
        <v>31.823529411764707</v>
      </c>
      <c r="Q1266" t="str">
        <f>LEFT(N1266,FIND("/",N1266)-1)</f>
        <v>music</v>
      </c>
      <c r="R1266" t="str">
        <f>RIGHT(N1266,LEN(N1266)-FIND("/",N1266))</f>
        <v>rock</v>
      </c>
      <c r="S1266" s="11">
        <f>(J1266/86400)+25569+(-5/24)</f>
        <v>41547.454664351848</v>
      </c>
      <c r="T1266" s="11">
        <f>(I1266/86400)+25569+(-5/24)</f>
        <v>41576.454664351848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IF(E1267&lt;=0,0,(E1267/D1267)*100)</f>
        <v>119.14771428571429</v>
      </c>
      <c r="P1267" s="7">
        <f>IF(E1267&lt;=0,0,E1267/L1267)</f>
        <v>63.184393939393942</v>
      </c>
      <c r="Q1267" t="str">
        <f>LEFT(N1267,FIND("/",N1267)-1)</f>
        <v>music</v>
      </c>
      <c r="R1267" t="str">
        <f>RIGHT(N1267,LEN(N1267)-FIND("/",N1267))</f>
        <v>rock</v>
      </c>
      <c r="S1267" s="11">
        <f>(J1267/86400)+25569+(-5/24)</f>
        <v>40465.446932870364</v>
      </c>
      <c r="T1267" s="11">
        <f>(I1267/86400)+25569+(-5/24)</f>
        <v>40512.446932870364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IF(E1268&lt;=0,0,(E1268/D1268)*100)</f>
        <v>100.47368421052632</v>
      </c>
      <c r="P1268" s="7">
        <f>IF(E1268&lt;=0,0,E1268/L1268)</f>
        <v>190.9</v>
      </c>
      <c r="Q1268" t="str">
        <f>LEFT(N1268,FIND("/",N1268)-1)</f>
        <v>music</v>
      </c>
      <c r="R1268" t="str">
        <f>RIGHT(N1268,LEN(N1268)-FIND("/",N1268))</f>
        <v>rock</v>
      </c>
      <c r="S1268" s="11">
        <f>(J1268/86400)+25569+(-5/24)</f>
        <v>41620.668344907404</v>
      </c>
      <c r="T1268" s="11">
        <f>(I1268/86400)+25569+(-5/24)</f>
        <v>41650.668344907404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IF(E1269&lt;=0,0,(E1269/D1269)*100)</f>
        <v>101.8</v>
      </c>
      <c r="P1269" s="7">
        <f>IF(E1269&lt;=0,0,E1269/L1269)</f>
        <v>140.85534591194968</v>
      </c>
      <c r="Q1269" t="str">
        <f>LEFT(N1269,FIND("/",N1269)-1)</f>
        <v>music</v>
      </c>
      <c r="R1269" t="str">
        <f>RIGHT(N1269,LEN(N1269)-FIND("/",N1269))</f>
        <v>rock</v>
      </c>
      <c r="S1269" s="11">
        <f>(J1269/86400)+25569+(-5/24)</f>
        <v>41449.376828703702</v>
      </c>
      <c r="T1269" s="11">
        <f>(I1269/86400)+25569+(-5/24)</f>
        <v>41479.376828703702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IF(E1270&lt;=0,0,(E1270/D1270)*100)</f>
        <v>116.66666666666667</v>
      </c>
      <c r="P1270" s="7">
        <f>IF(E1270&lt;=0,0,E1270/L1270)</f>
        <v>76.92307692307692</v>
      </c>
      <c r="Q1270" t="str">
        <f>LEFT(N1270,FIND("/",N1270)-1)</f>
        <v>music</v>
      </c>
      <c r="R1270" t="str">
        <f>RIGHT(N1270,LEN(N1270)-FIND("/",N1270))</f>
        <v>rock</v>
      </c>
      <c r="S1270" s="11">
        <f>(J1270/86400)+25569+(-5/24)</f>
        <v>41507.637118055551</v>
      </c>
      <c r="T1270" s="11">
        <f>(I1270/86400)+25569+(-5/24)</f>
        <v>41537.637118055551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IF(E1271&lt;=0,0,(E1271/D1271)*100)</f>
        <v>108.64893617021276</v>
      </c>
      <c r="P1271" s="7">
        <f>IF(E1271&lt;=0,0,E1271/L1271)</f>
        <v>99.15533980582525</v>
      </c>
      <c r="Q1271" t="str">
        <f>LEFT(N1271,FIND("/",N1271)-1)</f>
        <v>music</v>
      </c>
      <c r="R1271" t="str">
        <f>RIGHT(N1271,LEN(N1271)-FIND("/",N1271))</f>
        <v>rock</v>
      </c>
      <c r="S1271" s="11">
        <f>(J1271/86400)+25569+(-5/24)</f>
        <v>42445.614722222221</v>
      </c>
      <c r="T1271" s="11">
        <f>(I1271/86400)+25569+(-5/24)</f>
        <v>42475.791666666664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IF(E1272&lt;=0,0,(E1272/D1272)*100)</f>
        <v>114.72</v>
      </c>
      <c r="P1272" s="7">
        <f>IF(E1272&lt;=0,0,E1272/L1272)</f>
        <v>67.881656804733723</v>
      </c>
      <c r="Q1272" t="str">
        <f>LEFT(N1272,FIND("/",N1272)-1)</f>
        <v>music</v>
      </c>
      <c r="R1272" t="str">
        <f>RIGHT(N1272,LEN(N1272)-FIND("/",N1272))</f>
        <v>rock</v>
      </c>
      <c r="S1272" s="11">
        <f>(J1272/86400)+25569+(-5/24)</f>
        <v>40933.648634259254</v>
      </c>
      <c r="T1272" s="11">
        <f>(I1272/86400)+25569+(-5/24)</f>
        <v>40993.60696759259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IF(E1273&lt;=0,0,(E1273/D1273)*100)</f>
        <v>101.8</v>
      </c>
      <c r="P1273" s="7">
        <f>IF(E1273&lt;=0,0,E1273/L1273)</f>
        <v>246.29032258064515</v>
      </c>
      <c r="Q1273" t="str">
        <f>LEFT(N1273,FIND("/",N1273)-1)</f>
        <v>music</v>
      </c>
      <c r="R1273" t="str">
        <f>RIGHT(N1273,LEN(N1273)-FIND("/",N1273))</f>
        <v>rock</v>
      </c>
      <c r="S1273" s="11">
        <f>(J1273/86400)+25569+(-5/24)</f>
        <v>41561.475219907406</v>
      </c>
      <c r="T1273" s="11">
        <f>(I1273/86400)+25569+(-5/24)</f>
        <v>41591.516886574071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IF(E1274&lt;=0,0,(E1274/D1274)*100)</f>
        <v>106</v>
      </c>
      <c r="P1274" s="7">
        <f>IF(E1274&lt;=0,0,E1274/L1274)</f>
        <v>189.28571428571428</v>
      </c>
      <c r="Q1274" t="str">
        <f>LEFT(N1274,FIND("/",N1274)-1)</f>
        <v>music</v>
      </c>
      <c r="R1274" t="str">
        <f>RIGHT(N1274,LEN(N1274)-FIND("/",N1274))</f>
        <v>rock</v>
      </c>
      <c r="S1274" s="11">
        <f>(J1274/86400)+25569+(-5/24)</f>
        <v>40274.536793981482</v>
      </c>
      <c r="T1274" s="11">
        <f>(I1274/86400)+25569+(-5/24)</f>
        <v>40343.958333333328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IF(E1275&lt;=0,0,(E1275/D1275)*100)</f>
        <v>103.49999999999999</v>
      </c>
      <c r="P1275" s="7">
        <f>IF(E1275&lt;=0,0,E1275/L1275)</f>
        <v>76.666666666666671</v>
      </c>
      <c r="Q1275" t="str">
        <f>LEFT(N1275,FIND("/",N1275)-1)</f>
        <v>music</v>
      </c>
      <c r="R1275" t="str">
        <f>RIGHT(N1275,LEN(N1275)-FIND("/",N1275))</f>
        <v>rock</v>
      </c>
      <c r="S1275" s="11">
        <f>(J1275/86400)+25569+(-5/24)</f>
        <v>41852.521886574068</v>
      </c>
      <c r="T1275" s="11">
        <f>(I1275/86400)+25569+(-5/24)</f>
        <v>41882.521886574068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IF(E1276&lt;=0,0,(E1276/D1276)*100)</f>
        <v>154.97535999999999</v>
      </c>
      <c r="P1276" s="7">
        <f>IF(E1276&lt;=0,0,E1276/L1276)</f>
        <v>82.963254817987149</v>
      </c>
      <c r="Q1276" t="str">
        <f>LEFT(N1276,FIND("/",N1276)-1)</f>
        <v>music</v>
      </c>
      <c r="R1276" t="str">
        <f>RIGHT(N1276,LEN(N1276)-FIND("/",N1276))</f>
        <v>rock</v>
      </c>
      <c r="S1276" s="11">
        <f>(J1276/86400)+25569+(-5/24)</f>
        <v>41116.481770833328</v>
      </c>
      <c r="T1276" s="11">
        <f>(I1276/86400)+25569+(-5/24)</f>
        <v>41151.481770833328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IF(E1277&lt;=0,0,(E1277/D1277)*100)</f>
        <v>162.14066666666668</v>
      </c>
      <c r="P1277" s="7">
        <f>IF(E1277&lt;=0,0,E1277/L1277)</f>
        <v>62.522107969151669</v>
      </c>
      <c r="Q1277" t="str">
        <f>LEFT(N1277,FIND("/",N1277)-1)</f>
        <v>music</v>
      </c>
      <c r="R1277" t="str">
        <f>RIGHT(N1277,LEN(N1277)-FIND("/",N1277))</f>
        <v>rock</v>
      </c>
      <c r="S1277" s="11">
        <f>(J1277/86400)+25569+(-5/24)</f>
        <v>41458.659571759257</v>
      </c>
      <c r="T1277" s="11">
        <f>(I1277/86400)+25569+(-5/24)</f>
        <v>41493.659571759257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IF(E1278&lt;=0,0,(E1278/D1278)*100)</f>
        <v>104.42100000000001</v>
      </c>
      <c r="P1278" s="7">
        <f>IF(E1278&lt;=0,0,E1278/L1278)</f>
        <v>46.06808823529412</v>
      </c>
      <c r="Q1278" t="str">
        <f>LEFT(N1278,FIND("/",N1278)-1)</f>
        <v>music</v>
      </c>
      <c r="R1278" t="str">
        <f>RIGHT(N1278,LEN(N1278)-FIND("/",N1278))</f>
        <v>rock</v>
      </c>
      <c r="S1278" s="11">
        <f>(J1278/86400)+25569+(-5/24)</f>
        <v>40007.49591435185</v>
      </c>
      <c r="T1278" s="11">
        <f>(I1278/86400)+25569+(-5/24)</f>
        <v>40056.958333333328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IF(E1279&lt;=0,0,(E1279/D1279)*100)</f>
        <v>106.12433333333333</v>
      </c>
      <c r="P1279" s="7">
        <f>IF(E1279&lt;=0,0,E1279/L1279)</f>
        <v>38.543946731234868</v>
      </c>
      <c r="Q1279" t="str">
        <f>LEFT(N1279,FIND("/",N1279)-1)</f>
        <v>music</v>
      </c>
      <c r="R1279" t="str">
        <f>RIGHT(N1279,LEN(N1279)-FIND("/",N1279))</f>
        <v>rock</v>
      </c>
      <c r="S1279" s="11">
        <f>(J1279/86400)+25569+(-5/24)</f>
        <v>41121.35355324074</v>
      </c>
      <c r="T1279" s="11">
        <f>(I1279/86400)+25569+(-5/24)</f>
        <v>41156.35355324074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IF(E1280&lt;=0,0,(E1280/D1280)*100)</f>
        <v>154.93846153846152</v>
      </c>
      <c r="P1280" s="7">
        <f>IF(E1280&lt;=0,0,E1280/L1280)</f>
        <v>53.005263157894738</v>
      </c>
      <c r="Q1280" t="str">
        <f>LEFT(N1280,FIND("/",N1280)-1)</f>
        <v>music</v>
      </c>
      <c r="R1280" t="str">
        <f>RIGHT(N1280,LEN(N1280)-FIND("/",N1280))</f>
        <v>rock</v>
      </c>
      <c r="S1280" s="11">
        <f>(J1280/86400)+25569+(-5/24)</f>
        <v>41786.346828703703</v>
      </c>
      <c r="T1280" s="11">
        <f>(I1280/86400)+25569+(-5/24)</f>
        <v>41814.875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IF(E1281&lt;=0,0,(E1281/D1281)*100)</f>
        <v>110.77157238734421</v>
      </c>
      <c r="P1281" s="7">
        <f>IF(E1281&lt;=0,0,E1281/L1281)</f>
        <v>73.355396825396824</v>
      </c>
      <c r="Q1281" t="str">
        <f>LEFT(N1281,FIND("/",N1281)-1)</f>
        <v>music</v>
      </c>
      <c r="R1281" t="str">
        <f>RIGHT(N1281,LEN(N1281)-FIND("/",N1281))</f>
        <v>rock</v>
      </c>
      <c r="S1281" s="11">
        <f>(J1281/86400)+25569+(-5/24)</f>
        <v>41681.890856481477</v>
      </c>
      <c r="T1281" s="11">
        <f>(I1281/86400)+25569+(-5/24)</f>
        <v>41721.849189814813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IF(E1282&lt;=0,0,(E1282/D1282)*100)</f>
        <v>110.91186666666665</v>
      </c>
      <c r="P1282" s="7">
        <f>IF(E1282&lt;=0,0,E1282/L1282)</f>
        <v>127.97523076923076</v>
      </c>
      <c r="Q1282" t="str">
        <f>LEFT(N1282,FIND("/",N1282)-1)</f>
        <v>music</v>
      </c>
      <c r="R1282" t="str">
        <f>RIGHT(N1282,LEN(N1282)-FIND("/",N1282))</f>
        <v>rock</v>
      </c>
      <c r="S1282" s="11">
        <f>(J1282/86400)+25569+(-5/24)</f>
        <v>40513.54923611111</v>
      </c>
      <c r="T1282" s="11">
        <f>(I1282/86400)+25569+(-5/24)</f>
        <v>40603.54923611111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IF(E1283&lt;=0,0,(E1283/D1283)*100)</f>
        <v>110.71428571428572</v>
      </c>
      <c r="P1283" s="7">
        <f>IF(E1283&lt;=0,0,E1283/L1283)</f>
        <v>104.72972972972973</v>
      </c>
      <c r="Q1283" t="str">
        <f>LEFT(N1283,FIND("/",N1283)-1)</f>
        <v>music</v>
      </c>
      <c r="R1283" t="str">
        <f>RIGHT(N1283,LEN(N1283)-FIND("/",N1283))</f>
        <v>rock</v>
      </c>
      <c r="S1283" s="11">
        <f>(J1283/86400)+25569+(-5/24)</f>
        <v>41463.535138888888</v>
      </c>
      <c r="T1283" s="11">
        <f>(I1283/86400)+25569+(-5/24)</f>
        <v>41483.535138888888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IF(E1284&lt;=0,0,(E1284/D1284)*100)</f>
        <v>123.61333333333333</v>
      </c>
      <c r="P1284" s="7">
        <f>IF(E1284&lt;=0,0,E1284/L1284)</f>
        <v>67.671532846715323</v>
      </c>
      <c r="Q1284" t="str">
        <f>LEFT(N1284,FIND("/",N1284)-1)</f>
        <v>music</v>
      </c>
      <c r="R1284" t="str">
        <f>RIGHT(N1284,LEN(N1284)-FIND("/",N1284))</f>
        <v>rock</v>
      </c>
      <c r="S1284" s="11">
        <f>(J1284/86400)+25569+(-5/24)</f>
        <v>41586.266840277771</v>
      </c>
      <c r="T1284" s="11">
        <f>(I1284/86400)+25569+(-5/24)</f>
        <v>41616.999305555553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IF(E1285&lt;=0,0,(E1285/D1285)*100)</f>
        <v>211.05</v>
      </c>
      <c r="P1285" s="7">
        <f>IF(E1285&lt;=0,0,E1285/L1285)</f>
        <v>95.931818181818187</v>
      </c>
      <c r="Q1285" t="str">
        <f>LEFT(N1285,FIND("/",N1285)-1)</f>
        <v>music</v>
      </c>
      <c r="R1285" t="str">
        <f>RIGHT(N1285,LEN(N1285)-FIND("/",N1285))</f>
        <v>rock</v>
      </c>
      <c r="S1285" s="11">
        <f>(J1285/86400)+25569+(-5/24)</f>
        <v>41320.50913194444</v>
      </c>
      <c r="T1285" s="11">
        <f>(I1285/86400)+25569+(-5/24)</f>
        <v>41343.958333333328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IF(E1286&lt;=0,0,(E1286/D1286)*100)</f>
        <v>101</v>
      </c>
      <c r="P1286" s="7">
        <f>IF(E1286&lt;=0,0,E1286/L1286)</f>
        <v>65.161290322580641</v>
      </c>
      <c r="Q1286" t="str">
        <f>LEFT(N1286,FIND("/",N1286)-1)</f>
        <v>theater</v>
      </c>
      <c r="R1286" t="str">
        <f>RIGHT(N1286,LEN(N1286)-FIND("/",N1286))</f>
        <v>plays</v>
      </c>
      <c r="S1286" s="11">
        <f>(J1286/86400)+25569+(-5/24)</f>
        <v>42712.026412037034</v>
      </c>
      <c r="T1286" s="11">
        <f>(I1286/86400)+25569+(-5/24)</f>
        <v>42735.499305555553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IF(E1287&lt;=0,0,(E1287/D1287)*100)</f>
        <v>101.64999999999999</v>
      </c>
      <c r="P1287" s="7">
        <f>IF(E1287&lt;=0,0,E1287/L1287)</f>
        <v>32.269841269841272</v>
      </c>
      <c r="Q1287" t="str">
        <f>LEFT(N1287,FIND("/",N1287)-1)</f>
        <v>theater</v>
      </c>
      <c r="R1287" t="str">
        <f>RIGHT(N1287,LEN(N1287)-FIND("/",N1287))</f>
        <v>plays</v>
      </c>
      <c r="S1287" s="11">
        <f>(J1287/86400)+25569+(-5/24)</f>
        <v>42160.374710648146</v>
      </c>
      <c r="T1287" s="11">
        <f>(I1287/86400)+25569+(-5/24)</f>
        <v>42175.374710648146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IF(E1288&lt;=0,0,(E1288/D1288)*100)</f>
        <v>108.33333333333333</v>
      </c>
      <c r="P1288" s="7">
        <f>IF(E1288&lt;=0,0,E1288/L1288)</f>
        <v>81.25</v>
      </c>
      <c r="Q1288" t="str">
        <f>LEFT(N1288,FIND("/",N1288)-1)</f>
        <v>theater</v>
      </c>
      <c r="R1288" t="str">
        <f>RIGHT(N1288,LEN(N1288)-FIND("/",N1288))</f>
        <v>plays</v>
      </c>
      <c r="S1288" s="11">
        <f>(J1288/86400)+25569+(-5/24)</f>
        <v>42039.176238425927</v>
      </c>
      <c r="T1288" s="11">
        <f>(I1288/86400)+25569+(-5/24)</f>
        <v>42052.374999999993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IF(E1289&lt;=0,0,(E1289/D1289)*100)</f>
        <v>242</v>
      </c>
      <c r="P1289" s="7">
        <f>IF(E1289&lt;=0,0,E1289/L1289)</f>
        <v>24.2</v>
      </c>
      <c r="Q1289" t="str">
        <f>LEFT(N1289,FIND("/",N1289)-1)</f>
        <v>theater</v>
      </c>
      <c r="R1289" t="str">
        <f>RIGHT(N1289,LEN(N1289)-FIND("/",N1289))</f>
        <v>plays</v>
      </c>
      <c r="S1289" s="11">
        <f>(J1289/86400)+25569+(-5/24)</f>
        <v>42107.412685185183</v>
      </c>
      <c r="T1289" s="11">
        <f>(I1289/86400)+25569+(-5/24)</f>
        <v>42167.412685185183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IF(E1290&lt;=0,0,(E1290/D1290)*100)</f>
        <v>100.44999999999999</v>
      </c>
      <c r="P1290" s="7">
        <f>IF(E1290&lt;=0,0,E1290/L1290)</f>
        <v>65.868852459016395</v>
      </c>
      <c r="Q1290" t="str">
        <f>LEFT(N1290,FIND("/",N1290)-1)</f>
        <v>theater</v>
      </c>
      <c r="R1290" t="str">
        <f>RIGHT(N1290,LEN(N1290)-FIND("/",N1290))</f>
        <v>plays</v>
      </c>
      <c r="S1290" s="11">
        <f>(J1290/86400)+25569+(-5/24)</f>
        <v>42560.946331018517</v>
      </c>
      <c r="T1290" s="11">
        <f>(I1290/86400)+25569+(-5/24)</f>
        <v>42591.958333333336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IF(E1291&lt;=0,0,(E1291/D1291)*100)</f>
        <v>125.06666666666666</v>
      </c>
      <c r="P1291" s="7">
        <f>IF(E1291&lt;=0,0,E1291/L1291)</f>
        <v>36.07692307692308</v>
      </c>
      <c r="Q1291" t="str">
        <f>LEFT(N1291,FIND("/",N1291)-1)</f>
        <v>theater</v>
      </c>
      <c r="R1291" t="str">
        <f>RIGHT(N1291,LEN(N1291)-FIND("/",N1291))</f>
        <v>plays</v>
      </c>
      <c r="S1291" s="11">
        <f>(J1291/86400)+25569+(-5/24)</f>
        <v>42708.926446759258</v>
      </c>
      <c r="T1291" s="11">
        <f>(I1291/86400)+25569+(-5/24)</f>
        <v>42738.926446759258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IF(E1292&lt;=0,0,(E1292/D1292)*100)</f>
        <v>108.57142857142857</v>
      </c>
      <c r="P1292" s="7">
        <f>IF(E1292&lt;=0,0,E1292/L1292)</f>
        <v>44.186046511627907</v>
      </c>
      <c r="Q1292" t="str">
        <f>LEFT(N1292,FIND("/",N1292)-1)</f>
        <v>theater</v>
      </c>
      <c r="R1292" t="str">
        <f>RIGHT(N1292,LEN(N1292)-FIND("/",N1292))</f>
        <v>plays</v>
      </c>
      <c r="S1292" s="11">
        <f>(J1292/86400)+25569+(-5/24)</f>
        <v>42086.406608796293</v>
      </c>
      <c r="T1292" s="11">
        <f>(I1292/86400)+25569+(-5/24)</f>
        <v>42117.082638888889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IF(E1293&lt;=0,0,(E1293/D1293)*100)</f>
        <v>145.70000000000002</v>
      </c>
      <c r="P1293" s="7">
        <f>IF(E1293&lt;=0,0,E1293/L1293)</f>
        <v>104.07142857142857</v>
      </c>
      <c r="Q1293" t="str">
        <f>LEFT(N1293,FIND("/",N1293)-1)</f>
        <v>theater</v>
      </c>
      <c r="R1293" t="str">
        <f>RIGHT(N1293,LEN(N1293)-FIND("/",N1293))</f>
        <v>plays</v>
      </c>
      <c r="S1293" s="11">
        <f>(J1293/86400)+25569+(-5/24)</f>
        <v>42064.444340277776</v>
      </c>
      <c r="T1293" s="11">
        <f>(I1293/86400)+25569+(-5/24)</f>
        <v>42101.083333333336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IF(E1294&lt;=0,0,(E1294/D1294)*100)</f>
        <v>110.00000000000001</v>
      </c>
      <c r="P1294" s="7">
        <f>IF(E1294&lt;=0,0,E1294/L1294)</f>
        <v>35.96153846153846</v>
      </c>
      <c r="Q1294" t="str">
        <f>LEFT(N1294,FIND("/",N1294)-1)</f>
        <v>theater</v>
      </c>
      <c r="R1294" t="str">
        <f>RIGHT(N1294,LEN(N1294)-FIND("/",N1294))</f>
        <v>plays</v>
      </c>
      <c r="S1294" s="11">
        <f>(J1294/86400)+25569+(-5/24)</f>
        <v>42256.555879629632</v>
      </c>
      <c r="T1294" s="11">
        <f>(I1294/86400)+25569+(-5/24)</f>
        <v>42283.749305555553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IF(E1295&lt;=0,0,(E1295/D1295)*100)</f>
        <v>102.23333333333333</v>
      </c>
      <c r="P1295" s="7">
        <f>IF(E1295&lt;=0,0,E1295/L1295)</f>
        <v>127.79166666666667</v>
      </c>
      <c r="Q1295" t="str">
        <f>LEFT(N1295,FIND("/",N1295)-1)</f>
        <v>theater</v>
      </c>
      <c r="R1295" t="str">
        <f>RIGHT(N1295,LEN(N1295)-FIND("/",N1295))</f>
        <v>plays</v>
      </c>
      <c r="S1295" s="11">
        <f>(J1295/86400)+25569+(-5/24)</f>
        <v>42292.492719907408</v>
      </c>
      <c r="T1295" s="11">
        <f>(I1295/86400)+25569+(-5/24)</f>
        <v>42322.534386574072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IF(E1296&lt;=0,0,(E1296/D1296)*100)</f>
        <v>122</v>
      </c>
      <c r="P1296" s="7">
        <f>IF(E1296&lt;=0,0,E1296/L1296)</f>
        <v>27.727272727272727</v>
      </c>
      <c r="Q1296" t="str">
        <f>LEFT(N1296,FIND("/",N1296)-1)</f>
        <v>theater</v>
      </c>
      <c r="R1296" t="str">
        <f>RIGHT(N1296,LEN(N1296)-FIND("/",N1296))</f>
        <v>plays</v>
      </c>
      <c r="S1296" s="11">
        <f>(J1296/86400)+25569+(-5/24)</f>
        <v>42278.245335648149</v>
      </c>
      <c r="T1296" s="11">
        <f>(I1296/86400)+25569+(-5/24)</f>
        <v>42296.249999999993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IF(E1297&lt;=0,0,(E1297/D1297)*100)</f>
        <v>101.96000000000001</v>
      </c>
      <c r="P1297" s="7">
        <f>IF(E1297&lt;=0,0,E1297/L1297)</f>
        <v>39.828125</v>
      </c>
      <c r="Q1297" t="str">
        <f>LEFT(N1297,FIND("/",N1297)-1)</f>
        <v>theater</v>
      </c>
      <c r="R1297" t="str">
        <f>RIGHT(N1297,LEN(N1297)-FIND("/",N1297))</f>
        <v>plays</v>
      </c>
      <c r="S1297" s="11">
        <f>(J1297/86400)+25569+(-5/24)</f>
        <v>42184.364548611113</v>
      </c>
      <c r="T1297" s="11">
        <f>(I1297/86400)+25569+(-5/24)</f>
        <v>42214.499999999993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IF(E1298&lt;=0,0,(E1298/D1298)*100)</f>
        <v>141.1764705882353</v>
      </c>
      <c r="P1298" s="7">
        <f>IF(E1298&lt;=0,0,E1298/L1298)</f>
        <v>52.173913043478258</v>
      </c>
      <c r="Q1298" t="str">
        <f>LEFT(N1298,FIND("/",N1298)-1)</f>
        <v>theater</v>
      </c>
      <c r="R1298" t="str">
        <f>RIGHT(N1298,LEN(N1298)-FIND("/",N1298))</f>
        <v>plays</v>
      </c>
      <c r="S1298" s="11">
        <f>(J1298/86400)+25569+(-5/24)</f>
        <v>42422.842280092591</v>
      </c>
      <c r="T1298" s="11">
        <f>(I1298/86400)+25569+(-5/24)</f>
        <v>42442.800613425927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IF(E1299&lt;=0,0,(E1299/D1299)*100)</f>
        <v>109.52500000000001</v>
      </c>
      <c r="P1299" s="7">
        <f>IF(E1299&lt;=0,0,E1299/L1299)</f>
        <v>92.037815126050418</v>
      </c>
      <c r="Q1299" t="str">
        <f>LEFT(N1299,FIND("/",N1299)-1)</f>
        <v>theater</v>
      </c>
      <c r="R1299" t="str">
        <f>RIGHT(N1299,LEN(N1299)-FIND("/",N1299))</f>
        <v>plays</v>
      </c>
      <c r="S1299" s="11">
        <f>(J1299/86400)+25569+(-5/24)</f>
        <v>42461.538865740738</v>
      </c>
      <c r="T1299" s="11">
        <f>(I1299/86400)+25569+(-5/24)</f>
        <v>42491.538865740738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IF(E1300&lt;=0,0,(E1300/D1300)*100)</f>
        <v>104.65</v>
      </c>
      <c r="P1300" s="7">
        <f>IF(E1300&lt;=0,0,E1300/L1300)</f>
        <v>63.424242424242422</v>
      </c>
      <c r="Q1300" t="str">
        <f>LEFT(N1300,FIND("/",N1300)-1)</f>
        <v>theater</v>
      </c>
      <c r="R1300" t="str">
        <f>RIGHT(N1300,LEN(N1300)-FIND("/",N1300))</f>
        <v>plays</v>
      </c>
      <c r="S1300" s="11">
        <f>(J1300/86400)+25569+(-5/24)</f>
        <v>42458.472592592589</v>
      </c>
      <c r="T1300" s="11">
        <f>(I1300/86400)+25569+(-5/24)</f>
        <v>42488.472592592589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IF(E1301&lt;=0,0,(E1301/D1301)*100)</f>
        <v>124</v>
      </c>
      <c r="P1301" s="7">
        <f>IF(E1301&lt;=0,0,E1301/L1301)</f>
        <v>135.625</v>
      </c>
      <c r="Q1301" t="str">
        <f>LEFT(N1301,FIND("/",N1301)-1)</f>
        <v>theater</v>
      </c>
      <c r="R1301" t="str">
        <f>RIGHT(N1301,LEN(N1301)-FIND("/",N1301))</f>
        <v>plays</v>
      </c>
      <c r="S1301" s="11">
        <f>(J1301/86400)+25569+(-5/24)</f>
        <v>42169.606006944443</v>
      </c>
      <c r="T1301" s="11">
        <f>(I1301/86400)+25569+(-5/24)</f>
        <v>42199.606006944443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IF(E1302&lt;=0,0,(E1302/D1302)*100)</f>
        <v>135</v>
      </c>
      <c r="P1302" s="7">
        <f>IF(E1302&lt;=0,0,E1302/L1302)</f>
        <v>168.75</v>
      </c>
      <c r="Q1302" t="str">
        <f>LEFT(N1302,FIND("/",N1302)-1)</f>
        <v>theater</v>
      </c>
      <c r="R1302" t="str">
        <f>RIGHT(N1302,LEN(N1302)-FIND("/",N1302))</f>
        <v>plays</v>
      </c>
      <c r="S1302" s="11">
        <f>(J1302/86400)+25569+(-5/24)</f>
        <v>42483.466874999998</v>
      </c>
      <c r="T1302" s="11">
        <f>(I1302/86400)+25569+(-5/24)</f>
        <v>42522.581249999996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IF(E1303&lt;=0,0,(E1303/D1303)*100)</f>
        <v>102.75000000000001</v>
      </c>
      <c r="P1303" s="7">
        <f>IF(E1303&lt;=0,0,E1303/L1303)</f>
        <v>70.862068965517238</v>
      </c>
      <c r="Q1303" t="str">
        <f>LEFT(N1303,FIND("/",N1303)-1)</f>
        <v>theater</v>
      </c>
      <c r="R1303" t="str">
        <f>RIGHT(N1303,LEN(N1303)-FIND("/",N1303))</f>
        <v>plays</v>
      </c>
      <c r="S1303" s="11">
        <f>(J1303/86400)+25569+(-5/24)</f>
        <v>42195.541412037033</v>
      </c>
      <c r="T1303" s="11">
        <f>(I1303/86400)+25569+(-5/24)</f>
        <v>42205.916666666664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IF(E1304&lt;=0,0,(E1304/D1304)*100)</f>
        <v>100</v>
      </c>
      <c r="P1304" s="7">
        <f>IF(E1304&lt;=0,0,E1304/L1304)</f>
        <v>50</v>
      </c>
      <c r="Q1304" t="str">
        <f>LEFT(N1304,FIND("/",N1304)-1)</f>
        <v>theater</v>
      </c>
      <c r="R1304" t="str">
        <f>RIGHT(N1304,LEN(N1304)-FIND("/",N1304))</f>
        <v>plays</v>
      </c>
      <c r="S1304" s="11">
        <f>(J1304/86400)+25569+(-5/24)</f>
        <v>42674.849664351852</v>
      </c>
      <c r="T1304" s="11">
        <f>(I1304/86400)+25569+(-5/24)</f>
        <v>42704.891331018516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IF(E1305&lt;=0,0,(E1305/D1305)*100)</f>
        <v>130.26085714285716</v>
      </c>
      <c r="P1305" s="7">
        <f>IF(E1305&lt;=0,0,E1305/L1305)</f>
        <v>42.214166666666671</v>
      </c>
      <c r="Q1305" t="str">
        <f>LEFT(N1305,FIND("/",N1305)-1)</f>
        <v>theater</v>
      </c>
      <c r="R1305" t="str">
        <f>RIGHT(N1305,LEN(N1305)-FIND("/",N1305))</f>
        <v>plays</v>
      </c>
      <c r="S1305" s="11">
        <f>(J1305/86400)+25569+(-5/24)</f>
        <v>42566.232870370368</v>
      </c>
      <c r="T1305" s="11">
        <f>(I1305/86400)+25569+(-5/24)</f>
        <v>42582.249999999993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IF(E1306&lt;=0,0,(E1306/D1306)*100)</f>
        <v>39.627499999999998</v>
      </c>
      <c r="P1306" s="7">
        <f>IF(E1306&lt;=0,0,E1306/L1306)</f>
        <v>152.41346153846155</v>
      </c>
      <c r="Q1306" t="str">
        <f>LEFT(N1306,FIND("/",N1306)-1)</f>
        <v>technology</v>
      </c>
      <c r="R1306" t="str">
        <f>RIGHT(N1306,LEN(N1306)-FIND("/",N1306))</f>
        <v>wearables</v>
      </c>
      <c r="S1306" s="11">
        <f>(J1306/86400)+25569+(-5/24)</f>
        <v>42746.986168981479</v>
      </c>
      <c r="T1306" s="11">
        <f>(I1306/86400)+25569+(-5/24)</f>
        <v>42806.944502314807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IF(E1307&lt;=0,0,(E1307/D1307)*100)</f>
        <v>25.976666666666663</v>
      </c>
      <c r="P1307" s="7">
        <f>IF(E1307&lt;=0,0,E1307/L1307)</f>
        <v>90.616279069767444</v>
      </c>
      <c r="Q1307" t="str">
        <f>LEFT(N1307,FIND("/",N1307)-1)</f>
        <v>technology</v>
      </c>
      <c r="R1307" t="str">
        <f>RIGHT(N1307,LEN(N1307)-FIND("/",N1307))</f>
        <v>wearables</v>
      </c>
      <c r="S1307" s="11">
        <f>(J1307/86400)+25569+(-5/24)</f>
        <v>42543.457268518519</v>
      </c>
      <c r="T1307" s="11">
        <f>(I1307/86400)+25569+(-5/24)</f>
        <v>42572.520833333336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IF(E1308&lt;=0,0,(E1308/D1308)*100)</f>
        <v>65.24636363636364</v>
      </c>
      <c r="P1308" s="7">
        <f>IF(E1308&lt;=0,0,E1308/L1308)</f>
        <v>201.60393258426967</v>
      </c>
      <c r="Q1308" t="str">
        <f>LEFT(N1308,FIND("/",N1308)-1)</f>
        <v>technology</v>
      </c>
      <c r="R1308" t="str">
        <f>RIGHT(N1308,LEN(N1308)-FIND("/",N1308))</f>
        <v>wearables</v>
      </c>
      <c r="S1308" s="11">
        <f>(J1308/86400)+25569+(-5/24)</f>
        <v>41947.249236111107</v>
      </c>
      <c r="T1308" s="11">
        <f>(I1308/86400)+25569+(-5/24)</f>
        <v>41977.249236111107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IF(E1309&lt;=0,0,(E1309/D1309)*100)</f>
        <v>11.514000000000001</v>
      </c>
      <c r="P1309" s="7">
        <f>IF(E1309&lt;=0,0,E1309/L1309)</f>
        <v>127.93333333333334</v>
      </c>
      <c r="Q1309" t="str">
        <f>LEFT(N1309,FIND("/",N1309)-1)</f>
        <v>technology</v>
      </c>
      <c r="R1309" t="str">
        <f>RIGHT(N1309,LEN(N1309)-FIND("/",N1309))</f>
        <v>wearables</v>
      </c>
      <c r="S1309" s="11">
        <f>(J1309/86400)+25569+(-5/24)</f>
        <v>42387.294895833336</v>
      </c>
      <c r="T1309" s="11">
        <f>(I1309/86400)+25569+(-5/24)</f>
        <v>42417.294895833336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IF(E1310&lt;=0,0,(E1310/D1310)*100)</f>
        <v>11.360000000000001</v>
      </c>
      <c r="P1310" s="7">
        <f>IF(E1310&lt;=0,0,E1310/L1310)</f>
        <v>29.894736842105264</v>
      </c>
      <c r="Q1310" t="str">
        <f>LEFT(N1310,FIND("/",N1310)-1)</f>
        <v>technology</v>
      </c>
      <c r="R1310" t="str">
        <f>RIGHT(N1310,LEN(N1310)-FIND("/",N1310))</f>
        <v>wearables</v>
      </c>
      <c r="S1310" s="11">
        <f>(J1310/86400)+25569+(-5/24)</f>
        <v>42611.405231481483</v>
      </c>
      <c r="T1310" s="11">
        <f>(I1310/86400)+25569+(-5/24)</f>
        <v>42651.405231481483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IF(E1311&lt;=0,0,(E1311/D1311)*100)</f>
        <v>111.99130434782609</v>
      </c>
      <c r="P1311" s="7">
        <f>IF(E1311&lt;=0,0,E1311/L1311)</f>
        <v>367.97142857142859</v>
      </c>
      <c r="Q1311" t="str">
        <f>LEFT(N1311,FIND("/",N1311)-1)</f>
        <v>technology</v>
      </c>
      <c r="R1311" t="str">
        <f>RIGHT(N1311,LEN(N1311)-FIND("/",N1311))</f>
        <v>wearables</v>
      </c>
      <c r="S1311" s="11">
        <f>(J1311/86400)+25569+(-5/24)</f>
        <v>42257.674398148149</v>
      </c>
      <c r="T1311" s="11">
        <f>(I1311/86400)+25569+(-5/24)</f>
        <v>42292.674398148149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IF(E1312&lt;=0,0,(E1312/D1312)*100)</f>
        <v>15.5</v>
      </c>
      <c r="P1312" s="7">
        <f>IF(E1312&lt;=0,0,E1312/L1312)</f>
        <v>129.16666666666666</v>
      </c>
      <c r="Q1312" t="str">
        <f>LEFT(N1312,FIND("/",N1312)-1)</f>
        <v>technology</v>
      </c>
      <c r="R1312" t="str">
        <f>RIGHT(N1312,LEN(N1312)-FIND("/",N1312))</f>
        <v>wearables</v>
      </c>
      <c r="S1312" s="11">
        <f>(J1312/86400)+25569+(-5/24)</f>
        <v>42556.458912037029</v>
      </c>
      <c r="T1312" s="11">
        <f>(I1312/86400)+25569+(-5/24)</f>
        <v>42601.458912037029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IF(E1313&lt;=0,0,(E1313/D1313)*100)</f>
        <v>32.027999999999999</v>
      </c>
      <c r="P1313" s="7">
        <f>IF(E1313&lt;=0,0,E1313/L1313)</f>
        <v>800.7</v>
      </c>
      <c r="Q1313" t="str">
        <f>LEFT(N1313,FIND("/",N1313)-1)</f>
        <v>technology</v>
      </c>
      <c r="R1313" t="str">
        <f>RIGHT(N1313,LEN(N1313)-FIND("/",N1313))</f>
        <v>wearables</v>
      </c>
      <c r="S1313" s="11">
        <f>(J1313/86400)+25569+(-5/24)</f>
        <v>42669.593969907401</v>
      </c>
      <c r="T1313" s="11">
        <f>(I1313/86400)+25569+(-5/24)</f>
        <v>42704.635636574072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IF(E1314&lt;=0,0,(E1314/D1314)*100)</f>
        <v>0.60869565217391308</v>
      </c>
      <c r="P1314" s="7">
        <f>IF(E1314&lt;=0,0,E1314/L1314)</f>
        <v>28</v>
      </c>
      <c r="Q1314" t="str">
        <f>LEFT(N1314,FIND("/",N1314)-1)</f>
        <v>technology</v>
      </c>
      <c r="R1314" t="str">
        <f>RIGHT(N1314,LEN(N1314)-FIND("/",N1314))</f>
        <v>wearables</v>
      </c>
      <c r="S1314" s="11">
        <f>(J1314/86400)+25569+(-5/24)</f>
        <v>42082.494467592587</v>
      </c>
      <c r="T1314" s="11">
        <f>(I1314/86400)+25569+(-5/24)</f>
        <v>42112.494467592587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IF(E1315&lt;=0,0,(E1315/D1315)*100)</f>
        <v>31.114999999999998</v>
      </c>
      <c r="P1315" s="7">
        <f>IF(E1315&lt;=0,0,E1315/L1315)</f>
        <v>102.01639344262296</v>
      </c>
      <c r="Q1315" t="str">
        <f>LEFT(N1315,FIND("/",N1315)-1)</f>
        <v>technology</v>
      </c>
      <c r="R1315" t="str">
        <f>RIGHT(N1315,LEN(N1315)-FIND("/",N1315))</f>
        <v>wearables</v>
      </c>
      <c r="S1315" s="11">
        <f>(J1315/86400)+25569+(-5/24)</f>
        <v>42402.50131944444</v>
      </c>
      <c r="T1315" s="11">
        <f>(I1315/86400)+25569+(-5/24)</f>
        <v>42432.50131944444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IF(E1316&lt;=0,0,(E1316/D1316)*100)</f>
        <v>1.1266666666666667</v>
      </c>
      <c r="P1316" s="7">
        <f>IF(E1316&lt;=0,0,E1316/L1316)</f>
        <v>184.36363636363637</v>
      </c>
      <c r="Q1316" t="str">
        <f>LEFT(N1316,FIND("/",N1316)-1)</f>
        <v>technology</v>
      </c>
      <c r="R1316" t="str">
        <f>RIGHT(N1316,LEN(N1316)-FIND("/",N1316))</f>
        <v>wearables</v>
      </c>
      <c r="S1316" s="11">
        <f>(J1316/86400)+25569+(-5/24)</f>
        <v>42604.461342592585</v>
      </c>
      <c r="T1316" s="11">
        <f>(I1316/86400)+25569+(-5/24)</f>
        <v>42664.461342592585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IF(E1317&lt;=0,0,(E1317/D1317)*100)</f>
        <v>40.404000000000003</v>
      </c>
      <c r="P1317" s="7">
        <f>IF(E1317&lt;=0,0,E1317/L1317)</f>
        <v>162.91935483870967</v>
      </c>
      <c r="Q1317" t="str">
        <f>LEFT(N1317,FIND("/",N1317)-1)</f>
        <v>technology</v>
      </c>
      <c r="R1317" t="str">
        <f>RIGHT(N1317,LEN(N1317)-FIND("/",N1317))</f>
        <v>wearables</v>
      </c>
      <c r="S1317" s="11">
        <f>(J1317/86400)+25569+(-5/24)</f>
        <v>42278.289907407401</v>
      </c>
      <c r="T1317" s="11">
        <f>(I1317/86400)+25569+(-5/24)</f>
        <v>42313.833333333336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IF(E1318&lt;=0,0,(E1318/D1318)*100)</f>
        <v>1.3333333333333333E-3</v>
      </c>
      <c r="P1318" s="7">
        <f>IF(E1318&lt;=0,0,E1318/L1318)</f>
        <v>1</v>
      </c>
      <c r="Q1318" t="str">
        <f>LEFT(N1318,FIND("/",N1318)-1)</f>
        <v>technology</v>
      </c>
      <c r="R1318" t="str">
        <f>RIGHT(N1318,LEN(N1318)-FIND("/",N1318))</f>
        <v>wearables</v>
      </c>
      <c r="S1318" s="11">
        <f>(J1318/86400)+25569+(-5/24)</f>
        <v>42393.753576388888</v>
      </c>
      <c r="T1318" s="11">
        <f>(I1318/86400)+25569+(-5/24)</f>
        <v>42428.753576388888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IF(E1319&lt;=0,0,(E1319/D1319)*100)</f>
        <v>5.7334999999999994</v>
      </c>
      <c r="P1319" s="7">
        <f>IF(E1319&lt;=0,0,E1319/L1319)</f>
        <v>603.52631578947364</v>
      </c>
      <c r="Q1319" t="str">
        <f>LEFT(N1319,FIND("/",N1319)-1)</f>
        <v>technology</v>
      </c>
      <c r="R1319" t="str">
        <f>RIGHT(N1319,LEN(N1319)-FIND("/",N1319))</f>
        <v>wearables</v>
      </c>
      <c r="S1319" s="11">
        <f>(J1319/86400)+25569+(-5/24)</f>
        <v>42520.027152777773</v>
      </c>
      <c r="T1319" s="11">
        <f>(I1319/86400)+25569+(-5/24)</f>
        <v>42572.374999999993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IF(E1320&lt;=0,0,(E1320/D1320)*100)</f>
        <v>15.324999999999999</v>
      </c>
      <c r="P1320" s="7">
        <f>IF(E1320&lt;=0,0,E1320/L1320)</f>
        <v>45.407407407407405</v>
      </c>
      <c r="Q1320" t="str">
        <f>LEFT(N1320,FIND("/",N1320)-1)</f>
        <v>technology</v>
      </c>
      <c r="R1320" t="str">
        <f>RIGHT(N1320,LEN(N1320)-FIND("/",N1320))</f>
        <v>wearables</v>
      </c>
      <c r="S1320" s="11">
        <f>(J1320/86400)+25569+(-5/24)</f>
        <v>41984.835324074076</v>
      </c>
      <c r="T1320" s="11">
        <f>(I1320/86400)+25569+(-5/24)</f>
        <v>42014.835324074076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IF(E1321&lt;=0,0,(E1321/D1321)*100)</f>
        <v>15.103448275862069</v>
      </c>
      <c r="P1321" s="7">
        <f>IF(E1321&lt;=0,0,E1321/L1321)</f>
        <v>97.333333333333329</v>
      </c>
      <c r="Q1321" t="str">
        <f>LEFT(N1321,FIND("/",N1321)-1)</f>
        <v>technology</v>
      </c>
      <c r="R1321" t="str">
        <f>RIGHT(N1321,LEN(N1321)-FIND("/",N1321))</f>
        <v>wearables</v>
      </c>
      <c r="S1321" s="11">
        <f>(J1321/86400)+25569+(-5/24)</f>
        <v>41816.603761574072</v>
      </c>
      <c r="T1321" s="11">
        <f>(I1321/86400)+25569+(-5/24)</f>
        <v>41831.458333333328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IF(E1322&lt;=0,0,(E1322/D1322)*100)</f>
        <v>0.503</v>
      </c>
      <c r="P1322" s="7">
        <f>IF(E1322&lt;=0,0,E1322/L1322)</f>
        <v>167.66666666666666</v>
      </c>
      <c r="Q1322" t="str">
        <f>LEFT(N1322,FIND("/",N1322)-1)</f>
        <v>technology</v>
      </c>
      <c r="R1322" t="str">
        <f>RIGHT(N1322,LEN(N1322)-FIND("/",N1322))</f>
        <v>wearables</v>
      </c>
      <c r="S1322" s="11">
        <f>(J1322/86400)+25569+(-5/24)</f>
        <v>42705.482013888883</v>
      </c>
      <c r="T1322" s="11">
        <f>(I1322/86400)+25569+(-5/24)</f>
        <v>42734.749999999993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IF(E1323&lt;=0,0,(E1323/D1323)*100)</f>
        <v>1.3028138528138529</v>
      </c>
      <c r="P1323" s="7">
        <f>IF(E1323&lt;=0,0,E1323/L1323)</f>
        <v>859.85714285714289</v>
      </c>
      <c r="Q1323" t="str">
        <f>LEFT(N1323,FIND("/",N1323)-1)</f>
        <v>technology</v>
      </c>
      <c r="R1323" t="str">
        <f>RIGHT(N1323,LEN(N1323)-FIND("/",N1323))</f>
        <v>wearables</v>
      </c>
      <c r="S1323" s="11">
        <f>(J1323/86400)+25569+(-5/24)</f>
        <v>42697.540937499994</v>
      </c>
      <c r="T1323" s="11">
        <f>(I1323/86400)+25569+(-5/24)</f>
        <v>42727.540937499994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IF(E1324&lt;=0,0,(E1324/D1324)*100)</f>
        <v>0.30285714285714288</v>
      </c>
      <c r="P1324" s="7">
        <f>IF(E1324&lt;=0,0,E1324/L1324)</f>
        <v>26.5</v>
      </c>
      <c r="Q1324" t="str">
        <f>LEFT(N1324,FIND("/",N1324)-1)</f>
        <v>technology</v>
      </c>
      <c r="R1324" t="str">
        <f>RIGHT(N1324,LEN(N1324)-FIND("/",N1324))</f>
        <v>wearables</v>
      </c>
      <c r="S1324" s="11">
        <f>(J1324/86400)+25569+(-5/24)</f>
        <v>42115.448206018518</v>
      </c>
      <c r="T1324" s="11">
        <f>(I1324/86400)+25569+(-5/24)</f>
        <v>42145.448206018518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IF(E1325&lt;=0,0,(E1325/D1325)*100)</f>
        <v>8.8800000000000008</v>
      </c>
      <c r="P1325" s="7">
        <f>IF(E1325&lt;=0,0,E1325/L1325)</f>
        <v>30.272727272727273</v>
      </c>
      <c r="Q1325" t="str">
        <f>LEFT(N1325,FIND("/",N1325)-1)</f>
        <v>technology</v>
      </c>
      <c r="R1325" t="str">
        <f>RIGHT(N1325,LEN(N1325)-FIND("/",N1325))</f>
        <v>wearables</v>
      </c>
      <c r="S1325" s="11">
        <f>(J1325/86400)+25569+(-5/24)</f>
        <v>42451.490115740737</v>
      </c>
      <c r="T1325" s="11">
        <f>(I1325/86400)+25569+(-5/24)</f>
        <v>42486.079861111109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IF(E1326&lt;=0,0,(E1326/D1326)*100)</f>
        <v>9.84</v>
      </c>
      <c r="P1326" s="7">
        <f>IF(E1326&lt;=0,0,E1326/L1326)</f>
        <v>54.666666666666664</v>
      </c>
      <c r="Q1326" t="str">
        <f>LEFT(N1326,FIND("/",N1326)-1)</f>
        <v>technology</v>
      </c>
      <c r="R1326" t="str">
        <f>RIGHT(N1326,LEN(N1326)-FIND("/",N1326))</f>
        <v>wearables</v>
      </c>
      <c r="S1326" s="11">
        <f>(J1326/86400)+25569+(-5/24)</f>
        <v>42626.425370370365</v>
      </c>
      <c r="T1326" s="11">
        <f>(I1326/86400)+25569+(-5/24)</f>
        <v>42656.425370370365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IF(E1327&lt;=0,0,(E1327/D1327)*100)</f>
        <v>2.4299999999999997</v>
      </c>
      <c r="P1327" s="7">
        <f>IF(E1327&lt;=0,0,E1327/L1327)</f>
        <v>60.75</v>
      </c>
      <c r="Q1327" t="str">
        <f>LEFT(N1327,FIND("/",N1327)-1)</f>
        <v>technology</v>
      </c>
      <c r="R1327" t="str">
        <f>RIGHT(N1327,LEN(N1327)-FIND("/",N1327))</f>
        <v>wearables</v>
      </c>
      <c r="S1327" s="11">
        <f>(J1327/86400)+25569+(-5/24)</f>
        <v>42703.877719907403</v>
      </c>
      <c r="T1327" s="11">
        <f>(I1327/86400)+25569+(-5/24)</f>
        <v>42733.877719907403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IF(E1328&lt;=0,0,(E1328/D1328)*100)</f>
        <v>1.1299999999999999</v>
      </c>
      <c r="P1328" s="7">
        <f>IF(E1328&lt;=0,0,E1328/L1328)</f>
        <v>102.72727272727273</v>
      </c>
      <c r="Q1328" t="str">
        <f>LEFT(N1328,FIND("/",N1328)-1)</f>
        <v>technology</v>
      </c>
      <c r="R1328" t="str">
        <f>RIGHT(N1328,LEN(N1328)-FIND("/",N1328))</f>
        <v>wearables</v>
      </c>
      <c r="S1328" s="11">
        <f>(J1328/86400)+25569+(-5/24)</f>
        <v>41974.583657407406</v>
      </c>
      <c r="T1328" s="11">
        <f>(I1328/86400)+25569+(-5/24)</f>
        <v>42019.583657407406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IF(E1329&lt;=0,0,(E1329/D1329)*100)</f>
        <v>3.5520833333333335</v>
      </c>
      <c r="P1329" s="7">
        <f>IF(E1329&lt;=0,0,E1329/L1329)</f>
        <v>41.585365853658537</v>
      </c>
      <c r="Q1329" t="str">
        <f>LEFT(N1329,FIND("/",N1329)-1)</f>
        <v>technology</v>
      </c>
      <c r="R1329" t="str">
        <f>RIGHT(N1329,LEN(N1329)-FIND("/",N1329))</f>
        <v>wearables</v>
      </c>
      <c r="S1329" s="11">
        <f>(J1329/86400)+25569+(-5/24)</f>
        <v>42123.470312500001</v>
      </c>
      <c r="T1329" s="11">
        <f>(I1329/86400)+25569+(-5/24)</f>
        <v>42153.470312500001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IF(E1330&lt;=0,0,(E1330/D1330)*100)</f>
        <v>2.3306666666666667</v>
      </c>
      <c r="P1330" s="7">
        <f>IF(E1330&lt;=0,0,E1330/L1330)</f>
        <v>116.53333333333333</v>
      </c>
      <c r="Q1330" t="str">
        <f>LEFT(N1330,FIND("/",N1330)-1)</f>
        <v>technology</v>
      </c>
      <c r="R1330" t="str">
        <f>RIGHT(N1330,LEN(N1330)-FIND("/",N1330))</f>
        <v>wearables</v>
      </c>
      <c r="S1330" s="11">
        <f>(J1330/86400)+25569+(-5/24)</f>
        <v>42612.434421296297</v>
      </c>
      <c r="T1330" s="11">
        <f>(I1330/86400)+25569+(-5/24)</f>
        <v>42657.434421296297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IF(E1331&lt;=0,0,(E1331/D1331)*100)</f>
        <v>0.81600000000000006</v>
      </c>
      <c r="P1331" s="7">
        <f>IF(E1331&lt;=0,0,E1331/L1331)</f>
        <v>45.333333333333336</v>
      </c>
      <c r="Q1331" t="str">
        <f>LEFT(N1331,FIND("/",N1331)-1)</f>
        <v>technology</v>
      </c>
      <c r="R1331" t="str">
        <f>RIGHT(N1331,LEN(N1331)-FIND("/",N1331))</f>
        <v>wearables</v>
      </c>
      <c r="S1331" s="11">
        <f>(J1331/86400)+25569+(-5/24)</f>
        <v>41935.013252314813</v>
      </c>
      <c r="T1331" s="11">
        <f>(I1331/86400)+25569+(-5/24)</f>
        <v>41975.054918981477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IF(E1332&lt;=0,0,(E1332/D1332)*100)</f>
        <v>22.494285714285713</v>
      </c>
      <c r="P1332" s="7">
        <f>IF(E1332&lt;=0,0,E1332/L1332)</f>
        <v>157.46</v>
      </c>
      <c r="Q1332" t="str">
        <f>LEFT(N1332,FIND("/",N1332)-1)</f>
        <v>technology</v>
      </c>
      <c r="R1332" t="str">
        <f>RIGHT(N1332,LEN(N1332)-FIND("/",N1332))</f>
        <v>wearables</v>
      </c>
      <c r="S1332" s="11">
        <f>(J1332/86400)+25569+(-5/24)</f>
        <v>42522.068391203698</v>
      </c>
      <c r="T1332" s="11">
        <f>(I1332/86400)+25569+(-5/24)</f>
        <v>42552.958333333336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IF(E1333&lt;=0,0,(E1333/D1333)*100)</f>
        <v>1.3668</v>
      </c>
      <c r="P1333" s="7">
        <f>IF(E1333&lt;=0,0,E1333/L1333)</f>
        <v>100.5</v>
      </c>
      <c r="Q1333" t="str">
        <f>LEFT(N1333,FIND("/",N1333)-1)</f>
        <v>technology</v>
      </c>
      <c r="R1333" t="str">
        <f>RIGHT(N1333,LEN(N1333)-FIND("/",N1333))</f>
        <v>wearables</v>
      </c>
      <c r="S1333" s="11">
        <f>(J1333/86400)+25569+(-5/24)</f>
        <v>42569.295763888884</v>
      </c>
      <c r="T1333" s="11">
        <f>(I1333/86400)+25569+(-5/24)</f>
        <v>42599.295763888884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IF(E1334&lt;=0,0,(E1334/D1334)*100)</f>
        <v>0</v>
      </c>
      <c r="P1334" s="7">
        <f>IF(E1334&lt;=0,0,E1334/L1334)</f>
        <v>0</v>
      </c>
      <c r="Q1334" t="str">
        <f>LEFT(N1334,FIND("/",N1334)-1)</f>
        <v>technology</v>
      </c>
      <c r="R1334" t="str">
        <f>RIGHT(N1334,LEN(N1334)-FIND("/",N1334))</f>
        <v>wearables</v>
      </c>
      <c r="S1334" s="11">
        <f>(J1334/86400)+25569+(-5/24)</f>
        <v>42731.851944444446</v>
      </c>
      <c r="T1334" s="11">
        <f>(I1334/86400)+25569+(-5/24)</f>
        <v>42761.851944444446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IF(E1335&lt;=0,0,(E1335/D1335)*100)</f>
        <v>0</v>
      </c>
      <c r="P1335" s="7">
        <f>IF(E1335&lt;=0,0,E1335/L1335)</f>
        <v>0</v>
      </c>
      <c r="Q1335" t="str">
        <f>LEFT(N1335,FIND("/",N1335)-1)</f>
        <v>technology</v>
      </c>
      <c r="R1335" t="str">
        <f>RIGHT(N1335,LEN(N1335)-FIND("/",N1335))</f>
        <v>wearables</v>
      </c>
      <c r="S1335" s="11">
        <f>(J1335/86400)+25569+(-5/24)</f>
        <v>41805.8984375</v>
      </c>
      <c r="T1335" s="11">
        <f>(I1335/86400)+25569+(-5/24)</f>
        <v>41835.8984375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IF(E1336&lt;=0,0,(E1336/D1336)*100)</f>
        <v>10.754135338345865</v>
      </c>
      <c r="P1336" s="7">
        <f>IF(E1336&lt;=0,0,E1336/L1336)</f>
        <v>51.822463768115945</v>
      </c>
      <c r="Q1336" t="str">
        <f>LEFT(N1336,FIND("/",N1336)-1)</f>
        <v>technology</v>
      </c>
      <c r="R1336" t="str">
        <f>RIGHT(N1336,LEN(N1336)-FIND("/",N1336))</f>
        <v>wearables</v>
      </c>
      <c r="S1336" s="11">
        <f>(J1336/86400)+25569+(-5/24)</f>
        <v>42410.565821759257</v>
      </c>
      <c r="T1336" s="11">
        <f>(I1336/86400)+25569+(-5/24)</f>
        <v>42440.565821759257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IF(E1337&lt;=0,0,(E1337/D1337)*100)</f>
        <v>19.759999999999998</v>
      </c>
      <c r="P1337" s="7">
        <f>IF(E1337&lt;=0,0,E1337/L1337)</f>
        <v>308.75</v>
      </c>
      <c r="Q1337" t="str">
        <f>LEFT(N1337,FIND("/",N1337)-1)</f>
        <v>technology</v>
      </c>
      <c r="R1337" t="str">
        <f>RIGHT(N1337,LEN(N1337)-FIND("/",N1337))</f>
        <v>wearables</v>
      </c>
      <c r="S1337" s="11">
        <f>(J1337/86400)+25569+(-5/24)</f>
        <v>42313.728032407402</v>
      </c>
      <c r="T1337" s="11">
        <f>(I1337/86400)+25569+(-5/24)</f>
        <v>42343.728032407402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IF(E1338&lt;=0,0,(E1338/D1338)*100)</f>
        <v>84.946999999999989</v>
      </c>
      <c r="P1338" s="7">
        <f>IF(E1338&lt;=0,0,E1338/L1338)</f>
        <v>379.22767857142856</v>
      </c>
      <c r="Q1338" t="str">
        <f>LEFT(N1338,FIND("/",N1338)-1)</f>
        <v>technology</v>
      </c>
      <c r="R1338" t="str">
        <f>RIGHT(N1338,LEN(N1338)-FIND("/",N1338))</f>
        <v>wearables</v>
      </c>
      <c r="S1338" s="11">
        <f>(J1338/86400)+25569+(-5/24)</f>
        <v>41955.655416666668</v>
      </c>
      <c r="T1338" s="11">
        <f>(I1338/86400)+25569+(-5/24)</f>
        <v>41990.655416666668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IF(E1339&lt;=0,0,(E1339/D1339)*100)</f>
        <v>49.381999999999998</v>
      </c>
      <c r="P1339" s="7">
        <f>IF(E1339&lt;=0,0,E1339/L1339)</f>
        <v>176.36428571428573</v>
      </c>
      <c r="Q1339" t="str">
        <f>LEFT(N1339,FIND("/",N1339)-1)</f>
        <v>technology</v>
      </c>
      <c r="R1339" t="str">
        <f>RIGHT(N1339,LEN(N1339)-FIND("/",N1339))</f>
        <v>wearables</v>
      </c>
      <c r="S1339" s="11">
        <f>(J1339/86400)+25569+(-5/24)</f>
        <v>42767.368969907409</v>
      </c>
      <c r="T1339" s="11">
        <f>(I1339/86400)+25569+(-5/24)</f>
        <v>42797.368969907409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IF(E1340&lt;=0,0,(E1340/D1340)*100)</f>
        <v>3.3033333333333332</v>
      </c>
      <c r="P1340" s="7">
        <f>IF(E1340&lt;=0,0,E1340/L1340)</f>
        <v>66.066666666666663</v>
      </c>
      <c r="Q1340" t="str">
        <f>LEFT(N1340,FIND("/",N1340)-1)</f>
        <v>technology</v>
      </c>
      <c r="R1340" t="str">
        <f>RIGHT(N1340,LEN(N1340)-FIND("/",N1340))</f>
        <v>wearables</v>
      </c>
      <c r="S1340" s="11">
        <f>(J1340/86400)+25569+(-5/24)</f>
        <v>42188.595289351848</v>
      </c>
      <c r="T1340" s="11">
        <f>(I1340/86400)+25569+(-5/24)</f>
        <v>42218.595289351848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IF(E1341&lt;=0,0,(E1341/D1341)*100)</f>
        <v>6.6339999999999995</v>
      </c>
      <c r="P1341" s="7">
        <f>IF(E1341&lt;=0,0,E1341/L1341)</f>
        <v>89.648648648648646</v>
      </c>
      <c r="Q1341" t="str">
        <f>LEFT(N1341,FIND("/",N1341)-1)</f>
        <v>technology</v>
      </c>
      <c r="R1341" t="str">
        <f>RIGHT(N1341,LEN(N1341)-FIND("/",N1341))</f>
        <v>wearables</v>
      </c>
      <c r="S1341" s="11">
        <f>(J1341/86400)+25569+(-5/24)</f>
        <v>41936.438831018517</v>
      </c>
      <c r="T1341" s="11">
        <f>(I1341/86400)+25569+(-5/24)</f>
        <v>41981.480497685181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IF(E1342&lt;=0,0,(E1342/D1342)*100)</f>
        <v>0</v>
      </c>
      <c r="P1342" s="7">
        <f>IF(E1342&lt;=0,0,E1342/L1342)</f>
        <v>0</v>
      </c>
      <c r="Q1342" t="str">
        <f>LEFT(N1342,FIND("/",N1342)-1)</f>
        <v>technology</v>
      </c>
      <c r="R1342" t="str">
        <f>RIGHT(N1342,LEN(N1342)-FIND("/",N1342))</f>
        <v>wearables</v>
      </c>
      <c r="S1342" s="11">
        <f>(J1342/86400)+25569+(-5/24)</f>
        <v>41836.387187499997</v>
      </c>
      <c r="T1342" s="11">
        <f>(I1342/86400)+25569+(-5/24)</f>
        <v>41866.387187499997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IF(E1343&lt;=0,0,(E1343/D1343)*100)</f>
        <v>70.36</v>
      </c>
      <c r="P1343" s="7">
        <f>IF(E1343&lt;=0,0,E1343/L1343)</f>
        <v>382.39130434782606</v>
      </c>
      <c r="Q1343" t="str">
        <f>LEFT(N1343,FIND("/",N1343)-1)</f>
        <v>technology</v>
      </c>
      <c r="R1343" t="str">
        <f>RIGHT(N1343,LEN(N1343)-FIND("/",N1343))</f>
        <v>wearables</v>
      </c>
      <c r="S1343" s="11">
        <f>(J1343/86400)+25569+(-5/24)</f>
        <v>42612.415706018517</v>
      </c>
      <c r="T1343" s="11">
        <f>(I1343/86400)+25569+(-5/24)</f>
        <v>42644.415706018517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IF(E1344&lt;=0,0,(E1344/D1344)*100)</f>
        <v>0.2</v>
      </c>
      <c r="P1344" s="7">
        <f>IF(E1344&lt;=0,0,E1344/L1344)</f>
        <v>100</v>
      </c>
      <c r="Q1344" t="str">
        <f>LEFT(N1344,FIND("/",N1344)-1)</f>
        <v>technology</v>
      </c>
      <c r="R1344" t="str">
        <f>RIGHT(N1344,LEN(N1344)-FIND("/",N1344))</f>
        <v>wearables</v>
      </c>
      <c r="S1344" s="11">
        <f>(J1344/86400)+25569+(-5/24)</f>
        <v>42172.608090277776</v>
      </c>
      <c r="T1344" s="11">
        <f>(I1344/86400)+25569+(-5/24)</f>
        <v>42202.608090277776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IF(E1345&lt;=0,0,(E1345/D1345)*100)</f>
        <v>102.298</v>
      </c>
      <c r="P1345" s="7">
        <f>IF(E1345&lt;=0,0,E1345/L1345)</f>
        <v>158.35603715170279</v>
      </c>
      <c r="Q1345" t="str">
        <f>LEFT(N1345,FIND("/",N1345)-1)</f>
        <v>technology</v>
      </c>
      <c r="R1345" t="str">
        <f>RIGHT(N1345,LEN(N1345)-FIND("/",N1345))</f>
        <v>wearables</v>
      </c>
      <c r="S1345" s="11">
        <f>(J1345/86400)+25569+(-5/24)</f>
        <v>42542.318090277775</v>
      </c>
      <c r="T1345" s="11">
        <f>(I1345/86400)+25569+(-5/24)</f>
        <v>42600.957638888889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IF(E1346&lt;=0,0,(E1346/D1346)*100)</f>
        <v>377.73333333333335</v>
      </c>
      <c r="P1346" s="7">
        <f>IF(E1346&lt;=0,0,E1346/L1346)</f>
        <v>40.762589928057551</v>
      </c>
      <c r="Q1346" t="str">
        <f>LEFT(N1346,FIND("/",N1346)-1)</f>
        <v>publishing</v>
      </c>
      <c r="R1346" t="str">
        <f>RIGHT(N1346,LEN(N1346)-FIND("/",N1346))</f>
        <v>nonfiction</v>
      </c>
      <c r="S1346" s="11">
        <f>(J1346/86400)+25569+(-5/24)</f>
        <v>42522.581469907404</v>
      </c>
      <c r="T1346" s="11">
        <f>(I1346/86400)+25569+(-5/24)</f>
        <v>42551.581469907404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IF(E1347&lt;=0,0,(E1347/D1347)*100)</f>
        <v>125</v>
      </c>
      <c r="P1347" s="7">
        <f>IF(E1347&lt;=0,0,E1347/L1347)</f>
        <v>53.571428571428569</v>
      </c>
      <c r="Q1347" t="str">
        <f>LEFT(N1347,FIND("/",N1347)-1)</f>
        <v>publishing</v>
      </c>
      <c r="R1347" t="str">
        <f>RIGHT(N1347,LEN(N1347)-FIND("/",N1347))</f>
        <v>nonfiction</v>
      </c>
      <c r="S1347" s="11">
        <f>(J1347/86400)+25569+(-5/24)</f>
        <v>41799.606006944443</v>
      </c>
      <c r="T1347" s="11">
        <f>(I1347/86400)+25569+(-5/24)</f>
        <v>41834.606006944443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IF(E1348&lt;=0,0,(E1348/D1348)*100)</f>
        <v>147.32653061224491</v>
      </c>
      <c r="P1348" s="7">
        <f>IF(E1348&lt;=0,0,E1348/L1348)</f>
        <v>48.449664429530202</v>
      </c>
      <c r="Q1348" t="str">
        <f>LEFT(N1348,FIND("/",N1348)-1)</f>
        <v>publishing</v>
      </c>
      <c r="R1348" t="str">
        <f>RIGHT(N1348,LEN(N1348)-FIND("/",N1348))</f>
        <v>nonfiction</v>
      </c>
      <c r="S1348" s="11">
        <f>(J1348/86400)+25569+(-5/24)</f>
        <v>41421.867488425924</v>
      </c>
      <c r="T1348" s="11">
        <f>(I1348/86400)+25569+(-5/24)</f>
        <v>41451.867488425924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IF(E1349&lt;=0,0,(E1349/D1349)*100)</f>
        <v>102.2</v>
      </c>
      <c r="P1349" s="7">
        <f>IF(E1349&lt;=0,0,E1349/L1349)</f>
        <v>82.41935483870968</v>
      </c>
      <c r="Q1349" t="str">
        <f>LEFT(N1349,FIND("/",N1349)-1)</f>
        <v>publishing</v>
      </c>
      <c r="R1349" t="str">
        <f>RIGHT(N1349,LEN(N1349)-FIND("/",N1349))</f>
        <v>nonfiction</v>
      </c>
      <c r="S1349" s="11">
        <f>(J1349/86400)+25569+(-5/24)</f>
        <v>42040.429687499993</v>
      </c>
      <c r="T1349" s="11">
        <f>(I1349/86400)+25569+(-5/24)</f>
        <v>42070.429687499993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IF(E1350&lt;=0,0,(E1350/D1350)*100)</f>
        <v>101.8723404255319</v>
      </c>
      <c r="P1350" s="7">
        <f>IF(E1350&lt;=0,0,E1350/L1350)</f>
        <v>230.19230769230768</v>
      </c>
      <c r="Q1350" t="str">
        <f>LEFT(N1350,FIND("/",N1350)-1)</f>
        <v>publishing</v>
      </c>
      <c r="R1350" t="str">
        <f>RIGHT(N1350,LEN(N1350)-FIND("/",N1350))</f>
        <v>nonfiction</v>
      </c>
      <c r="S1350" s="11">
        <f>(J1350/86400)+25569+(-5/24)</f>
        <v>41963.297835648147</v>
      </c>
      <c r="T1350" s="11">
        <f>(I1350/86400)+25569+(-5/24)</f>
        <v>41991.297835648147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IF(E1351&lt;=0,0,(E1351/D1351)*100)</f>
        <v>204.2</v>
      </c>
      <c r="P1351" s="7">
        <f>IF(E1351&lt;=0,0,E1351/L1351)</f>
        <v>59.360465116279073</v>
      </c>
      <c r="Q1351" t="str">
        <f>LEFT(N1351,FIND("/",N1351)-1)</f>
        <v>publishing</v>
      </c>
      <c r="R1351" t="str">
        <f>RIGHT(N1351,LEN(N1351)-FIND("/",N1351))</f>
        <v>nonfiction</v>
      </c>
      <c r="S1351" s="11">
        <f>(J1351/86400)+25569+(-5/24)</f>
        <v>42317.124247685184</v>
      </c>
      <c r="T1351" s="11">
        <f>(I1351/86400)+25569+(-5/24)</f>
        <v>42354.082638888889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IF(E1352&lt;=0,0,(E1352/D1352)*100)</f>
        <v>104.05</v>
      </c>
      <c r="P1352" s="7">
        <f>IF(E1352&lt;=0,0,E1352/L1352)</f>
        <v>66.698717948717942</v>
      </c>
      <c r="Q1352" t="str">
        <f>LEFT(N1352,FIND("/",N1352)-1)</f>
        <v>publishing</v>
      </c>
      <c r="R1352" t="str">
        <f>RIGHT(N1352,LEN(N1352)-FIND("/",N1352))</f>
        <v>nonfiction</v>
      </c>
      <c r="S1352" s="11">
        <f>(J1352/86400)+25569+(-5/24)</f>
        <v>42333.804791666662</v>
      </c>
      <c r="T1352" s="11">
        <f>(I1352/86400)+25569+(-5/24)</f>
        <v>42363.804791666662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IF(E1353&lt;=0,0,(E1353/D1353)*100)</f>
        <v>101.265</v>
      </c>
      <c r="P1353" s="7">
        <f>IF(E1353&lt;=0,0,E1353/L1353)</f>
        <v>168.77500000000001</v>
      </c>
      <c r="Q1353" t="str">
        <f>LEFT(N1353,FIND("/",N1353)-1)</f>
        <v>publishing</v>
      </c>
      <c r="R1353" t="str">
        <f>RIGHT(N1353,LEN(N1353)-FIND("/",N1353))</f>
        <v>nonfiction</v>
      </c>
      <c r="S1353" s="11">
        <f>(J1353/86400)+25569+(-5/24)</f>
        <v>42382.531759259255</v>
      </c>
      <c r="T1353" s="11">
        <f>(I1353/86400)+25569+(-5/24)</f>
        <v>42412.531759259255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IF(E1354&lt;=0,0,(E1354/D1354)*100)</f>
        <v>136.13999999999999</v>
      </c>
      <c r="P1354" s="7">
        <f>IF(E1354&lt;=0,0,E1354/L1354)</f>
        <v>59.973568281938327</v>
      </c>
      <c r="Q1354" t="str">
        <f>LEFT(N1354,FIND("/",N1354)-1)</f>
        <v>publishing</v>
      </c>
      <c r="R1354" t="str">
        <f>RIGHT(N1354,LEN(N1354)-FIND("/",N1354))</f>
        <v>nonfiction</v>
      </c>
      <c r="S1354" s="11">
        <f>(J1354/86400)+25569+(-5/24)</f>
        <v>42200.369976851849</v>
      </c>
      <c r="T1354" s="11">
        <f>(I1354/86400)+25569+(-5/24)</f>
        <v>42251.957638888889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IF(E1355&lt;=0,0,(E1355/D1355)*100)</f>
        <v>133.6</v>
      </c>
      <c r="P1355" s="7">
        <f>IF(E1355&lt;=0,0,E1355/L1355)</f>
        <v>31.80952380952381</v>
      </c>
      <c r="Q1355" t="str">
        <f>LEFT(N1355,FIND("/",N1355)-1)</f>
        <v>publishing</v>
      </c>
      <c r="R1355" t="str">
        <f>RIGHT(N1355,LEN(N1355)-FIND("/",N1355))</f>
        <v>nonfiction</v>
      </c>
      <c r="S1355" s="11">
        <f>(J1355/86400)+25569+(-5/24)</f>
        <v>41308.909583333334</v>
      </c>
      <c r="T1355" s="11">
        <f>(I1355/86400)+25569+(-5/24)</f>
        <v>41343.791666666664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IF(E1356&lt;=0,0,(E1356/D1356)*100)</f>
        <v>130.25</v>
      </c>
      <c r="P1356" s="7">
        <f>IF(E1356&lt;=0,0,E1356/L1356)</f>
        <v>24.421875</v>
      </c>
      <c r="Q1356" t="str">
        <f>LEFT(N1356,FIND("/",N1356)-1)</f>
        <v>publishing</v>
      </c>
      <c r="R1356" t="str">
        <f>RIGHT(N1356,LEN(N1356)-FIND("/",N1356))</f>
        <v>nonfiction</v>
      </c>
      <c r="S1356" s="11">
        <f>(J1356/86400)+25569+(-5/24)</f>
        <v>42502.599293981482</v>
      </c>
      <c r="T1356" s="11">
        <f>(I1356/86400)+25569+(-5/24)</f>
        <v>42532.599293981482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IF(E1357&lt;=0,0,(E1357/D1357)*100)</f>
        <v>122.67999999999999</v>
      </c>
      <c r="P1357" s="7">
        <f>IF(E1357&lt;=0,0,E1357/L1357)</f>
        <v>25.347107438016529</v>
      </c>
      <c r="Q1357" t="str">
        <f>LEFT(N1357,FIND("/",N1357)-1)</f>
        <v>publishing</v>
      </c>
      <c r="R1357" t="str">
        <f>RIGHT(N1357,LEN(N1357)-FIND("/",N1357))</f>
        <v>nonfiction</v>
      </c>
      <c r="S1357" s="11">
        <f>(J1357/86400)+25569+(-5/24)</f>
        <v>41213.046354166661</v>
      </c>
      <c r="T1357" s="11">
        <f>(I1357/86400)+25569+(-5/24)</f>
        <v>41243.208333333328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IF(E1358&lt;=0,0,(E1358/D1358)*100)</f>
        <v>182.81058823529412</v>
      </c>
      <c r="P1358" s="7">
        <f>IF(E1358&lt;=0,0,E1358/L1358)</f>
        <v>71.443218390804603</v>
      </c>
      <c r="Q1358" t="str">
        <f>LEFT(N1358,FIND("/",N1358)-1)</f>
        <v>publishing</v>
      </c>
      <c r="R1358" t="str">
        <f>RIGHT(N1358,LEN(N1358)-FIND("/",N1358))</f>
        <v>nonfiction</v>
      </c>
      <c r="S1358" s="11">
        <f>(J1358/86400)+25569+(-5/24)</f>
        <v>41429.830555555549</v>
      </c>
      <c r="T1358" s="11">
        <f>(I1358/86400)+25569+(-5/24)</f>
        <v>41459.830555555549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IF(E1359&lt;=0,0,(E1359/D1359)*100)</f>
        <v>125.29999999999998</v>
      </c>
      <c r="P1359" s="7">
        <f>IF(E1359&lt;=0,0,E1359/L1359)</f>
        <v>38.553846153846152</v>
      </c>
      <c r="Q1359" t="str">
        <f>LEFT(N1359,FIND("/",N1359)-1)</f>
        <v>publishing</v>
      </c>
      <c r="R1359" t="str">
        <f>RIGHT(N1359,LEN(N1359)-FIND("/",N1359))</f>
        <v>nonfiction</v>
      </c>
      <c r="S1359" s="11">
        <f>(J1359/86400)+25569+(-5/24)</f>
        <v>41304.753900462958</v>
      </c>
      <c r="T1359" s="11">
        <f>(I1359/86400)+25569+(-5/24)</f>
        <v>41334.040972222218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IF(E1360&lt;=0,0,(E1360/D1360)*100)</f>
        <v>111.66666666666667</v>
      </c>
      <c r="P1360" s="7">
        <f>IF(E1360&lt;=0,0,E1360/L1360)</f>
        <v>68.367346938775512</v>
      </c>
      <c r="Q1360" t="str">
        <f>LEFT(N1360,FIND("/",N1360)-1)</f>
        <v>publishing</v>
      </c>
      <c r="R1360" t="str">
        <f>RIGHT(N1360,LEN(N1360)-FIND("/",N1360))</f>
        <v>nonfiction</v>
      </c>
      <c r="S1360" s="11">
        <f>(J1360/86400)+25569+(-5/24)</f>
        <v>40689.362534722219</v>
      </c>
      <c r="T1360" s="11">
        <f>(I1360/86400)+25569+(-5/24)</f>
        <v>40719.362534722219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IF(E1361&lt;=0,0,(E1361/D1361)*100)</f>
        <v>115.75757575757575</v>
      </c>
      <c r="P1361" s="7">
        <f>IF(E1361&lt;=0,0,E1361/L1361)</f>
        <v>40.210526315789473</v>
      </c>
      <c r="Q1361" t="str">
        <f>LEFT(N1361,FIND("/",N1361)-1)</f>
        <v>publishing</v>
      </c>
      <c r="R1361" t="str">
        <f>RIGHT(N1361,LEN(N1361)-FIND("/",N1361))</f>
        <v>nonfiction</v>
      </c>
      <c r="S1361" s="11">
        <f>(J1361/86400)+25569+(-5/24)</f>
        <v>40668.606365740736</v>
      </c>
      <c r="T1361" s="11">
        <f>(I1361/86400)+25569+(-5/24)</f>
        <v>40730.606365740736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IF(E1362&lt;=0,0,(E1362/D1362)*100)</f>
        <v>173.2</v>
      </c>
      <c r="P1362" s="7">
        <f>IF(E1362&lt;=0,0,E1362/L1362)</f>
        <v>32.074074074074076</v>
      </c>
      <c r="Q1362" t="str">
        <f>LEFT(N1362,FIND("/",N1362)-1)</f>
        <v>publishing</v>
      </c>
      <c r="R1362" t="str">
        <f>RIGHT(N1362,LEN(N1362)-FIND("/",N1362))</f>
        <v>nonfiction</v>
      </c>
      <c r="S1362" s="11">
        <f>(J1362/86400)+25569+(-5/24)</f>
        <v>41095.692361111105</v>
      </c>
      <c r="T1362" s="11">
        <f>(I1362/86400)+25569+(-5/24)</f>
        <v>41123.692361111105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IF(E1363&lt;=0,0,(E1363/D1363)*100)</f>
        <v>125.98333333333333</v>
      </c>
      <c r="P1363" s="7">
        <f>IF(E1363&lt;=0,0,E1363/L1363)</f>
        <v>28.632575757575758</v>
      </c>
      <c r="Q1363" t="str">
        <f>LEFT(N1363,FIND("/",N1363)-1)</f>
        <v>publishing</v>
      </c>
      <c r="R1363" t="str">
        <f>RIGHT(N1363,LEN(N1363)-FIND("/",N1363))</f>
        <v>nonfiction</v>
      </c>
      <c r="S1363" s="11">
        <f>(J1363/86400)+25569+(-5/24)</f>
        <v>41781.508935185186</v>
      </c>
      <c r="T1363" s="11">
        <f>(I1363/86400)+25569+(-5/24)</f>
        <v>41811.508935185186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IF(E1364&lt;=0,0,(E1364/D1364)*100)</f>
        <v>109.1</v>
      </c>
      <c r="P1364" s="7">
        <f>IF(E1364&lt;=0,0,E1364/L1364)</f>
        <v>43.64</v>
      </c>
      <c r="Q1364" t="str">
        <f>LEFT(N1364,FIND("/",N1364)-1)</f>
        <v>publishing</v>
      </c>
      <c r="R1364" t="str">
        <f>RIGHT(N1364,LEN(N1364)-FIND("/",N1364))</f>
        <v>nonfiction</v>
      </c>
      <c r="S1364" s="11">
        <f>(J1364/86400)+25569+(-5/24)</f>
        <v>41464.726053240738</v>
      </c>
      <c r="T1364" s="11">
        <f>(I1364/86400)+25569+(-5/24)</f>
        <v>41524.726053240738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IF(E1365&lt;=0,0,(E1365/D1365)*100)</f>
        <v>100</v>
      </c>
      <c r="P1365" s="7">
        <f>IF(E1365&lt;=0,0,E1365/L1365)</f>
        <v>40</v>
      </c>
      <c r="Q1365" t="str">
        <f>LEFT(N1365,FIND("/",N1365)-1)</f>
        <v>publishing</v>
      </c>
      <c r="R1365" t="str">
        <f>RIGHT(N1365,LEN(N1365)-FIND("/",N1365))</f>
        <v>nonfiction</v>
      </c>
      <c r="S1365" s="11">
        <f>(J1365/86400)+25569+(-5/24)</f>
        <v>42396.635729166665</v>
      </c>
      <c r="T1365" s="11">
        <f>(I1365/86400)+25569+(-5/24)</f>
        <v>42415.124305555553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IF(E1366&lt;=0,0,(E1366/D1366)*100)</f>
        <v>118.64285714285714</v>
      </c>
      <c r="P1366" s="7">
        <f>IF(E1366&lt;=0,0,E1366/L1366)</f>
        <v>346.04166666666669</v>
      </c>
      <c r="Q1366" t="str">
        <f>LEFT(N1366,FIND("/",N1366)-1)</f>
        <v>music</v>
      </c>
      <c r="R1366" t="str">
        <f>RIGHT(N1366,LEN(N1366)-FIND("/",N1366))</f>
        <v>rock</v>
      </c>
      <c r="S1366" s="11">
        <f>(J1366/86400)+25569+(-5/24)</f>
        <v>41951.487337962964</v>
      </c>
      <c r="T1366" s="11">
        <f>(I1366/86400)+25569+(-5/24)</f>
        <v>42011.487337962964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IF(E1367&lt;=0,0,(E1367/D1367)*100)</f>
        <v>100.26666666666667</v>
      </c>
      <c r="P1367" s="7">
        <f>IF(E1367&lt;=0,0,E1367/L1367)</f>
        <v>81.739130434782609</v>
      </c>
      <c r="Q1367" t="str">
        <f>LEFT(N1367,FIND("/",N1367)-1)</f>
        <v>music</v>
      </c>
      <c r="R1367" t="str">
        <f>RIGHT(N1367,LEN(N1367)-FIND("/",N1367))</f>
        <v>rock</v>
      </c>
      <c r="S1367" s="11">
        <f>(J1367/86400)+25569+(-5/24)</f>
        <v>42049.524907407402</v>
      </c>
      <c r="T1367" s="11">
        <f>(I1367/86400)+25569+(-5/24)</f>
        <v>42079.483240740738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IF(E1368&lt;=0,0,(E1368/D1368)*100)</f>
        <v>126.48920000000001</v>
      </c>
      <c r="P1368" s="7">
        <f>IF(E1368&lt;=0,0,E1368/L1368)</f>
        <v>64.535306122448986</v>
      </c>
      <c r="Q1368" t="str">
        <f>LEFT(N1368,FIND("/",N1368)-1)</f>
        <v>music</v>
      </c>
      <c r="R1368" t="str">
        <f>RIGHT(N1368,LEN(N1368)-FIND("/",N1368))</f>
        <v>rock</v>
      </c>
      <c r="S1368" s="11">
        <f>(J1368/86400)+25569+(-5/24)</f>
        <v>41924.787766203699</v>
      </c>
      <c r="T1368" s="11">
        <f>(I1368/86400)+25569+(-5/24)</f>
        <v>41969.829432870371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IF(E1369&lt;=0,0,(E1369/D1369)*100)</f>
        <v>114.26</v>
      </c>
      <c r="P1369" s="7">
        <f>IF(E1369&lt;=0,0,E1369/L1369)</f>
        <v>63.477777777777774</v>
      </c>
      <c r="Q1369" t="str">
        <f>LEFT(N1369,FIND("/",N1369)-1)</f>
        <v>music</v>
      </c>
      <c r="R1369" t="str">
        <f>RIGHT(N1369,LEN(N1369)-FIND("/",N1369))</f>
        <v>rock</v>
      </c>
      <c r="S1369" s="11">
        <f>(J1369/86400)+25569+(-5/24)</f>
        <v>42291.794560185182</v>
      </c>
      <c r="T1369" s="11">
        <f>(I1369/86400)+25569+(-5/24)</f>
        <v>42321.836226851847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IF(E1370&lt;=0,0,(E1370/D1370)*100)</f>
        <v>110.7</v>
      </c>
      <c r="P1370" s="7">
        <f>IF(E1370&lt;=0,0,E1370/L1370)</f>
        <v>63.620689655172413</v>
      </c>
      <c r="Q1370" t="str">
        <f>LEFT(N1370,FIND("/",N1370)-1)</f>
        <v>music</v>
      </c>
      <c r="R1370" t="str">
        <f>RIGHT(N1370,LEN(N1370)-FIND("/",N1370))</f>
        <v>rock</v>
      </c>
      <c r="S1370" s="11">
        <f>(J1370/86400)+25569+(-5/24)</f>
        <v>42145.982569444437</v>
      </c>
      <c r="T1370" s="11">
        <f>(I1370/86400)+25569+(-5/24)</f>
        <v>42169.982569444437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IF(E1371&lt;=0,0,(E1371/D1371)*100)</f>
        <v>105.34805315203954</v>
      </c>
      <c r="P1371" s="7">
        <f>IF(E1371&lt;=0,0,E1371/L1371)</f>
        <v>83.967068965517228</v>
      </c>
      <c r="Q1371" t="str">
        <f>LEFT(N1371,FIND("/",N1371)-1)</f>
        <v>music</v>
      </c>
      <c r="R1371" t="str">
        <f>RIGHT(N1371,LEN(N1371)-FIND("/",N1371))</f>
        <v>rock</v>
      </c>
      <c r="S1371" s="11">
        <f>(J1371/86400)+25569+(-5/24)</f>
        <v>41710.385949074072</v>
      </c>
      <c r="T1371" s="11">
        <f>(I1371/86400)+25569+(-5/24)</f>
        <v>41740.385949074072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IF(E1372&lt;=0,0,(E1372/D1372)*100)</f>
        <v>103.66666666666666</v>
      </c>
      <c r="P1372" s="7">
        <f>IF(E1372&lt;=0,0,E1372/L1372)</f>
        <v>77.75</v>
      </c>
      <c r="Q1372" t="str">
        <f>LEFT(N1372,FIND("/",N1372)-1)</f>
        <v>music</v>
      </c>
      <c r="R1372" t="str">
        <f>RIGHT(N1372,LEN(N1372)-FIND("/",N1372))</f>
        <v>rock</v>
      </c>
      <c r="S1372" s="11">
        <f>(J1372/86400)+25569+(-5/24)</f>
        <v>41547.795023148145</v>
      </c>
      <c r="T1372" s="11">
        <f>(I1372/86400)+25569+(-5/24)</f>
        <v>41562.795023148145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IF(E1373&lt;=0,0,(E1373/D1373)*100)</f>
        <v>107.08672667523933</v>
      </c>
      <c r="P1373" s="7">
        <f>IF(E1373&lt;=0,0,E1373/L1373)</f>
        <v>107.07142857142857</v>
      </c>
      <c r="Q1373" t="str">
        <f>LEFT(N1373,FIND("/",N1373)-1)</f>
        <v>music</v>
      </c>
      <c r="R1373" t="str">
        <f>RIGHT(N1373,LEN(N1373)-FIND("/",N1373))</f>
        <v>rock</v>
      </c>
      <c r="S1373" s="11">
        <f>(J1373/86400)+25569+(-5/24)</f>
        <v>42101.550254629627</v>
      </c>
      <c r="T1373" s="11">
        <f>(I1373/86400)+25569+(-5/24)</f>
        <v>42131.550254629627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IF(E1374&lt;=0,0,(E1374/D1374)*100)</f>
        <v>124</v>
      </c>
      <c r="P1374" s="7">
        <f>IF(E1374&lt;=0,0,E1374/L1374)</f>
        <v>38.75</v>
      </c>
      <c r="Q1374" t="str">
        <f>LEFT(N1374,FIND("/",N1374)-1)</f>
        <v>music</v>
      </c>
      <c r="R1374" t="str">
        <f>RIGHT(N1374,LEN(N1374)-FIND("/",N1374))</f>
        <v>rock</v>
      </c>
      <c r="S1374" s="11">
        <f>(J1374/86400)+25569+(-5/24)</f>
        <v>41072.53162037037</v>
      </c>
      <c r="T1374" s="11">
        <f>(I1374/86400)+25569+(-5/24)</f>
        <v>41102.53162037037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IF(E1375&lt;=0,0,(E1375/D1375)*100)</f>
        <v>105.01</v>
      </c>
      <c r="P1375" s="7">
        <f>IF(E1375&lt;=0,0,E1375/L1375)</f>
        <v>201.94230769230768</v>
      </c>
      <c r="Q1375" t="str">
        <f>LEFT(N1375,FIND("/",N1375)-1)</f>
        <v>music</v>
      </c>
      <c r="R1375" t="str">
        <f>RIGHT(N1375,LEN(N1375)-FIND("/",N1375))</f>
        <v>rock</v>
      </c>
      <c r="S1375" s="11">
        <f>(J1375/86400)+25569+(-5/24)</f>
        <v>42704.743437499994</v>
      </c>
      <c r="T1375" s="11">
        <f>(I1375/86400)+25569+(-5/24)</f>
        <v>42734.743437499994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IF(E1376&lt;=0,0,(E1376/D1376)*100)</f>
        <v>189.46666666666667</v>
      </c>
      <c r="P1376" s="7">
        <f>IF(E1376&lt;=0,0,E1376/L1376)</f>
        <v>43.060606060606062</v>
      </c>
      <c r="Q1376" t="str">
        <f>LEFT(N1376,FIND("/",N1376)-1)</f>
        <v>music</v>
      </c>
      <c r="R1376" t="str">
        <f>RIGHT(N1376,LEN(N1376)-FIND("/",N1376))</f>
        <v>rock</v>
      </c>
      <c r="S1376" s="11">
        <f>(J1376/86400)+25569+(-5/24)</f>
        <v>42423.953564814808</v>
      </c>
      <c r="T1376" s="11">
        <f>(I1376/86400)+25569+(-5/24)</f>
        <v>42453.911898148144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IF(E1377&lt;=0,0,(E1377/D1377)*100)</f>
        <v>171.32499999999999</v>
      </c>
      <c r="P1377" s="7">
        <f>IF(E1377&lt;=0,0,E1377/L1377)</f>
        <v>62.871559633027523</v>
      </c>
      <c r="Q1377" t="str">
        <f>LEFT(N1377,FIND("/",N1377)-1)</f>
        <v>music</v>
      </c>
      <c r="R1377" t="str">
        <f>RIGHT(N1377,LEN(N1377)-FIND("/",N1377))</f>
        <v>rock</v>
      </c>
      <c r="S1377" s="11">
        <f>(J1377/86400)+25569+(-5/24)</f>
        <v>42719.857858796291</v>
      </c>
      <c r="T1377" s="11">
        <f>(I1377/86400)+25569+(-5/24)</f>
        <v>42749.857858796291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IF(E1378&lt;=0,0,(E1378/D1378)*100)</f>
        <v>252.48648648648651</v>
      </c>
      <c r="P1378" s="7">
        <f>IF(E1378&lt;=0,0,E1378/L1378)</f>
        <v>55.607142857142854</v>
      </c>
      <c r="Q1378" t="str">
        <f>LEFT(N1378,FIND("/",N1378)-1)</f>
        <v>music</v>
      </c>
      <c r="R1378" t="str">
        <f>RIGHT(N1378,LEN(N1378)-FIND("/",N1378))</f>
        <v>rock</v>
      </c>
      <c r="S1378" s="11">
        <f>(J1378/86400)+25569+(-5/24)</f>
        <v>42677.460717592585</v>
      </c>
      <c r="T1378" s="11">
        <f>(I1378/86400)+25569+(-5/24)</f>
        <v>42707.502384259256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IF(E1379&lt;=0,0,(E1379/D1379)*100)</f>
        <v>116.15384615384616</v>
      </c>
      <c r="P1379" s="7">
        <f>IF(E1379&lt;=0,0,E1379/L1379)</f>
        <v>48.70967741935484</v>
      </c>
      <c r="Q1379" t="str">
        <f>LEFT(N1379,FIND("/",N1379)-1)</f>
        <v>music</v>
      </c>
      <c r="R1379" t="str">
        <f>RIGHT(N1379,LEN(N1379)-FIND("/",N1379))</f>
        <v>rock</v>
      </c>
      <c r="S1379" s="11">
        <f>(J1379/86400)+25569+(-5/24)</f>
        <v>42747.01122685185</v>
      </c>
      <c r="T1379" s="11">
        <f>(I1379/86400)+25569+(-5/24)</f>
        <v>42768.96597222222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IF(E1380&lt;=0,0,(E1380/D1380)*100)</f>
        <v>203.35000000000002</v>
      </c>
      <c r="P1380" s="7">
        <f>IF(E1380&lt;=0,0,E1380/L1380)</f>
        <v>30.578947368421051</v>
      </c>
      <c r="Q1380" t="str">
        <f>LEFT(N1380,FIND("/",N1380)-1)</f>
        <v>music</v>
      </c>
      <c r="R1380" t="str">
        <f>RIGHT(N1380,LEN(N1380)-FIND("/",N1380))</f>
        <v>rock</v>
      </c>
      <c r="S1380" s="11">
        <f>(J1380/86400)+25569+(-5/24)</f>
        <v>42568.551041666666</v>
      </c>
      <c r="T1380" s="11">
        <f>(I1380/86400)+25569+(-5/24)</f>
        <v>42583.551041666666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IF(E1381&lt;=0,0,(E1381/D1381)*100)</f>
        <v>111.60000000000001</v>
      </c>
      <c r="P1381" s="7">
        <f>IF(E1381&lt;=0,0,E1381/L1381)</f>
        <v>73.907284768211923</v>
      </c>
      <c r="Q1381" t="str">
        <f>LEFT(N1381,FIND("/",N1381)-1)</f>
        <v>music</v>
      </c>
      <c r="R1381" t="str">
        <f>RIGHT(N1381,LEN(N1381)-FIND("/",N1381))</f>
        <v>rock</v>
      </c>
      <c r="S1381" s="11">
        <f>(J1381/86400)+25569+(-5/24)</f>
        <v>42130.283287037033</v>
      </c>
      <c r="T1381" s="11">
        <f>(I1381/86400)+25569+(-5/24)</f>
        <v>42160.283287037033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IF(E1382&lt;=0,0,(E1382/D1382)*100)</f>
        <v>424</v>
      </c>
      <c r="P1382" s="7">
        <f>IF(E1382&lt;=0,0,E1382/L1382)</f>
        <v>21.2</v>
      </c>
      <c r="Q1382" t="str">
        <f>LEFT(N1382,FIND("/",N1382)-1)</f>
        <v>music</v>
      </c>
      <c r="R1382" t="str">
        <f>RIGHT(N1382,LEN(N1382)-FIND("/",N1382))</f>
        <v>rock</v>
      </c>
      <c r="S1382" s="11">
        <f>(J1382/86400)+25569+(-5/24)</f>
        <v>42141.554467592585</v>
      </c>
      <c r="T1382" s="11">
        <f>(I1382/86400)+25569+(-5/24)</f>
        <v>42163.874999999993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IF(E1383&lt;=0,0,(E1383/D1383)*100)</f>
        <v>107.1</v>
      </c>
      <c r="P1383" s="7">
        <f>IF(E1383&lt;=0,0,E1383/L1383)</f>
        <v>73.356164383561648</v>
      </c>
      <c r="Q1383" t="str">
        <f>LEFT(N1383,FIND("/",N1383)-1)</f>
        <v>music</v>
      </c>
      <c r="R1383" t="str">
        <f>RIGHT(N1383,LEN(N1383)-FIND("/",N1383))</f>
        <v>rock</v>
      </c>
      <c r="S1383" s="11">
        <f>(J1383/86400)+25569+(-5/24)</f>
        <v>42703.006076388883</v>
      </c>
      <c r="T1383" s="11">
        <f>(I1383/86400)+25569+(-5/24)</f>
        <v>42733.006076388883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IF(E1384&lt;=0,0,(E1384/D1384)*100)</f>
        <v>104.3625</v>
      </c>
      <c r="P1384" s="7">
        <f>IF(E1384&lt;=0,0,E1384/L1384)</f>
        <v>56.412162162162161</v>
      </c>
      <c r="Q1384" t="str">
        <f>LEFT(N1384,FIND("/",N1384)-1)</f>
        <v>music</v>
      </c>
      <c r="R1384" t="str">
        <f>RIGHT(N1384,LEN(N1384)-FIND("/",N1384))</f>
        <v>rock</v>
      </c>
      <c r="S1384" s="11">
        <f>(J1384/86400)+25569+(-5/24)</f>
        <v>41370.591851851852</v>
      </c>
      <c r="T1384" s="11">
        <f>(I1384/86400)+25569+(-5/24)</f>
        <v>41400.591851851852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IF(E1385&lt;=0,0,(E1385/D1385)*100)</f>
        <v>212.40909090909091</v>
      </c>
      <c r="P1385" s="7">
        <f>IF(E1385&lt;=0,0,E1385/L1385)</f>
        <v>50.247311827956992</v>
      </c>
      <c r="Q1385" t="str">
        <f>LEFT(N1385,FIND("/",N1385)-1)</f>
        <v>music</v>
      </c>
      <c r="R1385" t="str">
        <f>RIGHT(N1385,LEN(N1385)-FIND("/",N1385))</f>
        <v>rock</v>
      </c>
      <c r="S1385" s="11">
        <f>(J1385/86400)+25569+(-5/24)</f>
        <v>42706.866643518515</v>
      </c>
      <c r="T1385" s="11">
        <f>(I1385/86400)+25569+(-5/24)</f>
        <v>42726.866643518515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IF(E1386&lt;=0,0,(E1386/D1386)*100)</f>
        <v>124.08571428571429</v>
      </c>
      <c r="P1386" s="7">
        <f>IF(E1386&lt;=0,0,E1386/L1386)</f>
        <v>68.936507936507937</v>
      </c>
      <c r="Q1386" t="str">
        <f>LEFT(N1386,FIND("/",N1386)-1)</f>
        <v>music</v>
      </c>
      <c r="R1386" t="str">
        <f>RIGHT(N1386,LEN(N1386)-FIND("/",N1386))</f>
        <v>rock</v>
      </c>
      <c r="S1386" s="11">
        <f>(J1386/86400)+25569+(-5/24)</f>
        <v>42160.526874999996</v>
      </c>
      <c r="T1386" s="11">
        <f>(I1386/86400)+25569+(-5/24)</f>
        <v>42190.526874999996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IF(E1387&lt;=0,0,(E1387/D1387)*100)</f>
        <v>110.406125</v>
      </c>
      <c r="P1387" s="7">
        <f>IF(E1387&lt;=0,0,E1387/L1387)</f>
        <v>65.914104477611943</v>
      </c>
      <c r="Q1387" t="str">
        <f>LEFT(N1387,FIND("/",N1387)-1)</f>
        <v>music</v>
      </c>
      <c r="R1387" t="str">
        <f>RIGHT(N1387,LEN(N1387)-FIND("/",N1387))</f>
        <v>rock</v>
      </c>
      <c r="S1387" s="11">
        <f>(J1387/86400)+25569+(-5/24)</f>
        <v>42433.480567129627</v>
      </c>
      <c r="T1387" s="11">
        <f>(I1387/86400)+25569+(-5/24)</f>
        <v>42489.299305555549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IF(E1388&lt;=0,0,(E1388/D1388)*100)</f>
        <v>218.75</v>
      </c>
      <c r="P1388" s="7">
        <f>IF(E1388&lt;=0,0,E1388/L1388)</f>
        <v>62.5</v>
      </c>
      <c r="Q1388" t="str">
        <f>LEFT(N1388,FIND("/",N1388)-1)</f>
        <v>music</v>
      </c>
      <c r="R1388" t="str">
        <f>RIGHT(N1388,LEN(N1388)-FIND("/",N1388))</f>
        <v>rock</v>
      </c>
      <c r="S1388" s="11">
        <f>(J1388/86400)+25569+(-5/24)</f>
        <v>42184.438530092586</v>
      </c>
      <c r="T1388" s="11">
        <f>(I1388/86400)+25569+(-5/24)</f>
        <v>42214.438530092586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IF(E1389&lt;=0,0,(E1389/D1389)*100)</f>
        <v>136.625</v>
      </c>
      <c r="P1389" s="7">
        <f>IF(E1389&lt;=0,0,E1389/L1389)</f>
        <v>70.064102564102569</v>
      </c>
      <c r="Q1389" t="str">
        <f>LEFT(N1389,FIND("/",N1389)-1)</f>
        <v>music</v>
      </c>
      <c r="R1389" t="str">
        <f>RIGHT(N1389,LEN(N1389)-FIND("/",N1389))</f>
        <v>rock</v>
      </c>
      <c r="S1389" s="11">
        <f>(J1389/86400)+25569+(-5/24)</f>
        <v>42126.712905092594</v>
      </c>
      <c r="T1389" s="11">
        <f>(I1389/86400)+25569+(-5/24)</f>
        <v>42157.979166666664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IF(E1390&lt;=0,0,(E1390/D1390)*100)</f>
        <v>134.8074</v>
      </c>
      <c r="P1390" s="7">
        <f>IF(E1390&lt;=0,0,E1390/L1390)</f>
        <v>60.181874999999998</v>
      </c>
      <c r="Q1390" t="str">
        <f>LEFT(N1390,FIND("/",N1390)-1)</f>
        <v>music</v>
      </c>
      <c r="R1390" t="str">
        <f>RIGHT(N1390,LEN(N1390)-FIND("/",N1390))</f>
        <v>rock</v>
      </c>
      <c r="S1390" s="11">
        <f>(J1390/86400)+25569+(-5/24)</f>
        <v>42634.406446759262</v>
      </c>
      <c r="T1390" s="11">
        <f>(I1390/86400)+25569+(-5/24)</f>
        <v>42660.468055555553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IF(E1391&lt;=0,0,(E1391/D1391)*100)</f>
        <v>145.4</v>
      </c>
      <c r="P1391" s="7">
        <f>IF(E1391&lt;=0,0,E1391/L1391)</f>
        <v>21.382352941176471</v>
      </c>
      <c r="Q1391" t="str">
        <f>LEFT(N1391,FIND("/",N1391)-1)</f>
        <v>music</v>
      </c>
      <c r="R1391" t="str">
        <f>RIGHT(N1391,LEN(N1391)-FIND("/",N1391))</f>
        <v>rock</v>
      </c>
      <c r="S1391" s="11">
        <f>(J1391/86400)+25569+(-5/24)</f>
        <v>42565.272650462961</v>
      </c>
      <c r="T1391" s="11">
        <f>(I1391/86400)+25569+(-5/24)</f>
        <v>42595.272650462961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IF(E1392&lt;=0,0,(E1392/D1392)*100)</f>
        <v>109.10714285714285</v>
      </c>
      <c r="P1392" s="7">
        <f>IF(E1392&lt;=0,0,E1392/L1392)</f>
        <v>160.78947368421052</v>
      </c>
      <c r="Q1392" t="str">
        <f>LEFT(N1392,FIND("/",N1392)-1)</f>
        <v>music</v>
      </c>
      <c r="R1392" t="str">
        <f>RIGHT(N1392,LEN(N1392)-FIND("/",N1392))</f>
        <v>rock</v>
      </c>
      <c r="S1392" s="11">
        <f>(J1392/86400)+25569+(-5/24)</f>
        <v>42087.594976851855</v>
      </c>
      <c r="T1392" s="11">
        <f>(I1392/86400)+25569+(-5/24)</f>
        <v>42121.508333333331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IF(E1393&lt;=0,0,(E1393/D1393)*100)</f>
        <v>110.2</v>
      </c>
      <c r="P1393" s="7">
        <f>IF(E1393&lt;=0,0,E1393/L1393)</f>
        <v>42.384615384615387</v>
      </c>
      <c r="Q1393" t="str">
        <f>LEFT(N1393,FIND("/",N1393)-1)</f>
        <v>music</v>
      </c>
      <c r="R1393" t="str">
        <f>RIGHT(N1393,LEN(N1393)-FIND("/",N1393))</f>
        <v>rock</v>
      </c>
      <c r="S1393" s="11">
        <f>(J1393/86400)+25569+(-5/24)</f>
        <v>42193.442337962959</v>
      </c>
      <c r="T1393" s="11">
        <f>(I1393/86400)+25569+(-5/24)</f>
        <v>42237.999305555553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IF(E1394&lt;=0,0,(E1394/D1394)*100)</f>
        <v>113.64000000000001</v>
      </c>
      <c r="P1394" s="7">
        <f>IF(E1394&lt;=0,0,E1394/L1394)</f>
        <v>27.317307692307693</v>
      </c>
      <c r="Q1394" t="str">
        <f>LEFT(N1394,FIND("/",N1394)-1)</f>
        <v>music</v>
      </c>
      <c r="R1394" t="str">
        <f>RIGHT(N1394,LEN(N1394)-FIND("/",N1394))</f>
        <v>rock</v>
      </c>
      <c r="S1394" s="11">
        <f>(J1394/86400)+25569+(-5/24)</f>
        <v>42400.946597222217</v>
      </c>
      <c r="T1394" s="11">
        <f>(I1394/86400)+25569+(-5/24)</f>
        <v>42431.946597222217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IF(E1395&lt;=0,0,(E1395/D1395)*100)</f>
        <v>102.35000000000001</v>
      </c>
      <c r="P1395" s="7">
        <f>IF(E1395&lt;=0,0,E1395/L1395)</f>
        <v>196.82692307692307</v>
      </c>
      <c r="Q1395" t="str">
        <f>LEFT(N1395,FIND("/",N1395)-1)</f>
        <v>music</v>
      </c>
      <c r="R1395" t="str">
        <f>RIGHT(N1395,LEN(N1395)-FIND("/",N1395))</f>
        <v>rock</v>
      </c>
      <c r="S1395" s="11">
        <f>(J1395/86400)+25569+(-5/24)</f>
        <v>42553.473645833328</v>
      </c>
      <c r="T1395" s="11">
        <f>(I1395/86400)+25569+(-5/24)</f>
        <v>42583.473645833328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IF(E1396&lt;=0,0,(E1396/D1396)*100)</f>
        <v>122.13333333333334</v>
      </c>
      <c r="P1396" s="7">
        <f>IF(E1396&lt;=0,0,E1396/L1396)</f>
        <v>53.882352941176471</v>
      </c>
      <c r="Q1396" t="str">
        <f>LEFT(N1396,FIND("/",N1396)-1)</f>
        <v>music</v>
      </c>
      <c r="R1396" t="str">
        <f>RIGHT(N1396,LEN(N1396)-FIND("/",N1396))</f>
        <v>rock</v>
      </c>
      <c r="S1396" s="11">
        <f>(J1396/86400)+25569+(-5/24)</f>
        <v>42751.936643518515</v>
      </c>
      <c r="T1396" s="11">
        <f>(I1396/86400)+25569+(-5/24)</f>
        <v>42794.916666666664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IF(E1397&lt;=0,0,(E1397/D1397)*100)</f>
        <v>111.88571428571427</v>
      </c>
      <c r="P1397" s="7">
        <f>IF(E1397&lt;=0,0,E1397/L1397)</f>
        <v>47.756097560975611</v>
      </c>
      <c r="Q1397" t="str">
        <f>LEFT(N1397,FIND("/",N1397)-1)</f>
        <v>music</v>
      </c>
      <c r="R1397" t="str">
        <f>RIGHT(N1397,LEN(N1397)-FIND("/",N1397))</f>
        <v>rock</v>
      </c>
      <c r="S1397" s="11">
        <f>(J1397/86400)+25569+(-5/24)</f>
        <v>42719.700011574074</v>
      </c>
      <c r="T1397" s="11">
        <f>(I1397/86400)+25569+(-5/24)</f>
        <v>42749.700011574074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IF(E1398&lt;=0,0,(E1398/D1398)*100)</f>
        <v>107.3</v>
      </c>
      <c r="P1398" s="7">
        <f>IF(E1398&lt;=0,0,E1398/L1398)</f>
        <v>88.191780821917803</v>
      </c>
      <c r="Q1398" t="str">
        <f>LEFT(N1398,FIND("/",N1398)-1)</f>
        <v>music</v>
      </c>
      <c r="R1398" t="str">
        <f>RIGHT(N1398,LEN(N1398)-FIND("/",N1398))</f>
        <v>rock</v>
      </c>
      <c r="S1398" s="11">
        <f>(J1398/86400)+25569+(-5/24)</f>
        <v>42018.790300925924</v>
      </c>
      <c r="T1398" s="11">
        <f>(I1398/86400)+25569+(-5/24)</f>
        <v>42048.790300925924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IF(E1399&lt;=0,0,(E1399/D1399)*100)</f>
        <v>113.85000000000001</v>
      </c>
      <c r="P1399" s="7">
        <f>IF(E1399&lt;=0,0,E1399/L1399)</f>
        <v>72.056962025316452</v>
      </c>
      <c r="Q1399" t="str">
        <f>LEFT(N1399,FIND("/",N1399)-1)</f>
        <v>music</v>
      </c>
      <c r="R1399" t="str">
        <f>RIGHT(N1399,LEN(N1399)-FIND("/",N1399))</f>
        <v>rock</v>
      </c>
      <c r="S1399" s="11">
        <f>(J1399/86400)+25569+(-5/24)</f>
        <v>42640.709606481476</v>
      </c>
      <c r="T1399" s="11">
        <f>(I1399/86400)+25569+(-5/24)</f>
        <v>42670.679861111108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IF(E1400&lt;=0,0,(E1400/D1400)*100)</f>
        <v>109.68181818181819</v>
      </c>
      <c r="P1400" s="7">
        <f>IF(E1400&lt;=0,0,E1400/L1400)</f>
        <v>74.246153846153845</v>
      </c>
      <c r="Q1400" t="str">
        <f>LEFT(N1400,FIND("/",N1400)-1)</f>
        <v>music</v>
      </c>
      <c r="R1400" t="str">
        <f>RIGHT(N1400,LEN(N1400)-FIND("/",N1400))</f>
        <v>rock</v>
      </c>
      <c r="S1400" s="11">
        <f>(J1400/86400)+25569+(-5/24)</f>
        <v>42526.665902777771</v>
      </c>
      <c r="T1400" s="11">
        <f>(I1400/86400)+25569+(-5/24)</f>
        <v>42556.665902777771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IF(E1401&lt;=0,0,(E1401/D1401)*100)</f>
        <v>126.14444444444443</v>
      </c>
      <c r="P1401" s="7">
        <f>IF(E1401&lt;=0,0,E1401/L1401)</f>
        <v>61.701086956521742</v>
      </c>
      <c r="Q1401" t="str">
        <f>LEFT(N1401,FIND("/",N1401)-1)</f>
        <v>music</v>
      </c>
      <c r="R1401" t="str">
        <f>RIGHT(N1401,LEN(N1401)-FIND("/",N1401))</f>
        <v>rock</v>
      </c>
      <c r="S1401" s="11">
        <f>(J1401/86400)+25569+(-5/24)</f>
        <v>41888.795983796292</v>
      </c>
      <c r="T1401" s="11">
        <f>(I1401/86400)+25569+(-5/24)</f>
        <v>41918.795983796292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IF(E1402&lt;=0,0,(E1402/D1402)*100)</f>
        <v>167.42857142857144</v>
      </c>
      <c r="P1402" s="7">
        <f>IF(E1402&lt;=0,0,E1402/L1402)</f>
        <v>17.235294117647058</v>
      </c>
      <c r="Q1402" t="str">
        <f>LEFT(N1402,FIND("/",N1402)-1)</f>
        <v>music</v>
      </c>
      <c r="R1402" t="str">
        <f>RIGHT(N1402,LEN(N1402)-FIND("/",N1402))</f>
        <v>rock</v>
      </c>
      <c r="S1402" s="11">
        <f>(J1402/86400)+25569+(-5/24)</f>
        <v>42498.132789351854</v>
      </c>
      <c r="T1402" s="11">
        <f>(I1402/86400)+25569+(-5/24)</f>
        <v>42533.020833333336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IF(E1403&lt;=0,0,(E1403/D1403)*100)</f>
        <v>496.52000000000004</v>
      </c>
      <c r="P1403" s="7">
        <f>IF(E1403&lt;=0,0,E1403/L1403)</f>
        <v>51.720833333333331</v>
      </c>
      <c r="Q1403" t="str">
        <f>LEFT(N1403,FIND("/",N1403)-1)</f>
        <v>music</v>
      </c>
      <c r="R1403" t="str">
        <f>RIGHT(N1403,LEN(N1403)-FIND("/",N1403))</f>
        <v>rock</v>
      </c>
      <c r="S1403" s="11">
        <f>(J1403/86400)+25569+(-5/24)</f>
        <v>41399.787893518514</v>
      </c>
      <c r="T1403" s="11">
        <f>(I1403/86400)+25569+(-5/24)</f>
        <v>41420.787893518514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IF(E1404&lt;=0,0,(E1404/D1404)*100)</f>
        <v>109.16</v>
      </c>
      <c r="P1404" s="7">
        <f>IF(E1404&lt;=0,0,E1404/L1404)</f>
        <v>24.150442477876105</v>
      </c>
      <c r="Q1404" t="str">
        <f>LEFT(N1404,FIND("/",N1404)-1)</f>
        <v>music</v>
      </c>
      <c r="R1404" t="str">
        <f>RIGHT(N1404,LEN(N1404)-FIND("/",N1404))</f>
        <v>rock</v>
      </c>
      <c r="S1404" s="11">
        <f>(J1404/86400)+25569+(-5/24)</f>
        <v>42064.845034722217</v>
      </c>
      <c r="T1404" s="11">
        <f>(I1404/86400)+25569+(-5/24)</f>
        <v>42124.803368055553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IF(E1405&lt;=0,0,(E1405/D1405)*100)</f>
        <v>102.57499999999999</v>
      </c>
      <c r="P1405" s="7">
        <f>IF(E1405&lt;=0,0,E1405/L1405)</f>
        <v>62.166666666666664</v>
      </c>
      <c r="Q1405" t="str">
        <f>LEFT(N1405,FIND("/",N1405)-1)</f>
        <v>music</v>
      </c>
      <c r="R1405" t="str">
        <f>RIGHT(N1405,LEN(N1405)-FIND("/",N1405))</f>
        <v>rock</v>
      </c>
      <c r="S1405" s="11">
        <f>(J1405/86400)+25569+(-5/24)</f>
        <v>41450.854571759257</v>
      </c>
      <c r="T1405" s="11">
        <f>(I1405/86400)+25569+(-5/24)</f>
        <v>41480.854571759257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IF(E1406&lt;=0,0,(E1406/D1406)*100)</f>
        <v>1.6620689655172414</v>
      </c>
      <c r="P1406" s="7">
        <f>IF(E1406&lt;=0,0,E1406/L1406)</f>
        <v>48.2</v>
      </c>
      <c r="Q1406" t="str">
        <f>LEFT(N1406,FIND("/",N1406)-1)</f>
        <v>publishing</v>
      </c>
      <c r="R1406" t="str">
        <f>RIGHT(N1406,LEN(N1406)-FIND("/",N1406))</f>
        <v>translations</v>
      </c>
      <c r="S1406" s="11">
        <f>(J1406/86400)+25569+(-5/24)</f>
        <v>42032.30190972222</v>
      </c>
      <c r="T1406" s="11">
        <f>(I1406/86400)+25569+(-5/24)</f>
        <v>42057.30190972222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IF(E1407&lt;=0,0,(E1407/D1407)*100)</f>
        <v>0.42</v>
      </c>
      <c r="P1407" s="7">
        <f>IF(E1407&lt;=0,0,E1407/L1407)</f>
        <v>6.1764705882352944</v>
      </c>
      <c r="Q1407" t="str">
        <f>LEFT(N1407,FIND("/",N1407)-1)</f>
        <v>publishing</v>
      </c>
      <c r="R1407" t="str">
        <f>RIGHT(N1407,LEN(N1407)-FIND("/",N1407))</f>
        <v>translations</v>
      </c>
      <c r="S1407" s="11">
        <f>(J1407/86400)+25569+(-5/24)</f>
        <v>41941.472233796296</v>
      </c>
      <c r="T1407" s="11">
        <f>(I1407/86400)+25569+(-5/24)</f>
        <v>41971.51390046296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IF(E1408&lt;=0,0,(E1408/D1408)*100)</f>
        <v>0.125</v>
      </c>
      <c r="P1408" s="7">
        <f>IF(E1408&lt;=0,0,E1408/L1408)</f>
        <v>5</v>
      </c>
      <c r="Q1408" t="str">
        <f>LEFT(N1408,FIND("/",N1408)-1)</f>
        <v>publishing</v>
      </c>
      <c r="R1408" t="str">
        <f>RIGHT(N1408,LEN(N1408)-FIND("/",N1408))</f>
        <v>translations</v>
      </c>
      <c r="S1408" s="11">
        <f>(J1408/86400)+25569+(-5/24)</f>
        <v>42297.224618055552</v>
      </c>
      <c r="T1408" s="11">
        <f>(I1408/86400)+25569+(-5/24)</f>
        <v>42350.208333333336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IF(E1409&lt;=0,0,(E1409/D1409)*100)</f>
        <v>0.5</v>
      </c>
      <c r="P1409" s="7">
        <f>IF(E1409&lt;=0,0,E1409/L1409)</f>
        <v>7.5</v>
      </c>
      <c r="Q1409" t="str">
        <f>LEFT(N1409,FIND("/",N1409)-1)</f>
        <v>publishing</v>
      </c>
      <c r="R1409" t="str">
        <f>RIGHT(N1409,LEN(N1409)-FIND("/",N1409))</f>
        <v>translations</v>
      </c>
      <c r="S1409" s="11">
        <f>(J1409/86400)+25569+(-5/24)</f>
        <v>41838.32844907407</v>
      </c>
      <c r="T1409" s="11">
        <f>(I1409/86400)+25569+(-5/24)</f>
        <v>41863.32844907407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IF(E1410&lt;=0,0,(E1410/D1410)*100)</f>
        <v>7.1999999999999993</v>
      </c>
      <c r="P1410" s="7">
        <f>IF(E1410&lt;=0,0,E1410/L1410)</f>
        <v>12</v>
      </c>
      <c r="Q1410" t="str">
        <f>LEFT(N1410,FIND("/",N1410)-1)</f>
        <v>publishing</v>
      </c>
      <c r="R1410" t="str">
        <f>RIGHT(N1410,LEN(N1410)-FIND("/",N1410))</f>
        <v>translations</v>
      </c>
      <c r="S1410" s="11">
        <f>(J1410/86400)+25569+(-5/24)</f>
        <v>42291.663842592585</v>
      </c>
      <c r="T1410" s="11">
        <f>(I1410/86400)+25569+(-5/24)</f>
        <v>42321.705509259256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IF(E1411&lt;=0,0,(E1411/D1411)*100)</f>
        <v>0</v>
      </c>
      <c r="P1411" s="7">
        <f>IF(E1411&lt;=0,0,E1411/L1411)</f>
        <v>0</v>
      </c>
      <c r="Q1411" t="str">
        <f>LEFT(N1411,FIND("/",N1411)-1)</f>
        <v>publishing</v>
      </c>
      <c r="R1411" t="str">
        <f>RIGHT(N1411,LEN(N1411)-FIND("/",N1411))</f>
        <v>translations</v>
      </c>
      <c r="S1411" s="11">
        <f>(J1411/86400)+25569+(-5/24)</f>
        <v>41944.925173611111</v>
      </c>
      <c r="T1411" s="11">
        <f>(I1411/86400)+25569+(-5/24)</f>
        <v>42004.966840277775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IF(E1412&lt;=0,0,(E1412/D1412)*100)</f>
        <v>1.6666666666666666E-2</v>
      </c>
      <c r="P1412" s="7">
        <f>IF(E1412&lt;=0,0,E1412/L1412)</f>
        <v>1</v>
      </c>
      <c r="Q1412" t="str">
        <f>LEFT(N1412,FIND("/",N1412)-1)</f>
        <v>publishing</v>
      </c>
      <c r="R1412" t="str">
        <f>RIGHT(N1412,LEN(N1412)-FIND("/",N1412))</f>
        <v>translations</v>
      </c>
      <c r="S1412" s="11">
        <f>(J1412/86400)+25569+(-5/24)</f>
        <v>42479.110185185178</v>
      </c>
      <c r="T1412" s="11">
        <f>(I1412/86400)+25569+(-5/24)</f>
        <v>42524.110185185178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IF(E1413&lt;=0,0,(E1413/D1413)*100)</f>
        <v>0.23333333333333336</v>
      </c>
      <c r="P1413" s="7">
        <f>IF(E1413&lt;=0,0,E1413/L1413)</f>
        <v>2.3333333333333335</v>
      </c>
      <c r="Q1413" t="str">
        <f>LEFT(N1413,FIND("/",N1413)-1)</f>
        <v>publishing</v>
      </c>
      <c r="R1413" t="str">
        <f>RIGHT(N1413,LEN(N1413)-FIND("/",N1413))</f>
        <v>translations</v>
      </c>
      <c r="S1413" s="11">
        <f>(J1413/86400)+25569+(-5/24)</f>
        <v>42012.850694444445</v>
      </c>
      <c r="T1413" s="11">
        <f>(I1413/86400)+25569+(-5/24)</f>
        <v>42040.850694444445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IF(E1414&lt;=0,0,(E1414/D1414)*100)</f>
        <v>4.5714285714285712</v>
      </c>
      <c r="P1414" s="7">
        <f>IF(E1414&lt;=0,0,E1414/L1414)</f>
        <v>24.615384615384617</v>
      </c>
      <c r="Q1414" t="str">
        <f>LEFT(N1414,FIND("/",N1414)-1)</f>
        <v>publishing</v>
      </c>
      <c r="R1414" t="str">
        <f>RIGHT(N1414,LEN(N1414)-FIND("/",N1414))</f>
        <v>translations</v>
      </c>
      <c r="S1414" s="11">
        <f>(J1414/86400)+25569+(-5/24)</f>
        <v>41946.855312499996</v>
      </c>
      <c r="T1414" s="11">
        <f>(I1414/86400)+25569+(-5/24)</f>
        <v>41976.855312499996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IF(E1415&lt;=0,0,(E1415/D1415)*100)</f>
        <v>5</v>
      </c>
      <c r="P1415" s="7">
        <f>IF(E1415&lt;=0,0,E1415/L1415)</f>
        <v>100</v>
      </c>
      <c r="Q1415" t="str">
        <f>LEFT(N1415,FIND("/",N1415)-1)</f>
        <v>publishing</v>
      </c>
      <c r="R1415" t="str">
        <f>RIGHT(N1415,LEN(N1415)-FIND("/",N1415))</f>
        <v>translations</v>
      </c>
      <c r="S1415" s="11">
        <f>(J1415/86400)+25569+(-5/24)</f>
        <v>42360.228819444441</v>
      </c>
      <c r="T1415" s="11">
        <f>(I1415/86400)+25569+(-5/24)</f>
        <v>42420.228819444441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IF(E1416&lt;=0,0,(E1416/D1416)*100)</f>
        <v>0.2</v>
      </c>
      <c r="P1416" s="7">
        <f>IF(E1416&lt;=0,0,E1416/L1416)</f>
        <v>1</v>
      </c>
      <c r="Q1416" t="str">
        <f>LEFT(N1416,FIND("/",N1416)-1)</f>
        <v>publishing</v>
      </c>
      <c r="R1416" t="str">
        <f>RIGHT(N1416,LEN(N1416)-FIND("/",N1416))</f>
        <v>translations</v>
      </c>
      <c r="S1416" s="11">
        <f>(J1416/86400)+25569+(-5/24)</f>
        <v>42708.044756944444</v>
      </c>
      <c r="T1416" s="11">
        <f>(I1416/86400)+25569+(-5/24)</f>
        <v>42738.044756944444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IF(E1417&lt;=0,0,(E1417/D1417)*100)</f>
        <v>18.181818181818183</v>
      </c>
      <c r="P1417" s="7">
        <f>IF(E1417&lt;=0,0,E1417/L1417)</f>
        <v>88.888888888888886</v>
      </c>
      <c r="Q1417" t="str">
        <f>LEFT(N1417,FIND("/",N1417)-1)</f>
        <v>publishing</v>
      </c>
      <c r="R1417" t="str">
        <f>RIGHT(N1417,LEN(N1417)-FIND("/",N1417))</f>
        <v>translations</v>
      </c>
      <c r="S1417" s="11">
        <f>(J1417/86400)+25569+(-5/24)</f>
        <v>42192.467488425922</v>
      </c>
      <c r="T1417" s="11">
        <f>(I1417/86400)+25569+(-5/24)</f>
        <v>42232.467488425922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IF(E1418&lt;=0,0,(E1418/D1418)*100)</f>
        <v>0</v>
      </c>
      <c r="P1418" s="7">
        <f>IF(E1418&lt;=0,0,E1418/L1418)</f>
        <v>0</v>
      </c>
      <c r="Q1418" t="str">
        <f>LEFT(N1418,FIND("/",N1418)-1)</f>
        <v>publishing</v>
      </c>
      <c r="R1418" t="str">
        <f>RIGHT(N1418,LEN(N1418)-FIND("/",N1418))</f>
        <v>translations</v>
      </c>
      <c r="S1418" s="11">
        <f>(J1418/86400)+25569+(-5/24)</f>
        <v>42299.717812499999</v>
      </c>
      <c r="T1418" s="11">
        <f>(I1418/86400)+25569+(-5/24)</f>
        <v>42329.759479166663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IF(E1419&lt;=0,0,(E1419/D1419)*100)</f>
        <v>1.2222222222222223</v>
      </c>
      <c r="P1419" s="7">
        <f>IF(E1419&lt;=0,0,E1419/L1419)</f>
        <v>27.5</v>
      </c>
      <c r="Q1419" t="str">
        <f>LEFT(N1419,FIND("/",N1419)-1)</f>
        <v>publishing</v>
      </c>
      <c r="R1419" t="str">
        <f>RIGHT(N1419,LEN(N1419)-FIND("/",N1419))</f>
        <v>translations</v>
      </c>
      <c r="S1419" s="11">
        <f>(J1419/86400)+25569+(-5/24)</f>
        <v>42231.941828703704</v>
      </c>
      <c r="T1419" s="11">
        <f>(I1419/86400)+25569+(-5/24)</f>
        <v>42262.257638888885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IF(E1420&lt;=0,0,(E1420/D1420)*100)</f>
        <v>0.2</v>
      </c>
      <c r="P1420" s="7">
        <f>IF(E1420&lt;=0,0,E1420/L1420)</f>
        <v>6</v>
      </c>
      <c r="Q1420" t="str">
        <f>LEFT(N1420,FIND("/",N1420)-1)</f>
        <v>publishing</v>
      </c>
      <c r="R1420" t="str">
        <f>RIGHT(N1420,LEN(N1420)-FIND("/",N1420))</f>
        <v>translations</v>
      </c>
      <c r="S1420" s="11">
        <f>(J1420/86400)+25569+(-5/24)</f>
        <v>42395.248078703698</v>
      </c>
      <c r="T1420" s="11">
        <f>(I1420/86400)+25569+(-5/24)</f>
        <v>42425.248078703698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IF(E1421&lt;=0,0,(E1421/D1421)*100)</f>
        <v>7.0634920634920633</v>
      </c>
      <c r="P1421" s="7">
        <f>IF(E1421&lt;=0,0,E1421/L1421)</f>
        <v>44.5</v>
      </c>
      <c r="Q1421" t="str">
        <f>LEFT(N1421,FIND("/",N1421)-1)</f>
        <v>publishing</v>
      </c>
      <c r="R1421" t="str">
        <f>RIGHT(N1421,LEN(N1421)-FIND("/",N1421))</f>
        <v>translations</v>
      </c>
      <c r="S1421" s="11">
        <f>(J1421/86400)+25569+(-5/24)</f>
        <v>42622.24790509259</v>
      </c>
      <c r="T1421" s="11">
        <f>(I1421/86400)+25569+(-5/24)</f>
        <v>42652.24790509259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IF(E1422&lt;=0,0,(E1422/D1422)*100)</f>
        <v>2.7272727272727271</v>
      </c>
      <c r="P1422" s="7">
        <f>IF(E1422&lt;=0,0,E1422/L1422)</f>
        <v>1</v>
      </c>
      <c r="Q1422" t="str">
        <f>LEFT(N1422,FIND("/",N1422)-1)</f>
        <v>publishing</v>
      </c>
      <c r="R1422" t="str">
        <f>RIGHT(N1422,LEN(N1422)-FIND("/",N1422))</f>
        <v>translations</v>
      </c>
      <c r="S1422" s="11">
        <f>(J1422/86400)+25569+(-5/24)</f>
        <v>42524.459328703706</v>
      </c>
      <c r="T1422" s="11">
        <f>(I1422/86400)+25569+(-5/24)</f>
        <v>42549.459328703706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IF(E1423&lt;=0,0,(E1423/D1423)*100)</f>
        <v>0.1</v>
      </c>
      <c r="P1423" s="7">
        <f>IF(E1423&lt;=0,0,E1423/L1423)</f>
        <v>100</v>
      </c>
      <c r="Q1423" t="str">
        <f>LEFT(N1423,FIND("/",N1423)-1)</f>
        <v>publishing</v>
      </c>
      <c r="R1423" t="str">
        <f>RIGHT(N1423,LEN(N1423)-FIND("/",N1423))</f>
        <v>translations</v>
      </c>
      <c r="S1423" s="11">
        <f>(J1423/86400)+25569+(-5/24)</f>
        <v>42013.707280092589</v>
      </c>
      <c r="T1423" s="11">
        <f>(I1423/86400)+25569+(-5/24)</f>
        <v>42043.707280092589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IF(E1424&lt;=0,0,(E1424/D1424)*100)</f>
        <v>0.104</v>
      </c>
      <c r="P1424" s="7">
        <f>IF(E1424&lt;=0,0,E1424/L1424)</f>
        <v>13</v>
      </c>
      <c r="Q1424" t="str">
        <f>LEFT(N1424,FIND("/",N1424)-1)</f>
        <v>publishing</v>
      </c>
      <c r="R1424" t="str">
        <f>RIGHT(N1424,LEN(N1424)-FIND("/",N1424))</f>
        <v>translations</v>
      </c>
      <c r="S1424" s="11">
        <f>(J1424/86400)+25569+(-5/24)</f>
        <v>42604.031296296293</v>
      </c>
      <c r="T1424" s="11">
        <f>(I1424/86400)+25569+(-5/24)</f>
        <v>42634.031296296293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IF(E1425&lt;=0,0,(E1425/D1425)*100)</f>
        <v>0.33333333333333337</v>
      </c>
      <c r="P1425" s="7">
        <f>IF(E1425&lt;=0,0,E1425/L1425)</f>
        <v>100</v>
      </c>
      <c r="Q1425" t="str">
        <f>LEFT(N1425,FIND("/",N1425)-1)</f>
        <v>publishing</v>
      </c>
      <c r="R1425" t="str">
        <f>RIGHT(N1425,LEN(N1425)-FIND("/",N1425))</f>
        <v>translations</v>
      </c>
      <c r="S1425" s="11">
        <f>(J1425/86400)+25569+(-5/24)</f>
        <v>42340.151979166665</v>
      </c>
      <c r="T1425" s="11">
        <f>(I1425/86400)+25569+(-5/24)</f>
        <v>42370.151979166665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IF(E1426&lt;=0,0,(E1426/D1426)*100)</f>
        <v>20.36</v>
      </c>
      <c r="P1426" s="7">
        <f>IF(E1426&lt;=0,0,E1426/L1426)</f>
        <v>109.07142857142857</v>
      </c>
      <c r="Q1426" t="str">
        <f>LEFT(N1426,FIND("/",N1426)-1)</f>
        <v>publishing</v>
      </c>
      <c r="R1426" t="str">
        <f>RIGHT(N1426,LEN(N1426)-FIND("/",N1426))</f>
        <v>translations</v>
      </c>
      <c r="S1426" s="11">
        <f>(J1426/86400)+25569+(-5/24)</f>
        <v>42676.509282407402</v>
      </c>
      <c r="T1426" s="11">
        <f>(I1426/86400)+25569+(-5/24)</f>
        <v>42689.550949074073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IF(E1427&lt;=0,0,(E1427/D1427)*100)</f>
        <v>0</v>
      </c>
      <c r="P1427" s="7">
        <f>IF(E1427&lt;=0,0,E1427/L1427)</f>
        <v>0</v>
      </c>
      <c r="Q1427" t="str">
        <f>LEFT(N1427,FIND("/",N1427)-1)</f>
        <v>publishing</v>
      </c>
      <c r="R1427" t="str">
        <f>RIGHT(N1427,LEN(N1427)-FIND("/",N1427))</f>
        <v>translations</v>
      </c>
      <c r="S1427" s="11">
        <f>(J1427/86400)+25569+(-5/24)</f>
        <v>42092.923136574071</v>
      </c>
      <c r="T1427" s="11">
        <f>(I1427/86400)+25569+(-5/24)</f>
        <v>42122.923136574071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IF(E1428&lt;=0,0,(E1428/D1428)*100)</f>
        <v>0</v>
      </c>
      <c r="P1428" s="7">
        <f>IF(E1428&lt;=0,0,E1428/L1428)</f>
        <v>0</v>
      </c>
      <c r="Q1428" t="str">
        <f>LEFT(N1428,FIND("/",N1428)-1)</f>
        <v>publishing</v>
      </c>
      <c r="R1428" t="str">
        <f>RIGHT(N1428,LEN(N1428)-FIND("/",N1428))</f>
        <v>translations</v>
      </c>
      <c r="S1428" s="11">
        <f>(J1428/86400)+25569+(-5/24)</f>
        <v>42180.181944444441</v>
      </c>
      <c r="T1428" s="11">
        <f>(I1428/86400)+25569+(-5/24)</f>
        <v>42240.181944444441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IF(E1429&lt;=0,0,(E1429/D1429)*100)</f>
        <v>8.3800000000000008</v>
      </c>
      <c r="P1429" s="7">
        <f>IF(E1429&lt;=0,0,E1429/L1429)</f>
        <v>104.75</v>
      </c>
      <c r="Q1429" t="str">
        <f>LEFT(N1429,FIND("/",N1429)-1)</f>
        <v>publishing</v>
      </c>
      <c r="R1429" t="str">
        <f>RIGHT(N1429,LEN(N1429)-FIND("/",N1429))</f>
        <v>translations</v>
      </c>
      <c r="S1429" s="11">
        <f>(J1429/86400)+25569+(-5/24)</f>
        <v>42601.643344907403</v>
      </c>
      <c r="T1429" s="11">
        <f>(I1429/86400)+25569+(-5/24)</f>
        <v>42631.643344907403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IF(E1430&lt;=0,0,(E1430/D1430)*100)</f>
        <v>4.5</v>
      </c>
      <c r="P1430" s="7">
        <f>IF(E1430&lt;=0,0,E1430/L1430)</f>
        <v>15</v>
      </c>
      <c r="Q1430" t="str">
        <f>LEFT(N1430,FIND("/",N1430)-1)</f>
        <v>publishing</v>
      </c>
      <c r="R1430" t="str">
        <f>RIGHT(N1430,LEN(N1430)-FIND("/",N1430))</f>
        <v>translations</v>
      </c>
      <c r="S1430" s="11">
        <f>(J1430/86400)+25569+(-5/24)</f>
        <v>42432.171493055554</v>
      </c>
      <c r="T1430" s="11">
        <f>(I1430/86400)+25569+(-5/24)</f>
        <v>42462.129826388882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IF(E1431&lt;=0,0,(E1431/D1431)*100)</f>
        <v>0</v>
      </c>
      <c r="P1431" s="7">
        <f>IF(E1431&lt;=0,0,E1431/L1431)</f>
        <v>0</v>
      </c>
      <c r="Q1431" t="str">
        <f>LEFT(N1431,FIND("/",N1431)-1)</f>
        <v>publishing</v>
      </c>
      <c r="R1431" t="str">
        <f>RIGHT(N1431,LEN(N1431)-FIND("/",N1431))</f>
        <v>translations</v>
      </c>
      <c r="S1431" s="11">
        <f>(J1431/86400)+25569+(-5/24)</f>
        <v>42073.852337962962</v>
      </c>
      <c r="T1431" s="11">
        <f>(I1431/86400)+25569+(-5/24)</f>
        <v>42103.852337962962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IF(E1432&lt;=0,0,(E1432/D1432)*100)</f>
        <v>8.06</v>
      </c>
      <c r="P1432" s="7">
        <f>IF(E1432&lt;=0,0,E1432/L1432)</f>
        <v>80.599999999999994</v>
      </c>
      <c r="Q1432" t="str">
        <f>LEFT(N1432,FIND("/",N1432)-1)</f>
        <v>publishing</v>
      </c>
      <c r="R1432" t="str">
        <f>RIGHT(N1432,LEN(N1432)-FIND("/",N1432))</f>
        <v>translations</v>
      </c>
      <c r="S1432" s="11">
        <f>(J1432/86400)+25569+(-5/24)</f>
        <v>41961.605185185188</v>
      </c>
      <c r="T1432" s="11">
        <f>(I1432/86400)+25569+(-5/24)</f>
        <v>41992.605185185188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IF(E1433&lt;=0,0,(E1433/D1433)*100)</f>
        <v>31.94705882352941</v>
      </c>
      <c r="P1433" s="7">
        <f>IF(E1433&lt;=0,0,E1433/L1433)</f>
        <v>115.55319148936171</v>
      </c>
      <c r="Q1433" t="str">
        <f>LEFT(N1433,FIND("/",N1433)-1)</f>
        <v>publishing</v>
      </c>
      <c r="R1433" t="str">
        <f>RIGHT(N1433,LEN(N1433)-FIND("/",N1433))</f>
        <v>translations</v>
      </c>
      <c r="S1433" s="11">
        <f>(J1433/86400)+25569+(-5/24)</f>
        <v>42304.002499999995</v>
      </c>
      <c r="T1433" s="11">
        <f>(I1433/86400)+25569+(-5/24)</f>
        <v>42334.044166666667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IF(E1434&lt;=0,0,(E1434/D1434)*100)</f>
        <v>0</v>
      </c>
      <c r="P1434" s="7">
        <f>IF(E1434&lt;=0,0,E1434/L1434)</f>
        <v>0</v>
      </c>
      <c r="Q1434" t="str">
        <f>LEFT(N1434,FIND("/",N1434)-1)</f>
        <v>publishing</v>
      </c>
      <c r="R1434" t="str">
        <f>RIGHT(N1434,LEN(N1434)-FIND("/",N1434))</f>
        <v>translations</v>
      </c>
      <c r="S1434" s="11">
        <f>(J1434/86400)+25569+(-5/24)</f>
        <v>42175.572083333333</v>
      </c>
      <c r="T1434" s="11">
        <f>(I1434/86400)+25569+(-5/24)</f>
        <v>42205.572083333333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IF(E1435&lt;=0,0,(E1435/D1435)*100)</f>
        <v>6.708333333333333</v>
      </c>
      <c r="P1435" s="7">
        <f>IF(E1435&lt;=0,0,E1435/L1435)</f>
        <v>80.5</v>
      </c>
      <c r="Q1435" t="str">
        <f>LEFT(N1435,FIND("/",N1435)-1)</f>
        <v>publishing</v>
      </c>
      <c r="R1435" t="str">
        <f>RIGHT(N1435,LEN(N1435)-FIND("/",N1435))</f>
        <v>translations</v>
      </c>
      <c r="S1435" s="11">
        <f>(J1435/86400)+25569+(-5/24)</f>
        <v>42673.417534722219</v>
      </c>
      <c r="T1435" s="11">
        <f>(I1435/86400)+25569+(-5/24)</f>
        <v>42714.249999999993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IF(E1436&lt;=0,0,(E1436/D1436)*100)</f>
        <v>9.9878048780487809</v>
      </c>
      <c r="P1436" s="7">
        <f>IF(E1436&lt;=0,0,E1436/L1436)</f>
        <v>744.5454545454545</v>
      </c>
      <c r="Q1436" t="str">
        <f>LEFT(N1436,FIND("/",N1436)-1)</f>
        <v>publishing</v>
      </c>
      <c r="R1436" t="str">
        <f>RIGHT(N1436,LEN(N1436)-FIND("/",N1436))</f>
        <v>translations</v>
      </c>
      <c r="S1436" s="11">
        <f>(J1436/86400)+25569+(-5/24)</f>
        <v>42142.558773148143</v>
      </c>
      <c r="T1436" s="11">
        <f>(I1436/86400)+25569+(-5/24)</f>
        <v>42163.416666666664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IF(E1437&lt;=0,0,(E1437/D1437)*100)</f>
        <v>0.1</v>
      </c>
      <c r="P1437" s="7">
        <f>IF(E1437&lt;=0,0,E1437/L1437)</f>
        <v>7.5</v>
      </c>
      <c r="Q1437" t="str">
        <f>LEFT(N1437,FIND("/",N1437)-1)</f>
        <v>publishing</v>
      </c>
      <c r="R1437" t="str">
        <f>RIGHT(N1437,LEN(N1437)-FIND("/",N1437))</f>
        <v>translations</v>
      </c>
      <c r="S1437" s="11">
        <f>(J1437/86400)+25569+(-5/24)</f>
        <v>42258.57199074074</v>
      </c>
      <c r="T1437" s="11">
        <f>(I1437/86400)+25569+(-5/24)</f>
        <v>42288.57199074074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IF(E1438&lt;=0,0,(E1438/D1438)*100)</f>
        <v>0.77</v>
      </c>
      <c r="P1438" s="7">
        <f>IF(E1438&lt;=0,0,E1438/L1438)</f>
        <v>38.5</v>
      </c>
      <c r="Q1438" t="str">
        <f>LEFT(N1438,FIND("/",N1438)-1)</f>
        <v>publishing</v>
      </c>
      <c r="R1438" t="str">
        <f>RIGHT(N1438,LEN(N1438)-FIND("/",N1438))</f>
        <v>translations</v>
      </c>
      <c r="S1438" s="11">
        <f>(J1438/86400)+25569+(-5/24)</f>
        <v>42391.141863425924</v>
      </c>
      <c r="T1438" s="11">
        <f>(I1438/86400)+25569+(-5/24)</f>
        <v>42421.141863425924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IF(E1439&lt;=0,0,(E1439/D1439)*100)</f>
        <v>26.900000000000002</v>
      </c>
      <c r="P1439" s="7">
        <f>IF(E1439&lt;=0,0,E1439/L1439)</f>
        <v>36.68181818181818</v>
      </c>
      <c r="Q1439" t="str">
        <f>LEFT(N1439,FIND("/",N1439)-1)</f>
        <v>publishing</v>
      </c>
      <c r="R1439" t="str">
        <f>RIGHT(N1439,LEN(N1439)-FIND("/",N1439))</f>
        <v>translations</v>
      </c>
      <c r="S1439" s="11">
        <f>(J1439/86400)+25569+(-5/24)</f>
        <v>41796.32336805555</v>
      </c>
      <c r="T1439" s="11">
        <f>(I1439/86400)+25569+(-5/24)</f>
        <v>41832.999305555553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IF(E1440&lt;=0,0,(E1440/D1440)*100)</f>
        <v>3</v>
      </c>
      <c r="P1440" s="7">
        <f>IF(E1440&lt;=0,0,E1440/L1440)</f>
        <v>75</v>
      </c>
      <c r="Q1440" t="str">
        <f>LEFT(N1440,FIND("/",N1440)-1)</f>
        <v>publishing</v>
      </c>
      <c r="R1440" t="str">
        <f>RIGHT(N1440,LEN(N1440)-FIND("/",N1440))</f>
        <v>translations</v>
      </c>
      <c r="S1440" s="11">
        <f>(J1440/86400)+25569+(-5/24)</f>
        <v>42457.663182870368</v>
      </c>
      <c r="T1440" s="11">
        <f>(I1440/86400)+25569+(-5/24)</f>
        <v>42487.371527777774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IF(E1441&lt;=0,0,(E1441/D1441)*100)</f>
        <v>6.6055045871559637</v>
      </c>
      <c r="P1441" s="7">
        <f>IF(E1441&lt;=0,0,E1441/L1441)</f>
        <v>30</v>
      </c>
      <c r="Q1441" t="str">
        <f>LEFT(N1441,FIND("/",N1441)-1)</f>
        <v>publishing</v>
      </c>
      <c r="R1441" t="str">
        <f>RIGHT(N1441,LEN(N1441)-FIND("/",N1441))</f>
        <v>translations</v>
      </c>
      <c r="S1441" s="11">
        <f>(J1441/86400)+25569+(-5/24)</f>
        <v>42040.621539351851</v>
      </c>
      <c r="T1441" s="11">
        <f>(I1441/86400)+25569+(-5/24)</f>
        <v>42070.621539351851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IF(E1442&lt;=0,0,(E1442/D1442)*100)</f>
        <v>7.6923076923076927E-3</v>
      </c>
      <c r="P1442" s="7">
        <f>IF(E1442&lt;=0,0,E1442/L1442)</f>
        <v>1</v>
      </c>
      <c r="Q1442" t="str">
        <f>LEFT(N1442,FIND("/",N1442)-1)</f>
        <v>publishing</v>
      </c>
      <c r="R1442" t="str">
        <f>RIGHT(N1442,LEN(N1442)-FIND("/",N1442))</f>
        <v>translations</v>
      </c>
      <c r="S1442" s="11">
        <f>(J1442/86400)+25569+(-5/24)</f>
        <v>42486.540081018517</v>
      </c>
      <c r="T1442" s="11">
        <f>(I1442/86400)+25569+(-5/24)</f>
        <v>42516.540081018517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IF(E1443&lt;=0,0,(E1443/D1443)*100)</f>
        <v>1.1222222222222222</v>
      </c>
      <c r="P1443" s="7">
        <f>IF(E1443&lt;=0,0,E1443/L1443)</f>
        <v>673.33333333333337</v>
      </c>
      <c r="Q1443" t="str">
        <f>LEFT(N1443,FIND("/",N1443)-1)</f>
        <v>publishing</v>
      </c>
      <c r="R1443" t="str">
        <f>RIGHT(N1443,LEN(N1443)-FIND("/",N1443))</f>
        <v>translations</v>
      </c>
      <c r="S1443" s="11">
        <f>(J1443/86400)+25569+(-5/24)</f>
        <v>42198.557511574072</v>
      </c>
      <c r="T1443" s="11">
        <f>(I1443/86400)+25569+(-5/24)</f>
        <v>42258.557511574072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IF(E1444&lt;=0,0,(E1444/D1444)*100)</f>
        <v>0</v>
      </c>
      <c r="P1444" s="7">
        <f>IF(E1444&lt;=0,0,E1444/L1444)</f>
        <v>0</v>
      </c>
      <c r="Q1444" t="str">
        <f>LEFT(N1444,FIND("/",N1444)-1)</f>
        <v>publishing</v>
      </c>
      <c r="R1444" t="str">
        <f>RIGHT(N1444,LEN(N1444)-FIND("/",N1444))</f>
        <v>translations</v>
      </c>
      <c r="S1444" s="11">
        <f>(J1444/86400)+25569+(-5/24)</f>
        <v>42485.437013888884</v>
      </c>
      <c r="T1444" s="11">
        <f>(I1444/86400)+25569+(-5/24)</f>
        <v>42515.437013888884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IF(E1445&lt;=0,0,(E1445/D1445)*100)</f>
        <v>0</v>
      </c>
      <c r="P1445" s="7">
        <f>IF(E1445&lt;=0,0,E1445/L1445)</f>
        <v>0</v>
      </c>
      <c r="Q1445" t="str">
        <f>LEFT(N1445,FIND("/",N1445)-1)</f>
        <v>publishing</v>
      </c>
      <c r="R1445" t="str">
        <f>RIGHT(N1445,LEN(N1445)-FIND("/",N1445))</f>
        <v>translations</v>
      </c>
      <c r="S1445" s="11">
        <f>(J1445/86400)+25569+(-5/24)</f>
        <v>42707.71769675926</v>
      </c>
      <c r="T1445" s="11">
        <f>(I1445/86400)+25569+(-5/24)</f>
        <v>42737.71769675926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IF(E1446&lt;=0,0,(E1446/D1446)*100)</f>
        <v>0</v>
      </c>
      <c r="P1446" s="7">
        <f>IF(E1446&lt;=0,0,E1446/L1446)</f>
        <v>0</v>
      </c>
      <c r="Q1446" t="str">
        <f>LEFT(N1446,FIND("/",N1446)-1)</f>
        <v>publishing</v>
      </c>
      <c r="R1446" t="str">
        <f>RIGHT(N1446,LEN(N1446)-FIND("/",N1446))</f>
        <v>translations</v>
      </c>
      <c r="S1446" s="11">
        <f>(J1446/86400)+25569+(-5/24)</f>
        <v>42199.665069444447</v>
      </c>
      <c r="T1446" s="11">
        <f>(I1446/86400)+25569+(-5/24)</f>
        <v>42259.665069444447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IF(E1447&lt;=0,0,(E1447/D1447)*100)</f>
        <v>0</v>
      </c>
      <c r="P1447" s="7">
        <f>IF(E1447&lt;=0,0,E1447/L1447)</f>
        <v>0</v>
      </c>
      <c r="Q1447" t="str">
        <f>LEFT(N1447,FIND("/",N1447)-1)</f>
        <v>publishing</v>
      </c>
      <c r="R1447" t="str">
        <f>RIGHT(N1447,LEN(N1447)-FIND("/",N1447))</f>
        <v>translations</v>
      </c>
      <c r="S1447" s="11">
        <f>(J1447/86400)+25569+(-5/24)</f>
        <v>42139.333969907406</v>
      </c>
      <c r="T1447" s="11">
        <f>(I1447/86400)+25569+(-5/24)</f>
        <v>42169.333969907406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IF(E1448&lt;=0,0,(E1448/D1448)*100)</f>
        <v>0</v>
      </c>
      <c r="P1448" s="7">
        <f>IF(E1448&lt;=0,0,E1448/L1448)</f>
        <v>0</v>
      </c>
      <c r="Q1448" t="str">
        <f>LEFT(N1448,FIND("/",N1448)-1)</f>
        <v>publishing</v>
      </c>
      <c r="R1448" t="str">
        <f>RIGHT(N1448,LEN(N1448)-FIND("/",N1448))</f>
        <v>translations</v>
      </c>
      <c r="S1448" s="11">
        <f>(J1448/86400)+25569+(-5/24)</f>
        <v>42461.239328703705</v>
      </c>
      <c r="T1448" s="11">
        <f>(I1448/86400)+25569+(-5/24)</f>
        <v>42481.239328703705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IF(E1449&lt;=0,0,(E1449/D1449)*100)</f>
        <v>1.4999999999999999E-2</v>
      </c>
      <c r="P1449" s="7">
        <f>IF(E1449&lt;=0,0,E1449/L1449)</f>
        <v>25</v>
      </c>
      <c r="Q1449" t="str">
        <f>LEFT(N1449,FIND("/",N1449)-1)</f>
        <v>publishing</v>
      </c>
      <c r="R1449" t="str">
        <f>RIGHT(N1449,LEN(N1449)-FIND("/",N1449))</f>
        <v>translations</v>
      </c>
      <c r="S1449" s="11">
        <f>(J1449/86400)+25569+(-5/24)</f>
        <v>42529.52238425926</v>
      </c>
      <c r="T1449" s="11">
        <f>(I1449/86400)+25569+(-5/24)</f>
        <v>42559.52238425926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IF(E1450&lt;=0,0,(E1450/D1450)*100)</f>
        <v>0</v>
      </c>
      <c r="P1450" s="7">
        <f>IF(E1450&lt;=0,0,E1450/L1450)</f>
        <v>0</v>
      </c>
      <c r="Q1450" t="str">
        <f>LEFT(N1450,FIND("/",N1450)-1)</f>
        <v>publishing</v>
      </c>
      <c r="R1450" t="str">
        <f>RIGHT(N1450,LEN(N1450)-FIND("/",N1450))</f>
        <v>translations</v>
      </c>
      <c r="S1450" s="11">
        <f>(J1450/86400)+25569+(-5/24)</f>
        <v>42115.728217592587</v>
      </c>
      <c r="T1450" s="11">
        <f>(I1450/86400)+25569+(-5/24)</f>
        <v>42146.017361111109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IF(E1451&lt;=0,0,(E1451/D1451)*100)</f>
        <v>0</v>
      </c>
      <c r="P1451" s="7">
        <f>IF(E1451&lt;=0,0,E1451/L1451)</f>
        <v>0</v>
      </c>
      <c r="Q1451" t="str">
        <f>LEFT(N1451,FIND("/",N1451)-1)</f>
        <v>publishing</v>
      </c>
      <c r="R1451" t="str">
        <f>RIGHT(N1451,LEN(N1451)-FIND("/",N1451))</f>
        <v>translations</v>
      </c>
      <c r="S1451" s="11">
        <f>(J1451/86400)+25569+(-5/24)</f>
        <v>42086.603067129625</v>
      </c>
      <c r="T1451" s="11">
        <f>(I1451/86400)+25569+(-5/24)</f>
        <v>42134.603067129625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IF(E1452&lt;=0,0,(E1452/D1452)*100)</f>
        <v>1E-3</v>
      </c>
      <c r="P1452" s="7">
        <f>IF(E1452&lt;=0,0,E1452/L1452)</f>
        <v>1</v>
      </c>
      <c r="Q1452" t="str">
        <f>LEFT(N1452,FIND("/",N1452)-1)</f>
        <v>publishing</v>
      </c>
      <c r="R1452" t="str">
        <f>RIGHT(N1452,LEN(N1452)-FIND("/",N1452))</f>
        <v>translations</v>
      </c>
      <c r="S1452" s="11">
        <f>(J1452/86400)+25569+(-5/24)</f>
        <v>42389.962928240733</v>
      </c>
      <c r="T1452" s="11">
        <f>(I1452/86400)+25569+(-5/24)</f>
        <v>42419.962928240733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IF(E1453&lt;=0,0,(E1453/D1453)*100)</f>
        <v>1.0554089709762533E-2</v>
      </c>
      <c r="P1453" s="7">
        <f>IF(E1453&lt;=0,0,E1453/L1453)</f>
        <v>1</v>
      </c>
      <c r="Q1453" t="str">
        <f>LEFT(N1453,FIND("/",N1453)-1)</f>
        <v>publishing</v>
      </c>
      <c r="R1453" t="str">
        <f>RIGHT(N1453,LEN(N1453)-FIND("/",N1453))</f>
        <v>translations</v>
      </c>
      <c r="S1453" s="11">
        <f>(J1453/86400)+25569+(-5/24)</f>
        <v>41931.75068287037</v>
      </c>
      <c r="T1453" s="11">
        <f>(I1453/86400)+25569+(-5/24)</f>
        <v>41961.792349537034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IF(E1454&lt;=0,0,(E1454/D1454)*100)</f>
        <v>0</v>
      </c>
      <c r="P1454" s="7">
        <f>IF(E1454&lt;=0,0,E1454/L1454)</f>
        <v>0</v>
      </c>
      <c r="Q1454" t="str">
        <f>LEFT(N1454,FIND("/",N1454)-1)</f>
        <v>publishing</v>
      </c>
      <c r="R1454" t="str">
        <f>RIGHT(N1454,LEN(N1454)-FIND("/",N1454))</f>
        <v>translations</v>
      </c>
      <c r="S1454" s="11">
        <f>(J1454/86400)+25569+(-5/24)</f>
        <v>41818.494942129626</v>
      </c>
      <c r="T1454" s="11">
        <f>(I1454/86400)+25569+(-5/24)</f>
        <v>41848.494942129626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IF(E1455&lt;=0,0,(E1455/D1455)*100)</f>
        <v>0</v>
      </c>
      <c r="P1455" s="7">
        <f>IF(E1455&lt;=0,0,E1455/L1455)</f>
        <v>0</v>
      </c>
      <c r="Q1455" t="str">
        <f>LEFT(N1455,FIND("/",N1455)-1)</f>
        <v>publishing</v>
      </c>
      <c r="R1455" t="str">
        <f>RIGHT(N1455,LEN(N1455)-FIND("/",N1455))</f>
        <v>translations</v>
      </c>
      <c r="S1455" s="11">
        <f>(J1455/86400)+25569+(-5/24)</f>
        <v>42795.487812499996</v>
      </c>
      <c r="T1455" s="11">
        <f>(I1455/86400)+25569+(-5/24)</f>
        <v>42840.446145833332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IF(E1456&lt;=0,0,(E1456/D1456)*100)</f>
        <v>0.85714285714285721</v>
      </c>
      <c r="P1456" s="7">
        <f>IF(E1456&lt;=0,0,E1456/L1456)</f>
        <v>15</v>
      </c>
      <c r="Q1456" t="str">
        <f>LEFT(N1456,FIND("/",N1456)-1)</f>
        <v>publishing</v>
      </c>
      <c r="R1456" t="str">
        <f>RIGHT(N1456,LEN(N1456)-FIND("/",N1456))</f>
        <v>translations</v>
      </c>
      <c r="S1456" s="11">
        <f>(J1456/86400)+25569+(-5/24)</f>
        <v>42463.658333333333</v>
      </c>
      <c r="T1456" s="11">
        <f>(I1456/86400)+25569+(-5/24)</f>
        <v>42484.707638888889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IF(E1457&lt;=0,0,(E1457/D1457)*100)</f>
        <v>10.5</v>
      </c>
      <c r="P1457" s="7">
        <f>IF(E1457&lt;=0,0,E1457/L1457)</f>
        <v>225</v>
      </c>
      <c r="Q1457" t="str">
        <f>LEFT(N1457,FIND("/",N1457)-1)</f>
        <v>publishing</v>
      </c>
      <c r="R1457" t="str">
        <f>RIGHT(N1457,LEN(N1457)-FIND("/",N1457))</f>
        <v>translations</v>
      </c>
      <c r="S1457" s="11">
        <f>(J1457/86400)+25569+(-5/24)</f>
        <v>41832.46435185185</v>
      </c>
      <c r="T1457" s="11">
        <f>(I1457/86400)+25569+(-5/24)</f>
        <v>41887.360416666663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IF(E1458&lt;=0,0,(E1458/D1458)*100)</f>
        <v>2.9000000000000004</v>
      </c>
      <c r="P1458" s="7">
        <f>IF(E1458&lt;=0,0,E1458/L1458)</f>
        <v>48.333333333333336</v>
      </c>
      <c r="Q1458" t="str">
        <f>LEFT(N1458,FIND("/",N1458)-1)</f>
        <v>publishing</v>
      </c>
      <c r="R1458" t="str">
        <f>RIGHT(N1458,LEN(N1458)-FIND("/",N1458))</f>
        <v>translations</v>
      </c>
      <c r="S1458" s="11">
        <f>(J1458/86400)+25569+(-5/24)</f>
        <v>42708.460243055553</v>
      </c>
      <c r="T1458" s="11">
        <f>(I1458/86400)+25569+(-5/24)</f>
        <v>42738.460243055553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IF(E1459&lt;=0,0,(E1459/D1459)*100)</f>
        <v>0</v>
      </c>
      <c r="P1459" s="7">
        <f>IF(E1459&lt;=0,0,E1459/L1459)</f>
        <v>0</v>
      </c>
      <c r="Q1459" t="str">
        <f>LEFT(N1459,FIND("/",N1459)-1)</f>
        <v>publishing</v>
      </c>
      <c r="R1459" t="str">
        <f>RIGHT(N1459,LEN(N1459)-FIND("/",N1459))</f>
        <v>translations</v>
      </c>
      <c r="S1459" s="11">
        <f>(J1459/86400)+25569+(-5/24)</f>
        <v>42289.688009259255</v>
      </c>
      <c r="T1459" s="11">
        <f>(I1459/86400)+25569+(-5/24)</f>
        <v>42319.729675925926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IF(E1460&lt;=0,0,(E1460/D1460)*100)</f>
        <v>0</v>
      </c>
      <c r="P1460" s="7">
        <f>IF(E1460&lt;=0,0,E1460/L1460)</f>
        <v>0</v>
      </c>
      <c r="Q1460" t="str">
        <f>LEFT(N1460,FIND("/",N1460)-1)</f>
        <v>publishing</v>
      </c>
      <c r="R1460" t="str">
        <f>RIGHT(N1460,LEN(N1460)-FIND("/",N1460))</f>
        <v>translations</v>
      </c>
      <c r="S1460" s="11">
        <f>(J1460/86400)+25569+(-5/24)</f>
        <v>41831.49722222222</v>
      </c>
      <c r="T1460" s="11">
        <f>(I1460/86400)+25569+(-5/24)</f>
        <v>41861.958333333328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IF(E1461&lt;=0,0,(E1461/D1461)*100)</f>
        <v>0</v>
      </c>
      <c r="P1461" s="7">
        <f>IF(E1461&lt;=0,0,E1461/L1461)</f>
        <v>0</v>
      </c>
      <c r="Q1461" t="str">
        <f>LEFT(N1461,FIND("/",N1461)-1)</f>
        <v>publishing</v>
      </c>
      <c r="R1461" t="str">
        <f>RIGHT(N1461,LEN(N1461)-FIND("/",N1461))</f>
        <v>translations</v>
      </c>
      <c r="S1461" s="11">
        <f>(J1461/86400)+25569+(-5/24)</f>
        <v>42311.996481481481</v>
      </c>
      <c r="T1461" s="11">
        <f>(I1461/86400)+25569+(-5/24)</f>
        <v>42340.517361111109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IF(E1462&lt;=0,0,(E1462/D1462)*100)</f>
        <v>0</v>
      </c>
      <c r="P1462" s="7">
        <f>IF(E1462&lt;=0,0,E1462/L1462)</f>
        <v>0</v>
      </c>
      <c r="Q1462" t="str">
        <f>LEFT(N1462,FIND("/",N1462)-1)</f>
        <v>publishing</v>
      </c>
      <c r="R1462" t="str">
        <f>RIGHT(N1462,LEN(N1462)-FIND("/",N1462))</f>
        <v>translations</v>
      </c>
      <c r="S1462" s="11">
        <f>(J1462/86400)+25569+(-5/24)</f>
        <v>41915.688634259255</v>
      </c>
      <c r="T1462" s="11">
        <f>(I1462/86400)+25569+(-5/24)</f>
        <v>41973.781249999993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IF(E1463&lt;=0,0,(E1463/D1463)*100)</f>
        <v>101.24459999999999</v>
      </c>
      <c r="P1463" s="7">
        <f>IF(E1463&lt;=0,0,E1463/L1463)</f>
        <v>44.66673529411765</v>
      </c>
      <c r="Q1463" t="str">
        <f>LEFT(N1463,FIND("/",N1463)-1)</f>
        <v>publishing</v>
      </c>
      <c r="R1463" t="str">
        <f>RIGHT(N1463,LEN(N1463)-FIND("/",N1463))</f>
        <v>radio &amp; podcasts</v>
      </c>
      <c r="S1463" s="11">
        <f>(J1463/86400)+25569+(-5/24)</f>
        <v>41899.436967592592</v>
      </c>
      <c r="T1463" s="11">
        <f>(I1463/86400)+25569+(-5/24)</f>
        <v>41932.791666666664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IF(E1464&lt;=0,0,(E1464/D1464)*100)</f>
        <v>108.5175</v>
      </c>
      <c r="P1464" s="7">
        <f>IF(E1464&lt;=0,0,E1464/L1464)</f>
        <v>28.937999999999999</v>
      </c>
      <c r="Q1464" t="str">
        <f>LEFT(N1464,FIND("/",N1464)-1)</f>
        <v>publishing</v>
      </c>
      <c r="R1464" t="str">
        <f>RIGHT(N1464,LEN(N1464)-FIND("/",N1464))</f>
        <v>radio &amp; podcasts</v>
      </c>
      <c r="S1464" s="11">
        <f>(J1464/86400)+25569+(-5/24)</f>
        <v>41344.454525462963</v>
      </c>
      <c r="T1464" s="11">
        <f>(I1464/86400)+25569+(-5/24)</f>
        <v>41374.454525462963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IF(E1465&lt;=0,0,(E1465/D1465)*100)</f>
        <v>147.66666666666666</v>
      </c>
      <c r="P1465" s="7">
        <f>IF(E1465&lt;=0,0,E1465/L1465)</f>
        <v>35.44</v>
      </c>
      <c r="Q1465" t="str">
        <f>LEFT(N1465,FIND("/",N1465)-1)</f>
        <v>publishing</v>
      </c>
      <c r="R1465" t="str">
        <f>RIGHT(N1465,LEN(N1465)-FIND("/",N1465))</f>
        <v>radio &amp; podcasts</v>
      </c>
      <c r="S1465" s="11">
        <f>(J1465/86400)+25569+(-5/24)</f>
        <v>41326.702986111108</v>
      </c>
      <c r="T1465" s="11">
        <f>(I1465/86400)+25569+(-5/24)</f>
        <v>41371.661319444444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IF(E1466&lt;=0,0,(E1466/D1466)*100)</f>
        <v>163.19999999999999</v>
      </c>
      <c r="P1466" s="7">
        <f>IF(E1466&lt;=0,0,E1466/L1466)</f>
        <v>34.871794871794869</v>
      </c>
      <c r="Q1466" t="str">
        <f>LEFT(N1466,FIND("/",N1466)-1)</f>
        <v>publishing</v>
      </c>
      <c r="R1466" t="str">
        <f>RIGHT(N1466,LEN(N1466)-FIND("/",N1466))</f>
        <v>radio &amp; podcasts</v>
      </c>
      <c r="S1466" s="11">
        <f>(J1466/86400)+25569+(-5/24)</f>
        <v>41291.453217592592</v>
      </c>
      <c r="T1466" s="11">
        <f>(I1466/86400)+25569+(-5/24)</f>
        <v>41321.453217592592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IF(E1467&lt;=0,0,(E1467/D1467)*100)</f>
        <v>456.41449999999998</v>
      </c>
      <c r="P1467" s="7">
        <f>IF(E1467&lt;=0,0,E1467/L1467)</f>
        <v>52.622732513451197</v>
      </c>
      <c r="Q1467" t="str">
        <f>LEFT(N1467,FIND("/",N1467)-1)</f>
        <v>publishing</v>
      </c>
      <c r="R1467" t="str">
        <f>RIGHT(N1467,LEN(N1467)-FIND("/",N1467))</f>
        <v>radio &amp; podcasts</v>
      </c>
      <c r="S1467" s="11">
        <f>(J1467/86400)+25569+(-5/24)</f>
        <v>40959.526064814811</v>
      </c>
      <c r="T1467" s="11">
        <f>(I1467/86400)+25569+(-5/24)</f>
        <v>40989.916666666664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IF(E1468&lt;=0,0,(E1468/D1468)*100)</f>
        <v>107.87731249999999</v>
      </c>
      <c r="P1468" s="7">
        <f>IF(E1468&lt;=0,0,E1468/L1468)</f>
        <v>69.598266129032254</v>
      </c>
      <c r="Q1468" t="str">
        <f>LEFT(N1468,FIND("/",N1468)-1)</f>
        <v>publishing</v>
      </c>
      <c r="R1468" t="str">
        <f>RIGHT(N1468,LEN(N1468)-FIND("/",N1468))</f>
        <v>radio &amp; podcasts</v>
      </c>
      <c r="S1468" s="11">
        <f>(J1468/86400)+25569+(-5/24)</f>
        <v>42339.963726851849</v>
      </c>
      <c r="T1468" s="11">
        <f>(I1468/86400)+25569+(-5/24)</f>
        <v>42380.999999999993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IF(E1469&lt;=0,0,(E1469/D1469)*100)</f>
        <v>115.08</v>
      </c>
      <c r="P1469" s="7">
        <f>IF(E1469&lt;=0,0,E1469/L1469)</f>
        <v>76.72</v>
      </c>
      <c r="Q1469" t="str">
        <f>LEFT(N1469,FIND("/",N1469)-1)</f>
        <v>publishing</v>
      </c>
      <c r="R1469" t="str">
        <f>RIGHT(N1469,LEN(N1469)-FIND("/",N1469))</f>
        <v>radio &amp; podcasts</v>
      </c>
      <c r="S1469" s="11">
        <f>(J1469/86400)+25569+(-5/24)</f>
        <v>40933.593576388885</v>
      </c>
      <c r="T1469" s="11">
        <f>(I1469/86400)+25569+(-5/24)</f>
        <v>40993.55190972222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IF(E1470&lt;=0,0,(E1470/D1470)*100)</f>
        <v>102.36842105263158</v>
      </c>
      <c r="P1470" s="7">
        <f>IF(E1470&lt;=0,0,E1470/L1470)</f>
        <v>33.191126279863482</v>
      </c>
      <c r="Q1470" t="str">
        <f>LEFT(N1470,FIND("/",N1470)-1)</f>
        <v>publishing</v>
      </c>
      <c r="R1470" t="str">
        <f>RIGHT(N1470,LEN(N1470)-FIND("/",N1470))</f>
        <v>radio &amp; podcasts</v>
      </c>
      <c r="S1470" s="11">
        <f>(J1470/86400)+25569+(-5/24)</f>
        <v>40645.806122685179</v>
      </c>
      <c r="T1470" s="11">
        <f>(I1470/86400)+25569+(-5/24)</f>
        <v>40705.806122685179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IF(E1471&lt;=0,0,(E1471/D1471)*100)</f>
        <v>108.42485875706214</v>
      </c>
      <c r="P1471" s="7">
        <f>IF(E1471&lt;=0,0,E1471/L1471)</f>
        <v>149.46417445482865</v>
      </c>
      <c r="Q1471" t="str">
        <f>LEFT(N1471,FIND("/",N1471)-1)</f>
        <v>publishing</v>
      </c>
      <c r="R1471" t="str">
        <f>RIGHT(N1471,LEN(N1471)-FIND("/",N1471))</f>
        <v>radio &amp; podcasts</v>
      </c>
      <c r="S1471" s="11">
        <f>(J1471/86400)+25569+(-5/24)</f>
        <v>41290.390150462961</v>
      </c>
      <c r="T1471" s="11">
        <f>(I1471/86400)+25569+(-5/24)</f>
        <v>41320.390150462961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IF(E1472&lt;=0,0,(E1472/D1472)*100)</f>
        <v>125.13333333333334</v>
      </c>
      <c r="P1472" s="7">
        <f>IF(E1472&lt;=0,0,E1472/L1472)</f>
        <v>23.172839506172838</v>
      </c>
      <c r="Q1472" t="str">
        <f>LEFT(N1472,FIND("/",N1472)-1)</f>
        <v>publishing</v>
      </c>
      <c r="R1472" t="str">
        <f>RIGHT(N1472,LEN(N1472)-FIND("/",N1472))</f>
        <v>radio &amp; podcasts</v>
      </c>
      <c r="S1472" s="11">
        <f>(J1472/86400)+25569+(-5/24)</f>
        <v>41250.618784722217</v>
      </c>
      <c r="T1472" s="11">
        <f>(I1472/86400)+25569+(-5/24)</f>
        <v>41271.618784722217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IF(E1473&lt;=0,0,(E1473/D1473)*100)</f>
        <v>103.840625</v>
      </c>
      <c r="P1473" s="7">
        <f>IF(E1473&lt;=0,0,E1473/L1473)</f>
        <v>96.877551020408163</v>
      </c>
      <c r="Q1473" t="str">
        <f>LEFT(N1473,FIND("/",N1473)-1)</f>
        <v>publishing</v>
      </c>
      <c r="R1473" t="str">
        <f>RIGHT(N1473,LEN(N1473)-FIND("/",N1473))</f>
        <v>radio &amp; podcasts</v>
      </c>
      <c r="S1473" s="11">
        <f>(J1473/86400)+25569+(-5/24)</f>
        <v>42073.749236111107</v>
      </c>
      <c r="T1473" s="11">
        <f>(I1473/86400)+25569+(-5/24)</f>
        <v>42103.749236111107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IF(E1474&lt;=0,0,(E1474/D1474)*100)</f>
        <v>138.70400000000001</v>
      </c>
      <c r="P1474" s="7">
        <f>IF(E1474&lt;=0,0,E1474/L1474)</f>
        <v>103.20238095238095</v>
      </c>
      <c r="Q1474" t="str">
        <f>LEFT(N1474,FIND("/",N1474)-1)</f>
        <v>publishing</v>
      </c>
      <c r="R1474" t="str">
        <f>RIGHT(N1474,LEN(N1474)-FIND("/",N1474))</f>
        <v>radio &amp; podcasts</v>
      </c>
      <c r="S1474" s="11">
        <f>(J1474/86400)+25569+(-5/24)</f>
        <v>41533.33452546296</v>
      </c>
      <c r="T1474" s="11">
        <f>(I1474/86400)+25569+(-5/24)</f>
        <v>41563.33452546296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IF(E1475&lt;=0,0,(E1475/D1475)*100)</f>
        <v>120.51600000000001</v>
      </c>
      <c r="P1475" s="7">
        <f>IF(E1475&lt;=0,0,E1475/L1475)</f>
        <v>38.462553191489363</v>
      </c>
      <c r="Q1475" t="str">
        <f>LEFT(N1475,FIND("/",N1475)-1)</f>
        <v>publishing</v>
      </c>
      <c r="R1475" t="str">
        <f>RIGHT(N1475,LEN(N1475)-FIND("/",N1475))</f>
        <v>radio &amp; podcasts</v>
      </c>
      <c r="S1475" s="11">
        <f>(J1475/86400)+25569+(-5/24)</f>
        <v>40939.771284722221</v>
      </c>
      <c r="T1475" s="11">
        <f>(I1475/86400)+25569+(-5/24)</f>
        <v>40969.771284722221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IF(E1476&lt;=0,0,(E1476/D1476)*100)</f>
        <v>112.26666666666667</v>
      </c>
      <c r="P1476" s="7">
        <f>IF(E1476&lt;=0,0,E1476/L1476)</f>
        <v>44.315789473684212</v>
      </c>
      <c r="Q1476" t="str">
        <f>LEFT(N1476,FIND("/",N1476)-1)</f>
        <v>publishing</v>
      </c>
      <c r="R1476" t="str">
        <f>RIGHT(N1476,LEN(N1476)-FIND("/",N1476))</f>
        <v>radio &amp; podcasts</v>
      </c>
      <c r="S1476" s="11">
        <f>(J1476/86400)+25569+(-5/24)</f>
        <v>41500.519583333335</v>
      </c>
      <c r="T1476" s="11">
        <f>(I1476/86400)+25569+(-5/24)</f>
        <v>41530.519583333335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IF(E1477&lt;=0,0,(E1477/D1477)*100)</f>
        <v>188.66966666666667</v>
      </c>
      <c r="P1477" s="7">
        <f>IF(E1477&lt;=0,0,E1477/L1477)</f>
        <v>64.173356009070289</v>
      </c>
      <c r="Q1477" t="str">
        <f>LEFT(N1477,FIND("/",N1477)-1)</f>
        <v>publishing</v>
      </c>
      <c r="R1477" t="str">
        <f>RIGHT(N1477,LEN(N1477)-FIND("/",N1477))</f>
        <v>radio &amp; podcasts</v>
      </c>
      <c r="S1477" s="11">
        <f>(J1477/86400)+25569+(-5/24)</f>
        <v>41960.514618055553</v>
      </c>
      <c r="T1477" s="11">
        <f>(I1477/86400)+25569+(-5/24)</f>
        <v>41992.999305555553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IF(E1478&lt;=0,0,(E1478/D1478)*100)</f>
        <v>661.55466666666666</v>
      </c>
      <c r="P1478" s="7">
        <f>IF(E1478&lt;=0,0,E1478/L1478)</f>
        <v>43.333275109170302</v>
      </c>
      <c r="Q1478" t="str">
        <f>LEFT(N1478,FIND("/",N1478)-1)</f>
        <v>publishing</v>
      </c>
      <c r="R1478" t="str">
        <f>RIGHT(N1478,LEN(N1478)-FIND("/",N1478))</f>
        <v>radio &amp; podcasts</v>
      </c>
      <c r="S1478" s="11">
        <f>(J1478/86400)+25569+(-5/24)</f>
        <v>40765.833587962959</v>
      </c>
      <c r="T1478" s="11">
        <f>(I1478/86400)+25569+(-5/24)</f>
        <v>40795.833587962959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IF(E1479&lt;=0,0,(E1479/D1479)*100)</f>
        <v>111.31</v>
      </c>
      <c r="P1479" s="7">
        <f>IF(E1479&lt;=0,0,E1479/L1479)</f>
        <v>90.495934959349597</v>
      </c>
      <c r="Q1479" t="str">
        <f>LEFT(N1479,FIND("/",N1479)-1)</f>
        <v>publishing</v>
      </c>
      <c r="R1479" t="str">
        <f>RIGHT(N1479,LEN(N1479)-FIND("/",N1479))</f>
        <v>radio &amp; podcasts</v>
      </c>
      <c r="S1479" s="11">
        <f>(J1479/86400)+25569+(-5/24)</f>
        <v>40840.407453703701</v>
      </c>
      <c r="T1479" s="11">
        <f>(I1479/86400)+25569+(-5/24)</f>
        <v>40899.916666666664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IF(E1480&lt;=0,0,(E1480/D1480)*100)</f>
        <v>1181.6142199999999</v>
      </c>
      <c r="P1480" s="7">
        <f>IF(E1480&lt;=0,0,E1480/L1480)</f>
        <v>29.187190495010373</v>
      </c>
      <c r="Q1480" t="str">
        <f>LEFT(N1480,FIND("/",N1480)-1)</f>
        <v>publishing</v>
      </c>
      <c r="R1480" t="str">
        <f>RIGHT(N1480,LEN(N1480)-FIND("/",N1480))</f>
        <v>radio &amp; podcasts</v>
      </c>
      <c r="S1480" s="11">
        <f>(J1480/86400)+25569+(-5/24)</f>
        <v>41394.663344907407</v>
      </c>
      <c r="T1480" s="11">
        <f>(I1480/86400)+25569+(-5/24)</f>
        <v>41408.663344907407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IF(E1481&lt;=0,0,(E1481/D1481)*100)</f>
        <v>137.375</v>
      </c>
      <c r="P1481" s="7">
        <f>IF(E1481&lt;=0,0,E1481/L1481)</f>
        <v>30.95774647887324</v>
      </c>
      <c r="Q1481" t="str">
        <f>LEFT(N1481,FIND("/",N1481)-1)</f>
        <v>publishing</v>
      </c>
      <c r="R1481" t="str">
        <f>RIGHT(N1481,LEN(N1481)-FIND("/",N1481))</f>
        <v>radio &amp; podcasts</v>
      </c>
      <c r="S1481" s="11">
        <f>(J1481/86400)+25569+(-5/24)</f>
        <v>41754.536909722221</v>
      </c>
      <c r="T1481" s="11">
        <f>(I1481/86400)+25569+(-5/24)</f>
        <v>41768.957638888889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IF(E1482&lt;=0,0,(E1482/D1482)*100)</f>
        <v>117.04040000000001</v>
      </c>
      <c r="P1482" s="7">
        <f>IF(E1482&lt;=0,0,E1482/L1482)</f>
        <v>92.157795275590544</v>
      </c>
      <c r="Q1482" t="str">
        <f>LEFT(N1482,FIND("/",N1482)-1)</f>
        <v>publishing</v>
      </c>
      <c r="R1482" t="str">
        <f>RIGHT(N1482,LEN(N1482)-FIND("/",N1482))</f>
        <v>radio &amp; podcasts</v>
      </c>
      <c r="S1482" s="11">
        <f>(J1482/86400)+25569+(-5/24)</f>
        <v>41464.725682870368</v>
      </c>
      <c r="T1482" s="11">
        <f>(I1482/86400)+25569+(-5/24)</f>
        <v>41481.5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IF(E1483&lt;=0,0,(E1483/D1483)*100)</f>
        <v>2.1</v>
      </c>
      <c r="P1483" s="7">
        <f>IF(E1483&lt;=0,0,E1483/L1483)</f>
        <v>17.5</v>
      </c>
      <c r="Q1483" t="str">
        <f>LEFT(N1483,FIND("/",N1483)-1)</f>
        <v>publishing</v>
      </c>
      <c r="R1483" t="str">
        <f>RIGHT(N1483,LEN(N1483)-FIND("/",N1483))</f>
        <v>fiction</v>
      </c>
      <c r="S1483" s="11">
        <f>(J1483/86400)+25569+(-5/24)</f>
        <v>41550.714641203704</v>
      </c>
      <c r="T1483" s="11">
        <f>(I1483/86400)+25569+(-5/24)</f>
        <v>41580.714641203704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IF(E1484&lt;=0,0,(E1484/D1484)*100)</f>
        <v>0.1</v>
      </c>
      <c r="P1484" s="7">
        <f>IF(E1484&lt;=0,0,E1484/L1484)</f>
        <v>5</v>
      </c>
      <c r="Q1484" t="str">
        <f>LEFT(N1484,FIND("/",N1484)-1)</f>
        <v>publishing</v>
      </c>
      <c r="R1484" t="str">
        <f>RIGHT(N1484,LEN(N1484)-FIND("/",N1484))</f>
        <v>fiction</v>
      </c>
      <c r="S1484" s="11">
        <f>(J1484/86400)+25569+(-5/24)</f>
        <v>41136.649722222217</v>
      </c>
      <c r="T1484" s="11">
        <f>(I1484/86400)+25569+(-5/24)</f>
        <v>41159.118750000001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IF(E1485&lt;=0,0,(E1485/D1485)*100)</f>
        <v>0.7142857142857143</v>
      </c>
      <c r="P1485" s="7">
        <f>IF(E1485&lt;=0,0,E1485/L1485)</f>
        <v>25</v>
      </c>
      <c r="Q1485" t="str">
        <f>LEFT(N1485,FIND("/",N1485)-1)</f>
        <v>publishing</v>
      </c>
      <c r="R1485" t="str">
        <f>RIGHT(N1485,LEN(N1485)-FIND("/",N1485))</f>
        <v>fiction</v>
      </c>
      <c r="S1485" s="11">
        <f>(J1485/86400)+25569+(-5/24)</f>
        <v>42547.984664351847</v>
      </c>
      <c r="T1485" s="11">
        <f>(I1485/86400)+25569+(-5/24)</f>
        <v>42572.984664351847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IF(E1486&lt;=0,0,(E1486/D1486)*100)</f>
        <v>0</v>
      </c>
      <c r="P1486" s="7">
        <f>IF(E1486&lt;=0,0,E1486/L1486)</f>
        <v>0</v>
      </c>
      <c r="Q1486" t="str">
        <f>LEFT(N1486,FIND("/",N1486)-1)</f>
        <v>publishing</v>
      </c>
      <c r="R1486" t="str">
        <f>RIGHT(N1486,LEN(N1486)-FIND("/",N1486))</f>
        <v>fiction</v>
      </c>
      <c r="S1486" s="11">
        <f>(J1486/86400)+25569+(-5/24)</f>
        <v>41052.992627314808</v>
      </c>
      <c r="T1486" s="11">
        <f>(I1486/86400)+25569+(-5/24)</f>
        <v>41111.410416666666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IF(E1487&lt;=0,0,(E1487/D1487)*100)</f>
        <v>2.2388059701492535</v>
      </c>
      <c r="P1487" s="7">
        <f>IF(E1487&lt;=0,0,E1487/L1487)</f>
        <v>50</v>
      </c>
      <c r="Q1487" t="str">
        <f>LEFT(N1487,FIND("/",N1487)-1)</f>
        <v>publishing</v>
      </c>
      <c r="R1487" t="str">
        <f>RIGHT(N1487,LEN(N1487)-FIND("/",N1487))</f>
        <v>fiction</v>
      </c>
      <c r="S1487" s="11">
        <f>(J1487/86400)+25569+(-5/24)</f>
        <v>42130.587650462963</v>
      </c>
      <c r="T1487" s="11">
        <f>(I1487/86400)+25569+(-5/24)</f>
        <v>42175.587650462963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IF(E1488&lt;=0,0,(E1488/D1488)*100)</f>
        <v>0.24</v>
      </c>
      <c r="P1488" s="7">
        <f>IF(E1488&lt;=0,0,E1488/L1488)</f>
        <v>16</v>
      </c>
      <c r="Q1488" t="str">
        <f>LEFT(N1488,FIND("/",N1488)-1)</f>
        <v>publishing</v>
      </c>
      <c r="R1488" t="str">
        <f>RIGHT(N1488,LEN(N1488)-FIND("/",N1488))</f>
        <v>fiction</v>
      </c>
      <c r="S1488" s="11">
        <f>(J1488/86400)+25569+(-5/24)</f>
        <v>42031.960196759253</v>
      </c>
      <c r="T1488" s="11">
        <f>(I1488/86400)+25569+(-5/24)</f>
        <v>42061.960196759253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IF(E1489&lt;=0,0,(E1489/D1489)*100)</f>
        <v>0</v>
      </c>
      <c r="P1489" s="7">
        <f>IF(E1489&lt;=0,0,E1489/L1489)</f>
        <v>0</v>
      </c>
      <c r="Q1489" t="str">
        <f>LEFT(N1489,FIND("/",N1489)-1)</f>
        <v>publishing</v>
      </c>
      <c r="R1489" t="str">
        <f>RIGHT(N1489,LEN(N1489)-FIND("/",N1489))</f>
        <v>fiction</v>
      </c>
      <c r="S1489" s="11">
        <f>(J1489/86400)+25569+(-5/24)</f>
        <v>42554.709155092591</v>
      </c>
      <c r="T1489" s="11">
        <f>(I1489/86400)+25569+(-5/24)</f>
        <v>42584.709155092591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IF(E1490&lt;=0,0,(E1490/D1490)*100)</f>
        <v>2.4</v>
      </c>
      <c r="P1490" s="7">
        <f>IF(E1490&lt;=0,0,E1490/L1490)</f>
        <v>60</v>
      </c>
      <c r="Q1490" t="str">
        <f>LEFT(N1490,FIND("/",N1490)-1)</f>
        <v>publishing</v>
      </c>
      <c r="R1490" t="str">
        <f>RIGHT(N1490,LEN(N1490)-FIND("/",N1490))</f>
        <v>fiction</v>
      </c>
      <c r="S1490" s="11">
        <f>(J1490/86400)+25569+(-5/24)</f>
        <v>41614.354861111111</v>
      </c>
      <c r="T1490" s="11">
        <f>(I1490/86400)+25569+(-5/24)</f>
        <v>41644.354861111111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IF(E1491&lt;=0,0,(E1491/D1491)*100)</f>
        <v>0</v>
      </c>
      <c r="P1491" s="7">
        <f>IF(E1491&lt;=0,0,E1491/L1491)</f>
        <v>0</v>
      </c>
      <c r="Q1491" t="str">
        <f>LEFT(N1491,FIND("/",N1491)-1)</f>
        <v>publishing</v>
      </c>
      <c r="R1491" t="str">
        <f>RIGHT(N1491,LEN(N1491)-FIND("/",N1491))</f>
        <v>fiction</v>
      </c>
      <c r="S1491" s="11">
        <f>(J1491/86400)+25569+(-5/24)</f>
        <v>41198.403379629628</v>
      </c>
      <c r="T1491" s="11">
        <f>(I1491/86400)+25569+(-5/24)</f>
        <v>41228.445046296292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IF(E1492&lt;=0,0,(E1492/D1492)*100)</f>
        <v>30.862068965517242</v>
      </c>
      <c r="P1492" s="7">
        <f>IF(E1492&lt;=0,0,E1492/L1492)</f>
        <v>47.10526315789474</v>
      </c>
      <c r="Q1492" t="str">
        <f>LEFT(N1492,FIND("/",N1492)-1)</f>
        <v>publishing</v>
      </c>
      <c r="R1492" t="str">
        <f>RIGHT(N1492,LEN(N1492)-FIND("/",N1492))</f>
        <v>fiction</v>
      </c>
      <c r="S1492" s="11">
        <f>(J1492/86400)+25569+(-5/24)</f>
        <v>41520.352708333332</v>
      </c>
      <c r="T1492" s="11">
        <f>(I1492/86400)+25569+(-5/24)</f>
        <v>41549.352708333332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IF(E1493&lt;=0,0,(E1493/D1493)*100)</f>
        <v>8.3333333333333321</v>
      </c>
      <c r="P1493" s="7">
        <f>IF(E1493&lt;=0,0,E1493/L1493)</f>
        <v>100</v>
      </c>
      <c r="Q1493" t="str">
        <f>LEFT(N1493,FIND("/",N1493)-1)</f>
        <v>publishing</v>
      </c>
      <c r="R1493" t="str">
        <f>RIGHT(N1493,LEN(N1493)-FIND("/",N1493))</f>
        <v>fiction</v>
      </c>
      <c r="S1493" s="11">
        <f>(J1493/86400)+25569+(-5/24)</f>
        <v>41991.505127314813</v>
      </c>
      <c r="T1493" s="11">
        <f>(I1493/86400)+25569+(-5/24)</f>
        <v>42050.443055555552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IF(E1494&lt;=0,0,(E1494/D1494)*100)</f>
        <v>0.75</v>
      </c>
      <c r="P1494" s="7">
        <f>IF(E1494&lt;=0,0,E1494/L1494)</f>
        <v>15</v>
      </c>
      <c r="Q1494" t="str">
        <f>LEFT(N1494,FIND("/",N1494)-1)</f>
        <v>publishing</v>
      </c>
      <c r="R1494" t="str">
        <f>RIGHT(N1494,LEN(N1494)-FIND("/",N1494))</f>
        <v>fiction</v>
      </c>
      <c r="S1494" s="11">
        <f>(J1494/86400)+25569+(-5/24)</f>
        <v>40682.676458333335</v>
      </c>
      <c r="T1494" s="11">
        <f>(I1494/86400)+25569+(-5/24)</f>
        <v>40712.676458333335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IF(E1495&lt;=0,0,(E1495/D1495)*100)</f>
        <v>0</v>
      </c>
      <c r="P1495" s="7">
        <f>IF(E1495&lt;=0,0,E1495/L1495)</f>
        <v>0</v>
      </c>
      <c r="Q1495" t="str">
        <f>LEFT(N1495,FIND("/",N1495)-1)</f>
        <v>publishing</v>
      </c>
      <c r="R1495" t="str">
        <f>RIGHT(N1495,LEN(N1495)-FIND("/",N1495))</f>
        <v>fiction</v>
      </c>
      <c r="S1495" s="11">
        <f>(J1495/86400)+25569+(-5/24)</f>
        <v>41411.658275462956</v>
      </c>
      <c r="T1495" s="11">
        <f>(I1495/86400)+25569+(-5/24)</f>
        <v>41441.658275462956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IF(E1496&lt;=0,0,(E1496/D1496)*100)</f>
        <v>8.9</v>
      </c>
      <c r="P1496" s="7">
        <f>IF(E1496&lt;=0,0,E1496/L1496)</f>
        <v>40.454545454545453</v>
      </c>
      <c r="Q1496" t="str">
        <f>LEFT(N1496,FIND("/",N1496)-1)</f>
        <v>publishing</v>
      </c>
      <c r="R1496" t="str">
        <f>RIGHT(N1496,LEN(N1496)-FIND("/",N1496))</f>
        <v>fiction</v>
      </c>
      <c r="S1496" s="11">
        <f>(J1496/86400)+25569+(-5/24)</f>
        <v>42067.514039351845</v>
      </c>
      <c r="T1496" s="11">
        <f>(I1496/86400)+25569+(-5/24)</f>
        <v>42097.443055555552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IF(E1497&lt;=0,0,(E1497/D1497)*100)</f>
        <v>0</v>
      </c>
      <c r="P1497" s="7">
        <f>IF(E1497&lt;=0,0,E1497/L1497)</f>
        <v>0</v>
      </c>
      <c r="Q1497" t="str">
        <f>LEFT(N1497,FIND("/",N1497)-1)</f>
        <v>publishing</v>
      </c>
      <c r="R1497" t="str">
        <f>RIGHT(N1497,LEN(N1497)-FIND("/",N1497))</f>
        <v>fiction</v>
      </c>
      <c r="S1497" s="11">
        <f>(J1497/86400)+25569+(-5/24)</f>
        <v>40752.581377314811</v>
      </c>
      <c r="T1497" s="11">
        <f>(I1497/86400)+25569+(-5/24)</f>
        <v>40782.581377314811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IF(E1498&lt;=0,0,(E1498/D1498)*100)</f>
        <v>0</v>
      </c>
      <c r="P1498" s="7">
        <f>IF(E1498&lt;=0,0,E1498/L1498)</f>
        <v>0</v>
      </c>
      <c r="Q1498" t="str">
        <f>LEFT(N1498,FIND("/",N1498)-1)</f>
        <v>publishing</v>
      </c>
      <c r="R1498" t="str">
        <f>RIGHT(N1498,LEN(N1498)-FIND("/",N1498))</f>
        <v>fiction</v>
      </c>
      <c r="S1498" s="11">
        <f>(J1498/86400)+25569+(-5/24)</f>
        <v>41838.266886574071</v>
      </c>
      <c r="T1498" s="11">
        <f>(I1498/86400)+25569+(-5/24)</f>
        <v>41898.266886574071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IF(E1499&lt;=0,0,(E1499/D1499)*100)</f>
        <v>6.6666666666666671E-3</v>
      </c>
      <c r="P1499" s="7">
        <f>IF(E1499&lt;=0,0,E1499/L1499)</f>
        <v>1</v>
      </c>
      <c r="Q1499" t="str">
        <f>LEFT(N1499,FIND("/",N1499)-1)</f>
        <v>publishing</v>
      </c>
      <c r="R1499" t="str">
        <f>RIGHT(N1499,LEN(N1499)-FIND("/",N1499))</f>
        <v>fiction</v>
      </c>
      <c r="S1499" s="11">
        <f>(J1499/86400)+25569+(-5/24)</f>
        <v>41444.434282407405</v>
      </c>
      <c r="T1499" s="11">
        <f>(I1499/86400)+25569+(-5/24)</f>
        <v>41486.613194444442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IF(E1500&lt;=0,0,(E1500/D1500)*100)</f>
        <v>1.9</v>
      </c>
      <c r="P1500" s="7">
        <f>IF(E1500&lt;=0,0,E1500/L1500)</f>
        <v>19</v>
      </c>
      <c r="Q1500" t="str">
        <f>LEFT(N1500,FIND("/",N1500)-1)</f>
        <v>publishing</v>
      </c>
      <c r="R1500" t="str">
        <f>RIGHT(N1500,LEN(N1500)-FIND("/",N1500))</f>
        <v>fiction</v>
      </c>
      <c r="S1500" s="11">
        <f>(J1500/86400)+25569+(-5/24)</f>
        <v>41840.775208333333</v>
      </c>
      <c r="T1500" s="11">
        <f>(I1500/86400)+25569+(-5/24)</f>
        <v>41885.775208333333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IF(E1501&lt;=0,0,(E1501/D1501)*100)</f>
        <v>0.25</v>
      </c>
      <c r="P1501" s="7">
        <f>IF(E1501&lt;=0,0,E1501/L1501)</f>
        <v>5</v>
      </c>
      <c r="Q1501" t="str">
        <f>LEFT(N1501,FIND("/",N1501)-1)</f>
        <v>publishing</v>
      </c>
      <c r="R1501" t="str">
        <f>RIGHT(N1501,LEN(N1501)-FIND("/",N1501))</f>
        <v>fiction</v>
      </c>
      <c r="S1501" s="11">
        <f>(J1501/86400)+25569+(-5/24)</f>
        <v>42526.798993055556</v>
      </c>
      <c r="T1501" s="11">
        <f>(I1501/86400)+25569+(-5/24)</f>
        <v>42586.798993055556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IF(E1502&lt;=0,0,(E1502/D1502)*100)</f>
        <v>25.035714285714285</v>
      </c>
      <c r="P1502" s="7">
        <f>IF(E1502&lt;=0,0,E1502/L1502)</f>
        <v>46.733333333333334</v>
      </c>
      <c r="Q1502" t="str">
        <f>LEFT(N1502,FIND("/",N1502)-1)</f>
        <v>publishing</v>
      </c>
      <c r="R1502" t="str">
        <f>RIGHT(N1502,LEN(N1502)-FIND("/",N1502))</f>
        <v>fiction</v>
      </c>
      <c r="S1502" s="11">
        <f>(J1502/86400)+25569+(-5/24)</f>
        <v>41365.69626157407</v>
      </c>
      <c r="T1502" s="11">
        <f>(I1502/86400)+25569+(-5/24)</f>
        <v>41395.69626157407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IF(E1503&lt;=0,0,(E1503/D1503)*100)</f>
        <v>166.33076923076925</v>
      </c>
      <c r="P1503" s="7">
        <f>IF(E1503&lt;=0,0,E1503/L1503)</f>
        <v>97.731073446327684</v>
      </c>
      <c r="Q1503" t="str">
        <f>LEFT(N1503,FIND("/",N1503)-1)</f>
        <v>photography</v>
      </c>
      <c r="R1503" t="str">
        <f>RIGHT(N1503,LEN(N1503)-FIND("/",N1503))</f>
        <v>photobooks</v>
      </c>
      <c r="S1503" s="11">
        <f>(J1503/86400)+25569+(-5/24)</f>
        <v>42163.3752662037</v>
      </c>
      <c r="T1503" s="11">
        <f>(I1503/86400)+25569+(-5/24)</f>
        <v>42193.3752662037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IF(E1504&lt;=0,0,(E1504/D1504)*100)</f>
        <v>101.44545454545455</v>
      </c>
      <c r="P1504" s="7">
        <f>IF(E1504&lt;=0,0,E1504/L1504)</f>
        <v>67.835866261398181</v>
      </c>
      <c r="Q1504" t="str">
        <f>LEFT(N1504,FIND("/",N1504)-1)</f>
        <v>photography</v>
      </c>
      <c r="R1504" t="str">
        <f>RIGHT(N1504,LEN(N1504)-FIND("/",N1504))</f>
        <v>photobooks</v>
      </c>
      <c r="S1504" s="11">
        <f>(J1504/86400)+25569+(-5/24)</f>
        <v>42426.33425925926</v>
      </c>
      <c r="T1504" s="11">
        <f>(I1504/86400)+25569+(-5/24)</f>
        <v>42454.708333333336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IF(E1505&lt;=0,0,(E1505/D1505)*100)</f>
        <v>107.89146666666667</v>
      </c>
      <c r="P1505" s="7">
        <f>IF(E1505&lt;=0,0,E1505/L1505)</f>
        <v>56.98492957746479</v>
      </c>
      <c r="Q1505" t="str">
        <f>LEFT(N1505,FIND("/",N1505)-1)</f>
        <v>photography</v>
      </c>
      <c r="R1505" t="str">
        <f>RIGHT(N1505,LEN(N1505)-FIND("/",N1505))</f>
        <v>photobooks</v>
      </c>
      <c r="S1505" s="11">
        <f>(J1505/86400)+25569+(-5/24)</f>
        <v>42606.13890046296</v>
      </c>
      <c r="T1505" s="11">
        <f>(I1505/86400)+25569+(-5/24)</f>
        <v>42666.13890046296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IF(E1506&lt;=0,0,(E1506/D1506)*100)</f>
        <v>277.93846153846158</v>
      </c>
      <c r="P1506" s="7">
        <f>IF(E1506&lt;=0,0,E1506/L1506)</f>
        <v>67.159851301115239</v>
      </c>
      <c r="Q1506" t="str">
        <f>LEFT(N1506,FIND("/",N1506)-1)</f>
        <v>photography</v>
      </c>
      <c r="R1506" t="str">
        <f>RIGHT(N1506,LEN(N1506)-FIND("/",N1506))</f>
        <v>photobooks</v>
      </c>
      <c r="S1506" s="11">
        <f>(J1506/86400)+25569+(-5/24)</f>
        <v>41772.44935185185</v>
      </c>
      <c r="T1506" s="11">
        <f>(I1506/86400)+25569+(-5/24)</f>
        <v>41800.147916666661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IF(E1507&lt;=0,0,(E1507/D1507)*100)</f>
        <v>103.58125</v>
      </c>
      <c r="P1507" s="7">
        <f>IF(E1507&lt;=0,0,E1507/L1507)</f>
        <v>48.037681159420288</v>
      </c>
      <c r="Q1507" t="str">
        <f>LEFT(N1507,FIND("/",N1507)-1)</f>
        <v>photography</v>
      </c>
      <c r="R1507" t="str">
        <f>RIGHT(N1507,LEN(N1507)-FIND("/",N1507))</f>
        <v>photobooks</v>
      </c>
      <c r="S1507" s="11">
        <f>(J1507/86400)+25569+(-5/24)</f>
        <v>42414.234988425924</v>
      </c>
      <c r="T1507" s="11">
        <f>(I1507/86400)+25569+(-5/24)</f>
        <v>42451.625694444439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IF(E1508&lt;=0,0,(E1508/D1508)*100)</f>
        <v>111.4</v>
      </c>
      <c r="P1508" s="7">
        <f>IF(E1508&lt;=0,0,E1508/L1508)</f>
        <v>38.860465116279073</v>
      </c>
      <c r="Q1508" t="str">
        <f>LEFT(N1508,FIND("/",N1508)-1)</f>
        <v>photography</v>
      </c>
      <c r="R1508" t="str">
        <f>RIGHT(N1508,LEN(N1508)-FIND("/",N1508))</f>
        <v>photobooks</v>
      </c>
      <c r="S1508" s="11">
        <f>(J1508/86400)+25569+(-5/24)</f>
        <v>41814.577592592592</v>
      </c>
      <c r="T1508" s="11">
        <f>(I1508/86400)+25569+(-5/24)</f>
        <v>41844.577592592592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IF(E1509&lt;=0,0,(E1509/D1509)*100)</f>
        <v>215</v>
      </c>
      <c r="P1509" s="7">
        <f>IF(E1509&lt;=0,0,E1509/L1509)</f>
        <v>78.181818181818187</v>
      </c>
      <c r="Q1509" t="str">
        <f>LEFT(N1509,FIND("/",N1509)-1)</f>
        <v>photography</v>
      </c>
      <c r="R1509" t="str">
        <f>RIGHT(N1509,LEN(N1509)-FIND("/",N1509))</f>
        <v>photobooks</v>
      </c>
      <c r="S1509" s="11">
        <f>(J1509/86400)+25569+(-5/24)</f>
        <v>40254.242002314808</v>
      </c>
      <c r="T1509" s="11">
        <f>(I1509/86400)+25569+(-5/24)</f>
        <v>40313.131944444445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IF(E1510&lt;=0,0,(E1510/D1510)*100)</f>
        <v>110.76216216216217</v>
      </c>
      <c r="P1510" s="7">
        <f>IF(E1510&lt;=0,0,E1510/L1510)</f>
        <v>97.113744075829388</v>
      </c>
      <c r="Q1510" t="str">
        <f>LEFT(N1510,FIND("/",N1510)-1)</f>
        <v>photography</v>
      </c>
      <c r="R1510" t="str">
        <f>RIGHT(N1510,LEN(N1510)-FIND("/",N1510))</f>
        <v>photobooks</v>
      </c>
      <c r="S1510" s="11">
        <f>(J1510/86400)+25569+(-5/24)</f>
        <v>41786.406030092592</v>
      </c>
      <c r="T1510" s="11">
        <f>(I1510/86400)+25569+(-5/24)</f>
        <v>41817.406030092592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IF(E1511&lt;=0,0,(E1511/D1511)*100)</f>
        <v>123.64125714285714</v>
      </c>
      <c r="P1511" s="7">
        <f>IF(E1511&lt;=0,0,E1511/L1511)</f>
        <v>110.39397959183674</v>
      </c>
      <c r="Q1511" t="str">
        <f>LEFT(N1511,FIND("/",N1511)-1)</f>
        <v>photography</v>
      </c>
      <c r="R1511" t="str">
        <f>RIGHT(N1511,LEN(N1511)-FIND("/",N1511))</f>
        <v>photobooks</v>
      </c>
      <c r="S1511" s="11">
        <f>(J1511/86400)+25569+(-5/24)</f>
        <v>42751.325057870366</v>
      </c>
      <c r="T1511" s="11">
        <f>(I1511/86400)+25569+(-5/24)</f>
        <v>42780.749305555553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IF(E1512&lt;=0,0,(E1512/D1512)*100)</f>
        <v>101.03500000000001</v>
      </c>
      <c r="P1512" s="7">
        <f>IF(E1512&lt;=0,0,E1512/L1512)</f>
        <v>39.91506172839506</v>
      </c>
      <c r="Q1512" t="str">
        <f>LEFT(N1512,FIND("/",N1512)-1)</f>
        <v>photography</v>
      </c>
      <c r="R1512" t="str">
        <f>RIGHT(N1512,LEN(N1512)-FIND("/",N1512))</f>
        <v>photobooks</v>
      </c>
      <c r="S1512" s="11">
        <f>(J1512/86400)+25569+(-5/24)</f>
        <v>41809.176828703705</v>
      </c>
      <c r="T1512" s="11">
        <f>(I1512/86400)+25569+(-5/24)</f>
        <v>41839.176828703705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IF(E1513&lt;=0,0,(E1513/D1513)*100)</f>
        <v>111.79285714285714</v>
      </c>
      <c r="P1513" s="7">
        <f>IF(E1513&lt;=0,0,E1513/L1513)</f>
        <v>75.975728155339809</v>
      </c>
      <c r="Q1513" t="str">
        <f>LEFT(N1513,FIND("/",N1513)-1)</f>
        <v>photography</v>
      </c>
      <c r="R1513" t="str">
        <f>RIGHT(N1513,LEN(N1513)-FIND("/",N1513))</f>
        <v>photobooks</v>
      </c>
      <c r="S1513" s="11">
        <f>(J1513/86400)+25569+(-5/24)</f>
        <v>42296.375046296293</v>
      </c>
      <c r="T1513" s="11">
        <f>(I1513/86400)+25569+(-5/24)</f>
        <v>42326.416712962957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IF(E1514&lt;=0,0,(E1514/D1514)*100)</f>
        <v>558.7714285714286</v>
      </c>
      <c r="P1514" s="7">
        <f>IF(E1514&lt;=0,0,E1514/L1514)</f>
        <v>58.379104477611939</v>
      </c>
      <c r="Q1514" t="str">
        <f>LEFT(N1514,FIND("/",N1514)-1)</f>
        <v>photography</v>
      </c>
      <c r="R1514" t="str">
        <f>RIGHT(N1514,LEN(N1514)-FIND("/",N1514))</f>
        <v>photobooks</v>
      </c>
      <c r="S1514" s="11">
        <f>(J1514/86400)+25569+(-5/24)</f>
        <v>42741.476145833331</v>
      </c>
      <c r="T1514" s="11">
        <f>(I1514/86400)+25569+(-5/24)</f>
        <v>42771.476145833331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IF(E1515&lt;=0,0,(E1515/D1515)*100)</f>
        <v>150.01875000000001</v>
      </c>
      <c r="P1515" s="7">
        <f>IF(E1515&lt;=0,0,E1515/L1515)</f>
        <v>55.82093023255814</v>
      </c>
      <c r="Q1515" t="str">
        <f>LEFT(N1515,FIND("/",N1515)-1)</f>
        <v>photography</v>
      </c>
      <c r="R1515" t="str">
        <f>RIGHT(N1515,LEN(N1515)-FIND("/",N1515))</f>
        <v>photobooks</v>
      </c>
      <c r="S1515" s="11">
        <f>(J1515/86400)+25569+(-5/24)</f>
        <v>41806.42900462963</v>
      </c>
      <c r="T1515" s="11">
        <f>(I1515/86400)+25569+(-5/24)</f>
        <v>41836.42900462963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IF(E1516&lt;=0,0,(E1516/D1516)*100)</f>
        <v>106.476</v>
      </c>
      <c r="P1516" s="7">
        <f>IF(E1516&lt;=0,0,E1516/L1516)</f>
        <v>151.24431818181819</v>
      </c>
      <c r="Q1516" t="str">
        <f>LEFT(N1516,FIND("/",N1516)-1)</f>
        <v>photography</v>
      </c>
      <c r="R1516" t="str">
        <f>RIGHT(N1516,LEN(N1516)-FIND("/",N1516))</f>
        <v>photobooks</v>
      </c>
      <c r="S1516" s="11">
        <f>(J1516/86400)+25569+(-5/24)</f>
        <v>42234.389351851853</v>
      </c>
      <c r="T1516" s="11">
        <f>(I1516/86400)+25569+(-5/24)</f>
        <v>42274.389351851853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IF(E1517&lt;=0,0,(E1517/D1517)*100)</f>
        <v>157.18899999999999</v>
      </c>
      <c r="P1517" s="7">
        <f>IF(E1517&lt;=0,0,E1517/L1517)</f>
        <v>849.67027027027029</v>
      </c>
      <c r="Q1517" t="str">
        <f>LEFT(N1517,FIND("/",N1517)-1)</f>
        <v>photography</v>
      </c>
      <c r="R1517" t="str">
        <f>RIGHT(N1517,LEN(N1517)-FIND("/",N1517))</f>
        <v>photobooks</v>
      </c>
      <c r="S1517" s="11">
        <f>(J1517/86400)+25569+(-5/24)</f>
        <v>42415.04510416666</v>
      </c>
      <c r="T1517" s="11">
        <f>(I1517/86400)+25569+(-5/24)</f>
        <v>42445.003437499996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IF(E1518&lt;=0,0,(E1518/D1518)*100)</f>
        <v>108.65882352941176</v>
      </c>
      <c r="P1518" s="7">
        <f>IF(E1518&lt;=0,0,E1518/L1518)</f>
        <v>159.24137931034483</v>
      </c>
      <c r="Q1518" t="str">
        <f>LEFT(N1518,FIND("/",N1518)-1)</f>
        <v>photography</v>
      </c>
      <c r="R1518" t="str">
        <f>RIGHT(N1518,LEN(N1518)-FIND("/",N1518))</f>
        <v>photobooks</v>
      </c>
      <c r="S1518" s="11">
        <f>(J1518/86400)+25569+(-5/24)</f>
        <v>42619.258009259262</v>
      </c>
      <c r="T1518" s="11">
        <f>(I1518/86400)+25569+(-5/24)</f>
        <v>42649.374999999993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IF(E1519&lt;=0,0,(E1519/D1519)*100)</f>
        <v>161.97999999999999</v>
      </c>
      <c r="P1519" s="7">
        <f>IF(E1519&lt;=0,0,E1519/L1519)</f>
        <v>39.507317073170732</v>
      </c>
      <c r="Q1519" t="str">
        <f>LEFT(N1519,FIND("/",N1519)-1)</f>
        <v>photography</v>
      </c>
      <c r="R1519" t="str">
        <f>RIGHT(N1519,LEN(N1519)-FIND("/",N1519))</f>
        <v>photobooks</v>
      </c>
      <c r="S1519" s="11">
        <f>(J1519/86400)+25569+(-5/24)</f>
        <v>41948.358252314814</v>
      </c>
      <c r="T1519" s="11">
        <f>(I1519/86400)+25569+(-5/24)</f>
        <v>41979.041666666664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IF(E1520&lt;=0,0,(E1520/D1520)*100)</f>
        <v>205.36666666666665</v>
      </c>
      <c r="P1520" s="7">
        <f>IF(E1520&lt;=0,0,E1520/L1520)</f>
        <v>130.52966101694915</v>
      </c>
      <c r="Q1520" t="str">
        <f>LEFT(N1520,FIND("/",N1520)-1)</f>
        <v>photography</v>
      </c>
      <c r="R1520" t="str">
        <f>RIGHT(N1520,LEN(N1520)-FIND("/",N1520))</f>
        <v>photobooks</v>
      </c>
      <c r="S1520" s="11">
        <f>(J1520/86400)+25569+(-5/24)</f>
        <v>41760.611712962964</v>
      </c>
      <c r="T1520" s="11">
        <f>(I1520/86400)+25569+(-5/24)</f>
        <v>41790.611712962964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IF(E1521&lt;=0,0,(E1521/D1521)*100)</f>
        <v>103.36388888888889</v>
      </c>
      <c r="P1521" s="7">
        <f>IF(E1521&lt;=0,0,E1521/L1521)</f>
        <v>64.156896551724131</v>
      </c>
      <c r="Q1521" t="str">
        <f>LEFT(N1521,FIND("/",N1521)-1)</f>
        <v>photography</v>
      </c>
      <c r="R1521" t="str">
        <f>RIGHT(N1521,LEN(N1521)-FIND("/",N1521))</f>
        <v>photobooks</v>
      </c>
      <c r="S1521" s="11">
        <f>(J1521/86400)+25569+(-5/24)</f>
        <v>41782.533368055556</v>
      </c>
      <c r="T1521" s="11">
        <f>(I1521/86400)+25569+(-5/24)</f>
        <v>41810.707638888889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IF(E1522&lt;=0,0,(E1522/D1522)*100)</f>
        <v>103.47222222222223</v>
      </c>
      <c r="P1522" s="7">
        <f>IF(E1522&lt;=0,0,E1522/L1522)</f>
        <v>111.52694610778443</v>
      </c>
      <c r="Q1522" t="str">
        <f>LEFT(N1522,FIND("/",N1522)-1)</f>
        <v>photography</v>
      </c>
      <c r="R1522" t="str">
        <f>RIGHT(N1522,LEN(N1522)-FIND("/",N1522))</f>
        <v>photobooks</v>
      </c>
      <c r="S1522" s="11">
        <f>(J1522/86400)+25569+(-5/24)</f>
        <v>41955.649456018517</v>
      </c>
      <c r="T1522" s="11">
        <f>(I1522/86400)+25569+(-5/24)</f>
        <v>41991.958333333336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IF(E1523&lt;=0,0,(E1523/D1523)*100)</f>
        <v>106.81333333333333</v>
      </c>
      <c r="P1523" s="7">
        <f>IF(E1523&lt;=0,0,E1523/L1523)</f>
        <v>170.44680851063831</v>
      </c>
      <c r="Q1523" t="str">
        <f>LEFT(N1523,FIND("/",N1523)-1)</f>
        <v>photography</v>
      </c>
      <c r="R1523" t="str">
        <f>RIGHT(N1523,LEN(N1523)-FIND("/",N1523))</f>
        <v>photobooks</v>
      </c>
      <c r="S1523" s="11">
        <f>(J1523/86400)+25569+(-5/24)</f>
        <v>42492.959386574068</v>
      </c>
      <c r="T1523" s="11">
        <f>(I1523/86400)+25569+(-5/24)</f>
        <v>42527.959386574068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IF(E1524&lt;=0,0,(E1524/D1524)*100)</f>
        <v>138.96574712643678</v>
      </c>
      <c r="P1524" s="7">
        <f>IF(E1524&lt;=0,0,E1524/L1524)</f>
        <v>133.7391592920354</v>
      </c>
      <c r="Q1524" t="str">
        <f>LEFT(N1524,FIND("/",N1524)-1)</f>
        <v>photography</v>
      </c>
      <c r="R1524" t="str">
        <f>RIGHT(N1524,LEN(N1524)-FIND("/",N1524))</f>
        <v>photobooks</v>
      </c>
      <c r="S1524" s="11">
        <f>(J1524/86400)+25569+(-5/24)</f>
        <v>41899.621979166666</v>
      </c>
      <c r="T1524" s="11">
        <f>(I1524/86400)+25569+(-5/24)</f>
        <v>41929.621979166666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IF(E1525&lt;=0,0,(E1525/D1525)*100)</f>
        <v>124.84324324324325</v>
      </c>
      <c r="P1525" s="7">
        <f>IF(E1525&lt;=0,0,E1525/L1525)</f>
        <v>95.834024896265561</v>
      </c>
      <c r="Q1525" t="str">
        <f>LEFT(N1525,FIND("/",N1525)-1)</f>
        <v>photography</v>
      </c>
      <c r="R1525" t="str">
        <f>RIGHT(N1525,LEN(N1525)-FIND("/",N1525))</f>
        <v>photobooks</v>
      </c>
      <c r="S1525" s="11">
        <f>(J1525/86400)+25569+(-5/24)</f>
        <v>41964.543009259258</v>
      </c>
      <c r="T1525" s="11">
        <f>(I1525/86400)+25569+(-5/24)</f>
        <v>41995.791666666664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IF(E1526&lt;=0,0,(E1526/D1526)*100)</f>
        <v>206.99999999999997</v>
      </c>
      <c r="P1526" s="7">
        <f>IF(E1526&lt;=0,0,E1526/L1526)</f>
        <v>221.78571428571428</v>
      </c>
      <c r="Q1526" t="str">
        <f>LEFT(N1526,FIND("/",N1526)-1)</f>
        <v>photography</v>
      </c>
      <c r="R1526" t="str">
        <f>RIGHT(N1526,LEN(N1526)-FIND("/",N1526))</f>
        <v>photobooks</v>
      </c>
      <c r="S1526" s="11">
        <f>(J1526/86400)+25569+(-5/24)</f>
        <v>42756.292708333327</v>
      </c>
      <c r="T1526" s="11">
        <f>(I1526/86400)+25569+(-5/24)</f>
        <v>42786.292708333327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IF(E1527&lt;=0,0,(E1527/D1527)*100)</f>
        <v>174.00576923076923</v>
      </c>
      <c r="P1527" s="7">
        <f>IF(E1527&lt;=0,0,E1527/L1527)</f>
        <v>32.315357142857138</v>
      </c>
      <c r="Q1527" t="str">
        <f>LEFT(N1527,FIND("/",N1527)-1)</f>
        <v>photography</v>
      </c>
      <c r="R1527" t="str">
        <f>RIGHT(N1527,LEN(N1527)-FIND("/",N1527))</f>
        <v>photobooks</v>
      </c>
      <c r="S1527" s="11">
        <f>(J1527/86400)+25569+(-5/24)</f>
        <v>42570.494652777772</v>
      </c>
      <c r="T1527" s="11">
        <f>(I1527/86400)+25569+(-5/24)</f>
        <v>42600.494652777772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IF(E1528&lt;=0,0,(E1528/D1528)*100)</f>
        <v>120.32608695652173</v>
      </c>
      <c r="P1528" s="7">
        <f>IF(E1528&lt;=0,0,E1528/L1528)</f>
        <v>98.839285714285708</v>
      </c>
      <c r="Q1528" t="str">
        <f>LEFT(N1528,FIND("/",N1528)-1)</f>
        <v>photography</v>
      </c>
      <c r="R1528" t="str">
        <f>RIGHT(N1528,LEN(N1528)-FIND("/",N1528))</f>
        <v>photobooks</v>
      </c>
      <c r="S1528" s="11">
        <f>(J1528/86400)+25569+(-5/24)</f>
        <v>42339.067673611113</v>
      </c>
      <c r="T1528" s="11">
        <f>(I1528/86400)+25569+(-5/24)</f>
        <v>42388.067673611113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IF(E1529&lt;=0,0,(E1529/D1529)*100)</f>
        <v>110.44428571428573</v>
      </c>
      <c r="P1529" s="7">
        <f>IF(E1529&lt;=0,0,E1529/L1529)</f>
        <v>55.222142857142863</v>
      </c>
      <c r="Q1529" t="str">
        <f>LEFT(N1529,FIND("/",N1529)-1)</f>
        <v>photography</v>
      </c>
      <c r="R1529" t="str">
        <f>RIGHT(N1529,LEN(N1529)-FIND("/",N1529))</f>
        <v>photobooks</v>
      </c>
      <c r="S1529" s="11">
        <f>(J1529/86400)+25569+(-5/24)</f>
        <v>42780.392199074071</v>
      </c>
      <c r="T1529" s="11">
        <f>(I1529/86400)+25569+(-5/24)</f>
        <v>42808.350532407407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IF(E1530&lt;=0,0,(E1530/D1530)*100)</f>
        <v>281.56666666666666</v>
      </c>
      <c r="P1530" s="7">
        <f>IF(E1530&lt;=0,0,E1530/L1530)</f>
        <v>52.793750000000003</v>
      </c>
      <c r="Q1530" t="str">
        <f>LEFT(N1530,FIND("/",N1530)-1)</f>
        <v>photography</v>
      </c>
      <c r="R1530" t="str">
        <f>RIGHT(N1530,LEN(N1530)-FIND("/",N1530))</f>
        <v>photobooks</v>
      </c>
      <c r="S1530" s="11">
        <f>(J1530/86400)+25569+(-5/24)</f>
        <v>42736.524560185186</v>
      </c>
      <c r="T1530" s="11">
        <f>(I1530/86400)+25569+(-5/24)</f>
        <v>42766.791666666664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IF(E1531&lt;=0,0,(E1531/D1531)*100)</f>
        <v>100.67894736842105</v>
      </c>
      <c r="P1531" s="7">
        <f>IF(E1531&lt;=0,0,E1531/L1531)</f>
        <v>135.66666666666666</v>
      </c>
      <c r="Q1531" t="str">
        <f>LEFT(N1531,FIND("/",N1531)-1)</f>
        <v>photography</v>
      </c>
      <c r="R1531" t="str">
        <f>RIGHT(N1531,LEN(N1531)-FIND("/",N1531))</f>
        <v>photobooks</v>
      </c>
      <c r="S1531" s="11">
        <f>(J1531/86400)+25569+(-5/24)</f>
        <v>42052.420370370368</v>
      </c>
      <c r="T1531" s="11">
        <f>(I1531/86400)+25569+(-5/24)</f>
        <v>42082.378703703704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IF(E1532&lt;=0,0,(E1532/D1532)*100)</f>
        <v>134.82571428571427</v>
      </c>
      <c r="P1532" s="7">
        <f>IF(E1532&lt;=0,0,E1532/L1532)</f>
        <v>53.991990846681922</v>
      </c>
      <c r="Q1532" t="str">
        <f>LEFT(N1532,FIND("/",N1532)-1)</f>
        <v>photography</v>
      </c>
      <c r="R1532" t="str">
        <f>RIGHT(N1532,LEN(N1532)-FIND("/",N1532))</f>
        <v>photobooks</v>
      </c>
      <c r="S1532" s="11">
        <f>(J1532/86400)+25569+(-5/24)</f>
        <v>42275.558969907404</v>
      </c>
      <c r="T1532" s="11">
        <f>(I1532/86400)+25569+(-5/24)</f>
        <v>42300.558969907404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IF(E1533&lt;=0,0,(E1533/D1533)*100)</f>
        <v>175.95744680851064</v>
      </c>
      <c r="P1533" s="7">
        <f>IF(E1533&lt;=0,0,E1533/L1533)</f>
        <v>56.643835616438359</v>
      </c>
      <c r="Q1533" t="str">
        <f>LEFT(N1533,FIND("/",N1533)-1)</f>
        <v>photography</v>
      </c>
      <c r="R1533" t="str">
        <f>RIGHT(N1533,LEN(N1533)-FIND("/",N1533))</f>
        <v>photobooks</v>
      </c>
      <c r="S1533" s="11">
        <f>(J1533/86400)+25569+(-5/24)</f>
        <v>41941.594050925924</v>
      </c>
      <c r="T1533" s="11">
        <f>(I1533/86400)+25569+(-5/24)</f>
        <v>41973.916666666664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IF(E1534&lt;=0,0,(E1534/D1534)*100)</f>
        <v>484.02000000000004</v>
      </c>
      <c r="P1534" s="7">
        <f>IF(E1534&lt;=0,0,E1534/L1534)</f>
        <v>82.316326530612244</v>
      </c>
      <c r="Q1534" t="str">
        <f>LEFT(N1534,FIND("/",N1534)-1)</f>
        <v>photography</v>
      </c>
      <c r="R1534" t="str">
        <f>RIGHT(N1534,LEN(N1534)-FIND("/",N1534))</f>
        <v>photobooks</v>
      </c>
      <c r="S1534" s="11">
        <f>(J1534/86400)+25569+(-5/24)</f>
        <v>42391.266956018517</v>
      </c>
      <c r="T1534" s="11">
        <f>(I1534/86400)+25569+(-5/24)</f>
        <v>42415.416666666664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IF(E1535&lt;=0,0,(E1535/D1535)*100)</f>
        <v>145.14000000000001</v>
      </c>
      <c r="P1535" s="7">
        <f>IF(E1535&lt;=0,0,E1535/L1535)</f>
        <v>88.26081081081081</v>
      </c>
      <c r="Q1535" t="str">
        <f>LEFT(N1535,FIND("/",N1535)-1)</f>
        <v>photography</v>
      </c>
      <c r="R1535" t="str">
        <f>RIGHT(N1535,LEN(N1535)-FIND("/",N1535))</f>
        <v>photobooks</v>
      </c>
      <c r="S1535" s="11">
        <f>(J1535/86400)+25569+(-5/24)</f>
        <v>42442.793715277774</v>
      </c>
      <c r="T1535" s="11">
        <f>(I1535/86400)+25569+(-5/24)</f>
        <v>42491.957638888889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IF(E1536&lt;=0,0,(E1536/D1536)*100)</f>
        <v>417.73333333333335</v>
      </c>
      <c r="P1536" s="7">
        <f>IF(E1536&lt;=0,0,E1536/L1536)</f>
        <v>84.905149051490511</v>
      </c>
      <c r="Q1536" t="str">
        <f>LEFT(N1536,FIND("/",N1536)-1)</f>
        <v>photography</v>
      </c>
      <c r="R1536" t="str">
        <f>RIGHT(N1536,LEN(N1536)-FIND("/",N1536))</f>
        <v>photobooks</v>
      </c>
      <c r="S1536" s="11">
        <f>(J1536/86400)+25569+(-5/24)</f>
        <v>42221.465995370367</v>
      </c>
      <c r="T1536" s="11">
        <f>(I1536/86400)+25569+(-5/24)</f>
        <v>42251.465995370367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IF(E1537&lt;=0,0,(E1537/D1537)*100)</f>
        <v>132.42499999999998</v>
      </c>
      <c r="P1537" s="7">
        <f>IF(E1537&lt;=0,0,E1537/L1537)</f>
        <v>48.154545454545456</v>
      </c>
      <c r="Q1537" t="str">
        <f>LEFT(N1537,FIND("/",N1537)-1)</f>
        <v>photography</v>
      </c>
      <c r="R1537" t="str">
        <f>RIGHT(N1537,LEN(N1537)-FIND("/",N1537))</f>
        <v>photobooks</v>
      </c>
      <c r="S1537" s="11">
        <f>(J1537/86400)+25569+(-5/24)</f>
        <v>42484.620729166665</v>
      </c>
      <c r="T1537" s="11">
        <f>(I1537/86400)+25569+(-5/24)</f>
        <v>42513.708333333336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IF(E1538&lt;=0,0,(E1538/D1538)*100)</f>
        <v>250.30841666666666</v>
      </c>
      <c r="P1538" s="7">
        <f>IF(E1538&lt;=0,0,E1538/L1538)</f>
        <v>66.015406593406595</v>
      </c>
      <c r="Q1538" t="str">
        <f>LEFT(N1538,FIND("/",N1538)-1)</f>
        <v>photography</v>
      </c>
      <c r="R1538" t="str">
        <f>RIGHT(N1538,LEN(N1538)-FIND("/",N1538))</f>
        <v>photobooks</v>
      </c>
      <c r="S1538" s="11">
        <f>(J1538/86400)+25569+(-5/24)</f>
        <v>42213.593865740739</v>
      </c>
      <c r="T1538" s="11">
        <f>(I1538/86400)+25569+(-5/24)</f>
        <v>42243.593865740739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IF(E1539&lt;=0,0,(E1539/D1539)*100)</f>
        <v>179.9</v>
      </c>
      <c r="P1539" s="7">
        <f>IF(E1539&lt;=0,0,E1539/L1539)</f>
        <v>96.375</v>
      </c>
      <c r="Q1539" t="str">
        <f>LEFT(N1539,FIND("/",N1539)-1)</f>
        <v>photography</v>
      </c>
      <c r="R1539" t="str">
        <f>RIGHT(N1539,LEN(N1539)-FIND("/",N1539))</f>
        <v>photobooks</v>
      </c>
      <c r="S1539" s="11">
        <f>(J1539/86400)+25569+(-5/24)</f>
        <v>42552.106793981475</v>
      </c>
      <c r="T1539" s="11">
        <f>(I1539/86400)+25569+(-5/24)</f>
        <v>42588.541666666664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IF(E1540&lt;=0,0,(E1540/D1540)*100)</f>
        <v>102.62857142857142</v>
      </c>
      <c r="P1540" s="7">
        <f>IF(E1540&lt;=0,0,E1540/L1540)</f>
        <v>156.17391304347825</v>
      </c>
      <c r="Q1540" t="str">
        <f>LEFT(N1540,FIND("/",N1540)-1)</f>
        <v>photography</v>
      </c>
      <c r="R1540" t="str">
        <f>RIGHT(N1540,LEN(N1540)-FIND("/",N1540))</f>
        <v>photobooks</v>
      </c>
      <c r="S1540" s="11">
        <f>(J1540/86400)+25569+(-5/24)</f>
        <v>41981.57372685185</v>
      </c>
      <c r="T1540" s="11">
        <f>(I1540/86400)+25569+(-5/24)</f>
        <v>42026.57372685185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IF(E1541&lt;=0,0,(E1541/D1541)*100)</f>
        <v>135.98609999999999</v>
      </c>
      <c r="P1541" s="7">
        <f>IF(E1541&lt;=0,0,E1541/L1541)</f>
        <v>95.764859154929582</v>
      </c>
      <c r="Q1541" t="str">
        <f>LEFT(N1541,FIND("/",N1541)-1)</f>
        <v>photography</v>
      </c>
      <c r="R1541" t="str">
        <f>RIGHT(N1541,LEN(N1541)-FIND("/",N1541))</f>
        <v>photobooks</v>
      </c>
      <c r="S1541" s="11">
        <f>(J1541/86400)+25569+(-5/24)</f>
        <v>42705.710868055554</v>
      </c>
      <c r="T1541" s="11">
        <f>(I1541/86400)+25569+(-5/24)</f>
        <v>42738.710868055554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IF(E1542&lt;=0,0,(E1542/D1542)*100)</f>
        <v>117.86666666666667</v>
      </c>
      <c r="P1542" s="7">
        <f>IF(E1542&lt;=0,0,E1542/L1542)</f>
        <v>180.40816326530611</v>
      </c>
      <c r="Q1542" t="str">
        <f>LEFT(N1542,FIND("/",N1542)-1)</f>
        <v>photography</v>
      </c>
      <c r="R1542" t="str">
        <f>RIGHT(N1542,LEN(N1542)-FIND("/",N1542))</f>
        <v>photobooks</v>
      </c>
      <c r="S1542" s="11">
        <f>(J1542/86400)+25569+(-5/24)</f>
        <v>41938.798796296294</v>
      </c>
      <c r="T1542" s="11">
        <f>(I1542/86400)+25569+(-5/24)</f>
        <v>41968.843749999993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IF(E1543&lt;=0,0,(E1543/D1543)*100)</f>
        <v>3.3333333333333333E-2</v>
      </c>
      <c r="P1543" s="7">
        <f>IF(E1543&lt;=0,0,E1543/L1543)</f>
        <v>3</v>
      </c>
      <c r="Q1543" t="str">
        <f>LEFT(N1543,FIND("/",N1543)-1)</f>
        <v>photography</v>
      </c>
      <c r="R1543" t="str">
        <f>RIGHT(N1543,LEN(N1543)-FIND("/",N1543))</f>
        <v>nature</v>
      </c>
      <c r="S1543" s="11">
        <f>(J1543/86400)+25569+(-5/24)</f>
        <v>41974.503912037035</v>
      </c>
      <c r="T1543" s="11">
        <f>(I1543/86400)+25569+(-5/24)</f>
        <v>42004.503912037035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IF(E1544&lt;=0,0,(E1544/D1544)*100)</f>
        <v>4</v>
      </c>
      <c r="P1544" s="7">
        <f>IF(E1544&lt;=0,0,E1544/L1544)</f>
        <v>20</v>
      </c>
      <c r="Q1544" t="str">
        <f>LEFT(N1544,FIND("/",N1544)-1)</f>
        <v>photography</v>
      </c>
      <c r="R1544" t="str">
        <f>RIGHT(N1544,LEN(N1544)-FIND("/",N1544))</f>
        <v>nature</v>
      </c>
      <c r="S1544" s="11">
        <f>(J1544/86400)+25569+(-5/24)</f>
        <v>42170.788194444445</v>
      </c>
      <c r="T1544" s="11">
        <f>(I1544/86400)+25569+(-5/24)</f>
        <v>42185.788194444445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IF(E1545&lt;=0,0,(E1545/D1545)*100)</f>
        <v>0.44444444444444442</v>
      </c>
      <c r="P1545" s="7">
        <f>IF(E1545&lt;=0,0,E1545/L1545)</f>
        <v>10</v>
      </c>
      <c r="Q1545" t="str">
        <f>LEFT(N1545,FIND("/",N1545)-1)</f>
        <v>photography</v>
      </c>
      <c r="R1545" t="str">
        <f>RIGHT(N1545,LEN(N1545)-FIND("/",N1545))</f>
        <v>nature</v>
      </c>
      <c r="S1545" s="11">
        <f>(J1545/86400)+25569+(-5/24)</f>
        <v>41935.301319444443</v>
      </c>
      <c r="T1545" s="11">
        <f>(I1545/86400)+25569+(-5/24)</f>
        <v>41965.342986111107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IF(E1546&lt;=0,0,(E1546/D1546)*100)</f>
        <v>0</v>
      </c>
      <c r="P1546" s="7">
        <f>IF(E1546&lt;=0,0,E1546/L1546)</f>
        <v>0</v>
      </c>
      <c r="Q1546" t="str">
        <f>LEFT(N1546,FIND("/",N1546)-1)</f>
        <v>photography</v>
      </c>
      <c r="R1546" t="str">
        <f>RIGHT(N1546,LEN(N1546)-FIND("/",N1546))</f>
        <v>nature</v>
      </c>
      <c r="S1546" s="11">
        <f>(J1546/86400)+25569+(-5/24)</f>
        <v>42052.842870370368</v>
      </c>
      <c r="T1546" s="11">
        <f>(I1546/86400)+25569+(-5/24)</f>
        <v>42094.804166666661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IF(E1547&lt;=0,0,(E1547/D1547)*100)</f>
        <v>3.3333333333333333E-2</v>
      </c>
      <c r="P1547" s="7">
        <f>IF(E1547&lt;=0,0,E1547/L1547)</f>
        <v>1</v>
      </c>
      <c r="Q1547" t="str">
        <f>LEFT(N1547,FIND("/",N1547)-1)</f>
        <v>photography</v>
      </c>
      <c r="R1547" t="str">
        <f>RIGHT(N1547,LEN(N1547)-FIND("/",N1547))</f>
        <v>nature</v>
      </c>
      <c r="S1547" s="11">
        <f>(J1547/86400)+25569+(-5/24)</f>
        <v>42031.676319444443</v>
      </c>
      <c r="T1547" s="11">
        <f>(I1547/86400)+25569+(-5/24)</f>
        <v>42065.677777777775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IF(E1548&lt;=0,0,(E1548/D1548)*100)</f>
        <v>28.9</v>
      </c>
      <c r="P1548" s="7">
        <f>IF(E1548&lt;=0,0,E1548/L1548)</f>
        <v>26.272727272727273</v>
      </c>
      <c r="Q1548" t="str">
        <f>LEFT(N1548,FIND("/",N1548)-1)</f>
        <v>photography</v>
      </c>
      <c r="R1548" t="str">
        <f>RIGHT(N1548,LEN(N1548)-FIND("/",N1548))</f>
        <v>nature</v>
      </c>
      <c r="S1548" s="11">
        <f>(J1548/86400)+25569+(-5/24)</f>
        <v>41839.004618055551</v>
      </c>
      <c r="T1548" s="11">
        <f>(I1548/86400)+25569+(-5/24)</f>
        <v>41899.004618055551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IF(E1549&lt;=0,0,(E1549/D1549)*100)</f>
        <v>0</v>
      </c>
      <c r="P1549" s="7">
        <f>IF(E1549&lt;=0,0,E1549/L1549)</f>
        <v>0</v>
      </c>
      <c r="Q1549" t="str">
        <f>LEFT(N1549,FIND("/",N1549)-1)</f>
        <v>photography</v>
      </c>
      <c r="R1549" t="str">
        <f>RIGHT(N1549,LEN(N1549)-FIND("/",N1549))</f>
        <v>nature</v>
      </c>
      <c r="S1549" s="11">
        <f>(J1549/86400)+25569+(-5/24)</f>
        <v>42782.218541666669</v>
      </c>
      <c r="T1549" s="11">
        <f>(I1549/86400)+25569+(-5/24)</f>
        <v>42789.218541666669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IF(E1550&lt;=0,0,(E1550/D1550)*100)</f>
        <v>8.5714285714285712</v>
      </c>
      <c r="P1550" s="7">
        <f>IF(E1550&lt;=0,0,E1550/L1550)</f>
        <v>60</v>
      </c>
      <c r="Q1550" t="str">
        <f>LEFT(N1550,FIND("/",N1550)-1)</f>
        <v>photography</v>
      </c>
      <c r="R1550" t="str">
        <f>RIGHT(N1550,LEN(N1550)-FIND("/",N1550))</f>
        <v>nature</v>
      </c>
      <c r="S1550" s="11">
        <f>(J1550/86400)+25569+(-5/24)</f>
        <v>42286.673842592594</v>
      </c>
      <c r="T1550" s="11">
        <f>(I1550/86400)+25569+(-5/24)</f>
        <v>42316.715509259258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IF(E1551&lt;=0,0,(E1551/D1551)*100)</f>
        <v>34</v>
      </c>
      <c r="P1551" s="7">
        <f>IF(E1551&lt;=0,0,E1551/L1551)</f>
        <v>28.333333333333332</v>
      </c>
      <c r="Q1551" t="str">
        <f>LEFT(N1551,FIND("/",N1551)-1)</f>
        <v>photography</v>
      </c>
      <c r="R1551" t="str">
        <f>RIGHT(N1551,LEN(N1551)-FIND("/",N1551))</f>
        <v>nature</v>
      </c>
      <c r="S1551" s="11">
        <f>(J1551/86400)+25569+(-5/24)</f>
        <v>42280.927766203698</v>
      </c>
      <c r="T1551" s="11">
        <f>(I1551/86400)+25569+(-5/24)</f>
        <v>42310.96943287037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IF(E1552&lt;=0,0,(E1552/D1552)*100)</f>
        <v>13.466666666666665</v>
      </c>
      <c r="P1552" s="7">
        <f>IF(E1552&lt;=0,0,E1552/L1552)</f>
        <v>14.428571428571429</v>
      </c>
      <c r="Q1552" t="str">
        <f>LEFT(N1552,FIND("/",N1552)-1)</f>
        <v>photography</v>
      </c>
      <c r="R1552" t="str">
        <f>RIGHT(N1552,LEN(N1552)-FIND("/",N1552))</f>
        <v>nature</v>
      </c>
      <c r="S1552" s="11">
        <f>(J1552/86400)+25569+(-5/24)</f>
        <v>42472.24113425926</v>
      </c>
      <c r="T1552" s="11">
        <f>(I1552/86400)+25569+(-5/24)</f>
        <v>42502.24113425926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IF(E1553&lt;=0,0,(E1553/D1553)*100)</f>
        <v>0</v>
      </c>
      <c r="P1553" s="7">
        <f>IF(E1553&lt;=0,0,E1553/L1553)</f>
        <v>0</v>
      </c>
      <c r="Q1553" t="str">
        <f>LEFT(N1553,FIND("/",N1553)-1)</f>
        <v>photography</v>
      </c>
      <c r="R1553" t="str">
        <f>RIGHT(N1553,LEN(N1553)-FIND("/",N1553))</f>
        <v>nature</v>
      </c>
      <c r="S1553" s="11">
        <f>(J1553/86400)+25569+(-5/24)</f>
        <v>42121.616192129623</v>
      </c>
      <c r="T1553" s="11">
        <f>(I1553/86400)+25569+(-5/24)</f>
        <v>42151.616192129623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IF(E1554&lt;=0,0,(E1554/D1554)*100)</f>
        <v>49.186046511627907</v>
      </c>
      <c r="P1554" s="7">
        <f>IF(E1554&lt;=0,0,E1554/L1554)</f>
        <v>132.1875</v>
      </c>
      <c r="Q1554" t="str">
        <f>LEFT(N1554,FIND("/",N1554)-1)</f>
        <v>photography</v>
      </c>
      <c r="R1554" t="str">
        <f>RIGHT(N1554,LEN(N1554)-FIND("/",N1554))</f>
        <v>nature</v>
      </c>
      <c r="S1554" s="11">
        <f>(J1554/86400)+25569+(-5/24)</f>
        <v>41892.480416666665</v>
      </c>
      <c r="T1554" s="11">
        <f>(I1554/86400)+25569+(-5/24)</f>
        <v>41912.957638888889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IF(E1555&lt;=0,0,(E1555/D1555)*100)</f>
        <v>0</v>
      </c>
      <c r="P1555" s="7">
        <f>IF(E1555&lt;=0,0,E1555/L1555)</f>
        <v>0</v>
      </c>
      <c r="Q1555" t="str">
        <f>LEFT(N1555,FIND("/",N1555)-1)</f>
        <v>photography</v>
      </c>
      <c r="R1555" t="str">
        <f>RIGHT(N1555,LEN(N1555)-FIND("/",N1555))</f>
        <v>nature</v>
      </c>
      <c r="S1555" s="11">
        <f>(J1555/86400)+25569+(-5/24)</f>
        <v>42219.074618055551</v>
      </c>
      <c r="T1555" s="11">
        <f>(I1555/86400)+25569+(-5/24)</f>
        <v>42249.074618055551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IF(E1556&lt;=0,0,(E1556/D1556)*100)</f>
        <v>0</v>
      </c>
      <c r="P1556" s="7">
        <f>IF(E1556&lt;=0,0,E1556/L1556)</f>
        <v>0</v>
      </c>
      <c r="Q1556" t="str">
        <f>LEFT(N1556,FIND("/",N1556)-1)</f>
        <v>photography</v>
      </c>
      <c r="R1556" t="str">
        <f>RIGHT(N1556,LEN(N1556)-FIND("/",N1556))</f>
        <v>nature</v>
      </c>
      <c r="S1556" s="11">
        <f>(J1556/86400)+25569+(-5/24)</f>
        <v>42188.043865740743</v>
      </c>
      <c r="T1556" s="11">
        <f>(I1556/86400)+25569+(-5/24)</f>
        <v>42218.043865740743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IF(E1557&lt;=0,0,(E1557/D1557)*100)</f>
        <v>0</v>
      </c>
      <c r="P1557" s="7">
        <f>IF(E1557&lt;=0,0,E1557/L1557)</f>
        <v>0</v>
      </c>
      <c r="Q1557" t="str">
        <f>LEFT(N1557,FIND("/",N1557)-1)</f>
        <v>photography</v>
      </c>
      <c r="R1557" t="str">
        <f>RIGHT(N1557,LEN(N1557)-FIND("/",N1557))</f>
        <v>nature</v>
      </c>
      <c r="S1557" s="11">
        <f>(J1557/86400)+25569+(-5/24)</f>
        <v>42241.405462962961</v>
      </c>
      <c r="T1557" s="11">
        <f>(I1557/86400)+25569+(-5/24)</f>
        <v>42264.499999999993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IF(E1558&lt;=0,0,(E1558/D1558)*100)</f>
        <v>45.133333333333333</v>
      </c>
      <c r="P1558" s="7">
        <f>IF(E1558&lt;=0,0,E1558/L1558)</f>
        <v>56.416666666666664</v>
      </c>
      <c r="Q1558" t="str">
        <f>LEFT(N1558,FIND("/",N1558)-1)</f>
        <v>photography</v>
      </c>
      <c r="R1558" t="str">
        <f>RIGHT(N1558,LEN(N1558)-FIND("/",N1558))</f>
        <v>nature</v>
      </c>
      <c r="S1558" s="11">
        <f>(J1558/86400)+25569+(-5/24)</f>
        <v>42524.944722222215</v>
      </c>
      <c r="T1558" s="11">
        <f>(I1558/86400)+25569+(-5/24)</f>
        <v>42554.944722222215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IF(E1559&lt;=0,0,(E1559/D1559)*100)</f>
        <v>4</v>
      </c>
      <c r="P1559" s="7">
        <f>IF(E1559&lt;=0,0,E1559/L1559)</f>
        <v>100</v>
      </c>
      <c r="Q1559" t="str">
        <f>LEFT(N1559,FIND("/",N1559)-1)</f>
        <v>photography</v>
      </c>
      <c r="R1559" t="str">
        <f>RIGHT(N1559,LEN(N1559)-FIND("/",N1559))</f>
        <v>nature</v>
      </c>
      <c r="S1559" s="11">
        <f>(J1559/86400)+25569+(-5/24)</f>
        <v>41871.444826388884</v>
      </c>
      <c r="T1559" s="11">
        <f>(I1559/86400)+25569+(-5/24)</f>
        <v>41902.444826388884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IF(E1560&lt;=0,0,(E1560/D1560)*100)</f>
        <v>4.666666666666667</v>
      </c>
      <c r="P1560" s="7">
        <f>IF(E1560&lt;=0,0,E1560/L1560)</f>
        <v>11.666666666666666</v>
      </c>
      <c r="Q1560" t="str">
        <f>LEFT(N1560,FIND("/",N1560)-1)</f>
        <v>photography</v>
      </c>
      <c r="R1560" t="str">
        <f>RIGHT(N1560,LEN(N1560)-FIND("/",N1560))</f>
        <v>nature</v>
      </c>
      <c r="S1560" s="11">
        <f>(J1560/86400)+25569+(-5/24)</f>
        <v>42185.189340277771</v>
      </c>
      <c r="T1560" s="11">
        <f>(I1560/86400)+25569+(-5/24)</f>
        <v>42244.299999999996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IF(E1561&lt;=0,0,(E1561/D1561)*100)</f>
        <v>0.33333333333333337</v>
      </c>
      <c r="P1561" s="7">
        <f>IF(E1561&lt;=0,0,E1561/L1561)</f>
        <v>50</v>
      </c>
      <c r="Q1561" t="str">
        <f>LEFT(N1561,FIND("/",N1561)-1)</f>
        <v>photography</v>
      </c>
      <c r="R1561" t="str">
        <f>RIGHT(N1561,LEN(N1561)-FIND("/",N1561))</f>
        <v>nature</v>
      </c>
      <c r="S1561" s="11">
        <f>(J1561/86400)+25569+(-5/24)</f>
        <v>42107.844895833332</v>
      </c>
      <c r="T1561" s="11">
        <f>(I1561/86400)+25569+(-5/24)</f>
        <v>42122.844895833332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IF(E1562&lt;=0,0,(E1562/D1562)*100)</f>
        <v>3.7600000000000002</v>
      </c>
      <c r="P1562" s="7">
        <f>IF(E1562&lt;=0,0,E1562/L1562)</f>
        <v>23.5</v>
      </c>
      <c r="Q1562" t="str">
        <f>LEFT(N1562,FIND("/",N1562)-1)</f>
        <v>photography</v>
      </c>
      <c r="R1562" t="str">
        <f>RIGHT(N1562,LEN(N1562)-FIND("/",N1562))</f>
        <v>nature</v>
      </c>
      <c r="S1562" s="11">
        <f>(J1562/86400)+25569+(-5/24)</f>
        <v>41935.812418981477</v>
      </c>
      <c r="T1562" s="11">
        <f>(I1562/86400)+25569+(-5/24)</f>
        <v>41955.854085648149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IF(E1563&lt;=0,0,(E1563/D1563)*100)</f>
        <v>0.67</v>
      </c>
      <c r="P1563" s="7">
        <f>IF(E1563&lt;=0,0,E1563/L1563)</f>
        <v>67</v>
      </c>
      <c r="Q1563" t="str">
        <f>LEFT(N1563,FIND("/",N1563)-1)</f>
        <v>publishing</v>
      </c>
      <c r="R1563" t="str">
        <f>RIGHT(N1563,LEN(N1563)-FIND("/",N1563))</f>
        <v>art books</v>
      </c>
      <c r="S1563" s="11">
        <f>(J1563/86400)+25569+(-5/24)</f>
        <v>41554.833368055552</v>
      </c>
      <c r="T1563" s="11">
        <f>(I1563/86400)+25569+(-5/24)</f>
        <v>41584.875034722216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IF(E1564&lt;=0,0,(E1564/D1564)*100)</f>
        <v>0</v>
      </c>
      <c r="P1564" s="7">
        <f>IF(E1564&lt;=0,0,E1564/L1564)</f>
        <v>0</v>
      </c>
      <c r="Q1564" t="str">
        <f>LEFT(N1564,FIND("/",N1564)-1)</f>
        <v>publishing</v>
      </c>
      <c r="R1564" t="str">
        <f>RIGHT(N1564,LEN(N1564)-FIND("/",N1564))</f>
        <v>art books</v>
      </c>
      <c r="S1564" s="11">
        <f>(J1564/86400)+25569+(-5/24)</f>
        <v>40079.357824074068</v>
      </c>
      <c r="T1564" s="11">
        <f>(I1564/86400)+25569+(-5/24)</f>
        <v>40148.826388888883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IF(E1565&lt;=0,0,(E1565/D1565)*100)</f>
        <v>1.4166666666666665</v>
      </c>
      <c r="P1565" s="7">
        <f>IF(E1565&lt;=0,0,E1565/L1565)</f>
        <v>42.5</v>
      </c>
      <c r="Q1565" t="str">
        <f>LEFT(N1565,FIND("/",N1565)-1)</f>
        <v>publishing</v>
      </c>
      <c r="R1565" t="str">
        <f>RIGHT(N1565,LEN(N1565)-FIND("/",N1565))</f>
        <v>art books</v>
      </c>
      <c r="S1565" s="11">
        <f>(J1565/86400)+25569+(-5/24)</f>
        <v>41652.534155092588</v>
      </c>
      <c r="T1565" s="11">
        <f>(I1565/86400)+25569+(-5/24)</f>
        <v>41712.492488425924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IF(E1566&lt;=0,0,(E1566/D1566)*100)</f>
        <v>0.1</v>
      </c>
      <c r="P1566" s="7">
        <f>IF(E1566&lt;=0,0,E1566/L1566)</f>
        <v>10</v>
      </c>
      <c r="Q1566" t="str">
        <f>LEFT(N1566,FIND("/",N1566)-1)</f>
        <v>publishing</v>
      </c>
      <c r="R1566" t="str">
        <f>RIGHT(N1566,LEN(N1566)-FIND("/",N1566))</f>
        <v>art books</v>
      </c>
      <c r="S1566" s="11">
        <f>(J1566/86400)+25569+(-5/24)</f>
        <v>42121.158668981479</v>
      </c>
      <c r="T1566" s="11">
        <f>(I1566/86400)+25569+(-5/24)</f>
        <v>42152.628472222219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IF(E1567&lt;=0,0,(E1567/D1567)*100)</f>
        <v>2.5</v>
      </c>
      <c r="P1567" s="7">
        <f>IF(E1567&lt;=0,0,E1567/L1567)</f>
        <v>100</v>
      </c>
      <c r="Q1567" t="str">
        <f>LEFT(N1567,FIND("/",N1567)-1)</f>
        <v>publishing</v>
      </c>
      <c r="R1567" t="str">
        <f>RIGHT(N1567,LEN(N1567)-FIND("/",N1567))</f>
        <v>art books</v>
      </c>
      <c r="S1567" s="11">
        <f>(J1567/86400)+25569+(-5/24)</f>
        <v>40672.521539351852</v>
      </c>
      <c r="T1567" s="11">
        <f>(I1567/86400)+25569+(-5/24)</f>
        <v>40702.521539351852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IF(E1568&lt;=0,0,(E1568/D1568)*100)</f>
        <v>21.25</v>
      </c>
      <c r="P1568" s="7">
        <f>IF(E1568&lt;=0,0,E1568/L1568)</f>
        <v>108.05084745762711</v>
      </c>
      <c r="Q1568" t="str">
        <f>LEFT(N1568,FIND("/",N1568)-1)</f>
        <v>publishing</v>
      </c>
      <c r="R1568" t="str">
        <f>RIGHT(N1568,LEN(N1568)-FIND("/",N1568))</f>
        <v>art books</v>
      </c>
      <c r="S1568" s="11">
        <f>(J1568/86400)+25569+(-5/24)</f>
        <v>42549.708379629628</v>
      </c>
      <c r="T1568" s="11">
        <f>(I1568/86400)+25569+(-5/24)</f>
        <v>42578.708333333336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IF(E1569&lt;=0,0,(E1569/D1569)*100)</f>
        <v>4.117647058823529</v>
      </c>
      <c r="P1569" s="7">
        <f>IF(E1569&lt;=0,0,E1569/L1569)</f>
        <v>26.923076923076923</v>
      </c>
      <c r="Q1569" t="str">
        <f>LEFT(N1569,FIND("/",N1569)-1)</f>
        <v>publishing</v>
      </c>
      <c r="R1569" t="str">
        <f>RIGHT(N1569,LEN(N1569)-FIND("/",N1569))</f>
        <v>art books</v>
      </c>
      <c r="S1569" s="11">
        <f>(J1569/86400)+25569+(-5/24)</f>
        <v>41671.728530092594</v>
      </c>
      <c r="T1569" s="11">
        <f>(I1569/86400)+25569+(-5/24)</f>
        <v>41686.791666666664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IF(E1570&lt;=0,0,(E1570/D1570)*100)</f>
        <v>13.639999999999999</v>
      </c>
      <c r="P1570" s="7">
        <f>IF(E1570&lt;=0,0,E1570/L1570)</f>
        <v>155</v>
      </c>
      <c r="Q1570" t="str">
        <f>LEFT(N1570,FIND("/",N1570)-1)</f>
        <v>publishing</v>
      </c>
      <c r="R1570" t="str">
        <f>RIGHT(N1570,LEN(N1570)-FIND("/",N1570))</f>
        <v>art books</v>
      </c>
      <c r="S1570" s="11">
        <f>(J1570/86400)+25569+(-5/24)</f>
        <v>41961.853993055549</v>
      </c>
      <c r="T1570" s="11">
        <f>(I1570/86400)+25569+(-5/24)</f>
        <v>41996.853993055549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IF(E1571&lt;=0,0,(E1571/D1571)*100)</f>
        <v>0</v>
      </c>
      <c r="P1571" s="7">
        <f>IF(E1571&lt;=0,0,E1571/L1571)</f>
        <v>0</v>
      </c>
      <c r="Q1571" t="str">
        <f>LEFT(N1571,FIND("/",N1571)-1)</f>
        <v>publishing</v>
      </c>
      <c r="R1571" t="str">
        <f>RIGHT(N1571,LEN(N1571)-FIND("/",N1571))</f>
        <v>art books</v>
      </c>
      <c r="S1571" s="11">
        <f>(J1571/86400)+25569+(-5/24)</f>
        <v>41389.471226851849</v>
      </c>
      <c r="T1571" s="11">
        <f>(I1571/86400)+25569+(-5/24)</f>
        <v>41419.471226851849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IF(E1572&lt;=0,0,(E1572/D1572)*100)</f>
        <v>41.4</v>
      </c>
      <c r="P1572" s="7">
        <f>IF(E1572&lt;=0,0,E1572/L1572)</f>
        <v>47.769230769230766</v>
      </c>
      <c r="Q1572" t="str">
        <f>LEFT(N1572,FIND("/",N1572)-1)</f>
        <v>publishing</v>
      </c>
      <c r="R1572" t="str">
        <f>RIGHT(N1572,LEN(N1572)-FIND("/",N1572))</f>
        <v>art books</v>
      </c>
      <c r="S1572" s="11">
        <f>(J1572/86400)+25569+(-5/24)</f>
        <v>42438.605115740742</v>
      </c>
      <c r="T1572" s="11">
        <f>(I1572/86400)+25569+(-5/24)</f>
        <v>42468.56344907407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IF(E1573&lt;=0,0,(E1573/D1573)*100)</f>
        <v>0.66115702479338845</v>
      </c>
      <c r="P1573" s="7">
        <f>IF(E1573&lt;=0,0,E1573/L1573)</f>
        <v>20</v>
      </c>
      <c r="Q1573" t="str">
        <f>LEFT(N1573,FIND("/",N1573)-1)</f>
        <v>publishing</v>
      </c>
      <c r="R1573" t="str">
        <f>RIGHT(N1573,LEN(N1573)-FIND("/",N1573))</f>
        <v>art books</v>
      </c>
      <c r="S1573" s="11">
        <f>(J1573/86400)+25569+(-5/24)</f>
        <v>42144.56114583333</v>
      </c>
      <c r="T1573" s="11">
        <f>(I1573/86400)+25569+(-5/24)</f>
        <v>42174.56114583333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IF(E1574&lt;=0,0,(E1574/D1574)*100)</f>
        <v>5</v>
      </c>
      <c r="P1574" s="7">
        <f>IF(E1574&lt;=0,0,E1574/L1574)</f>
        <v>41.666666666666664</v>
      </c>
      <c r="Q1574" t="str">
        <f>LEFT(N1574,FIND("/",N1574)-1)</f>
        <v>publishing</v>
      </c>
      <c r="R1574" t="str">
        <f>RIGHT(N1574,LEN(N1574)-FIND("/",N1574))</f>
        <v>art books</v>
      </c>
      <c r="S1574" s="11">
        <f>(J1574/86400)+25569+(-5/24)</f>
        <v>42403.824756944443</v>
      </c>
      <c r="T1574" s="11">
        <f>(I1574/86400)+25569+(-5/24)</f>
        <v>42428.790972222218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IF(E1575&lt;=0,0,(E1575/D1575)*100)</f>
        <v>2.4777777777777779</v>
      </c>
      <c r="P1575" s="7">
        <f>IF(E1575&lt;=0,0,E1575/L1575)</f>
        <v>74.333333333333329</v>
      </c>
      <c r="Q1575" t="str">
        <f>LEFT(N1575,FIND("/",N1575)-1)</f>
        <v>publishing</v>
      </c>
      <c r="R1575" t="str">
        <f>RIGHT(N1575,LEN(N1575)-FIND("/",N1575))</f>
        <v>art books</v>
      </c>
      <c r="S1575" s="11">
        <f>(J1575/86400)+25569+(-5/24)</f>
        <v>42785.791689814818</v>
      </c>
      <c r="T1575" s="11">
        <f>(I1575/86400)+25569+(-5/24)</f>
        <v>42825.957638888889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IF(E1576&lt;=0,0,(E1576/D1576)*100)</f>
        <v>5.0599999999999996</v>
      </c>
      <c r="P1576" s="7">
        <f>IF(E1576&lt;=0,0,E1576/L1576)</f>
        <v>84.333333333333329</v>
      </c>
      <c r="Q1576" t="str">
        <f>LEFT(N1576,FIND("/",N1576)-1)</f>
        <v>publishing</v>
      </c>
      <c r="R1576" t="str">
        <f>RIGHT(N1576,LEN(N1576)-FIND("/",N1576))</f>
        <v>art books</v>
      </c>
      <c r="S1576" s="11">
        <f>(J1576/86400)+25569+(-5/24)</f>
        <v>42017.719085648147</v>
      </c>
      <c r="T1576" s="11">
        <f>(I1576/86400)+25569+(-5/24)</f>
        <v>42052.719085648147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IF(E1577&lt;=0,0,(E1577/D1577)*100)</f>
        <v>22.91</v>
      </c>
      <c r="P1577" s="7">
        <f>IF(E1577&lt;=0,0,E1577/L1577)</f>
        <v>65.457142857142856</v>
      </c>
      <c r="Q1577" t="str">
        <f>LEFT(N1577,FIND("/",N1577)-1)</f>
        <v>publishing</v>
      </c>
      <c r="R1577" t="str">
        <f>RIGHT(N1577,LEN(N1577)-FIND("/",N1577))</f>
        <v>art books</v>
      </c>
      <c r="S1577" s="11">
        <f>(J1577/86400)+25569+(-5/24)</f>
        <v>41799.315925925919</v>
      </c>
      <c r="T1577" s="11">
        <f>(I1577/86400)+25569+(-5/24)</f>
        <v>41829.315925925919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IF(E1578&lt;=0,0,(E1578/D1578)*100)</f>
        <v>13</v>
      </c>
      <c r="P1578" s="7">
        <f>IF(E1578&lt;=0,0,E1578/L1578)</f>
        <v>65</v>
      </c>
      <c r="Q1578" t="str">
        <f>LEFT(N1578,FIND("/",N1578)-1)</f>
        <v>publishing</v>
      </c>
      <c r="R1578" t="str">
        <f>RIGHT(N1578,LEN(N1578)-FIND("/",N1578))</f>
        <v>art books</v>
      </c>
      <c r="S1578" s="11">
        <f>(J1578/86400)+25569+(-5/24)</f>
        <v>42140.670925925922</v>
      </c>
      <c r="T1578" s="11">
        <f>(I1578/86400)+25569+(-5/24)</f>
        <v>42185.670925925922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IF(E1579&lt;=0,0,(E1579/D1579)*100)</f>
        <v>0.54999999999999993</v>
      </c>
      <c r="P1579" s="7">
        <f>IF(E1579&lt;=0,0,E1579/L1579)</f>
        <v>27.5</v>
      </c>
      <c r="Q1579" t="str">
        <f>LEFT(N1579,FIND("/",N1579)-1)</f>
        <v>publishing</v>
      </c>
      <c r="R1579" t="str">
        <f>RIGHT(N1579,LEN(N1579)-FIND("/",N1579))</f>
        <v>art books</v>
      </c>
      <c r="S1579" s="11">
        <f>(J1579/86400)+25569+(-5/24)</f>
        <v>41054.639444444438</v>
      </c>
      <c r="T1579" s="11">
        <f>(I1579/86400)+25569+(-5/24)</f>
        <v>41114.639444444438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IF(E1580&lt;=0,0,(E1580/D1580)*100)</f>
        <v>10.806536636794938</v>
      </c>
      <c r="P1580" s="7">
        <f>IF(E1580&lt;=0,0,E1580/L1580)</f>
        <v>51.25</v>
      </c>
      <c r="Q1580" t="str">
        <f>LEFT(N1580,FIND("/",N1580)-1)</f>
        <v>publishing</v>
      </c>
      <c r="R1580" t="str">
        <f>RIGHT(N1580,LEN(N1580)-FIND("/",N1580))</f>
        <v>art books</v>
      </c>
      <c r="S1580" s="11">
        <f>(J1580/86400)+25569+(-5/24)</f>
        <v>40398.857534722221</v>
      </c>
      <c r="T1580" s="11">
        <f>(I1580/86400)+25569+(-5/24)</f>
        <v>40422.875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IF(E1581&lt;=0,0,(E1581/D1581)*100)</f>
        <v>0.84008400840084008</v>
      </c>
      <c r="P1581" s="7">
        <f>IF(E1581&lt;=0,0,E1581/L1581)</f>
        <v>14</v>
      </c>
      <c r="Q1581" t="str">
        <f>LEFT(N1581,FIND("/",N1581)-1)</f>
        <v>publishing</v>
      </c>
      <c r="R1581" t="str">
        <f>RIGHT(N1581,LEN(N1581)-FIND("/",N1581))</f>
        <v>art books</v>
      </c>
      <c r="S1581" s="11">
        <f>(J1581/86400)+25569+(-5/24)</f>
        <v>41481.788090277776</v>
      </c>
      <c r="T1581" s="11">
        <f>(I1581/86400)+25569+(-5/24)</f>
        <v>41514.788090277776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IF(E1582&lt;=0,0,(E1582/D1582)*100)</f>
        <v>0</v>
      </c>
      <c r="P1582" s="7">
        <f>IF(E1582&lt;=0,0,E1582/L1582)</f>
        <v>0</v>
      </c>
      <c r="Q1582" t="str">
        <f>LEFT(N1582,FIND("/",N1582)-1)</f>
        <v>publishing</v>
      </c>
      <c r="R1582" t="str">
        <f>RIGHT(N1582,LEN(N1582)-FIND("/",N1582))</f>
        <v>art books</v>
      </c>
      <c r="S1582" s="11">
        <f>(J1582/86400)+25569+(-5/24)</f>
        <v>40989.841736111106</v>
      </c>
      <c r="T1582" s="11">
        <f>(I1582/86400)+25569+(-5/24)</f>
        <v>41049.841736111106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IF(E1583&lt;=0,0,(E1583/D1583)*100)</f>
        <v>0.5</v>
      </c>
      <c r="P1583" s="7">
        <f>IF(E1583&lt;=0,0,E1583/L1583)</f>
        <v>5</v>
      </c>
      <c r="Q1583" t="str">
        <f>LEFT(N1583,FIND("/",N1583)-1)</f>
        <v>photography</v>
      </c>
      <c r="R1583" t="str">
        <f>RIGHT(N1583,LEN(N1583)-FIND("/",N1583))</f>
        <v>places</v>
      </c>
      <c r="S1583" s="11">
        <f>(J1583/86400)+25569+(-5/24)</f>
        <v>42325.240624999999</v>
      </c>
      <c r="T1583" s="11">
        <f>(I1583/86400)+25569+(-5/24)</f>
        <v>42357.240624999999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IF(E1584&lt;=0,0,(E1584/D1584)*100)</f>
        <v>9.3000000000000007</v>
      </c>
      <c r="P1584" s="7">
        <f>IF(E1584&lt;=0,0,E1584/L1584)</f>
        <v>31</v>
      </c>
      <c r="Q1584" t="str">
        <f>LEFT(N1584,FIND("/",N1584)-1)</f>
        <v>photography</v>
      </c>
      <c r="R1584" t="str">
        <f>RIGHT(N1584,LEN(N1584)-FIND("/",N1584))</f>
        <v>places</v>
      </c>
      <c r="S1584" s="11">
        <f>(J1584/86400)+25569+(-5/24)</f>
        <v>42246.581631944442</v>
      </c>
      <c r="T1584" s="11">
        <f>(I1584/86400)+25569+(-5/24)</f>
        <v>42303.680555555555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IF(E1585&lt;=0,0,(E1585/D1585)*100)</f>
        <v>7.4999999999999997E-2</v>
      </c>
      <c r="P1585" s="7">
        <f>IF(E1585&lt;=0,0,E1585/L1585)</f>
        <v>15</v>
      </c>
      <c r="Q1585" t="str">
        <f>LEFT(N1585,FIND("/",N1585)-1)</f>
        <v>photography</v>
      </c>
      <c r="R1585" t="str">
        <f>RIGHT(N1585,LEN(N1585)-FIND("/",N1585))</f>
        <v>places</v>
      </c>
      <c r="S1585" s="11">
        <f>(J1585/86400)+25569+(-5/24)</f>
        <v>41877.696655092594</v>
      </c>
      <c r="T1585" s="11">
        <f>(I1585/86400)+25569+(-5/24)</f>
        <v>41907.696655092594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IF(E1586&lt;=0,0,(E1586/D1586)*100)</f>
        <v>0</v>
      </c>
      <c r="P1586" s="7">
        <f>IF(E1586&lt;=0,0,E1586/L1586)</f>
        <v>0</v>
      </c>
      <c r="Q1586" t="str">
        <f>LEFT(N1586,FIND("/",N1586)-1)</f>
        <v>photography</v>
      </c>
      <c r="R1586" t="str">
        <f>RIGHT(N1586,LEN(N1586)-FIND("/",N1586))</f>
        <v>places</v>
      </c>
      <c r="S1586" s="11">
        <f>(J1586/86400)+25569+(-5/24)</f>
        <v>41779.440983796296</v>
      </c>
      <c r="T1586" s="11">
        <f>(I1586/86400)+25569+(-5/24)</f>
        <v>41789.440983796296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IF(E1587&lt;=0,0,(E1587/D1587)*100)</f>
        <v>79</v>
      </c>
      <c r="P1587" s="7">
        <f>IF(E1587&lt;=0,0,E1587/L1587)</f>
        <v>131.66666666666666</v>
      </c>
      <c r="Q1587" t="str">
        <f>LEFT(N1587,FIND("/",N1587)-1)</f>
        <v>photography</v>
      </c>
      <c r="R1587" t="str">
        <f>RIGHT(N1587,LEN(N1587)-FIND("/",N1587))</f>
        <v>places</v>
      </c>
      <c r="S1587" s="11">
        <f>(J1587/86400)+25569+(-5/24)</f>
        <v>42707.687129629623</v>
      </c>
      <c r="T1587" s="11">
        <f>(I1587/86400)+25569+(-5/24)</f>
        <v>42729.249999999993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IF(E1588&lt;=0,0,(E1588/D1588)*100)</f>
        <v>0</v>
      </c>
      <c r="P1588" s="7">
        <f>IF(E1588&lt;=0,0,E1588/L1588)</f>
        <v>0</v>
      </c>
      <c r="Q1588" t="str">
        <f>LEFT(N1588,FIND("/",N1588)-1)</f>
        <v>photography</v>
      </c>
      <c r="R1588" t="str">
        <f>RIGHT(N1588,LEN(N1588)-FIND("/",N1588))</f>
        <v>places</v>
      </c>
      <c r="S1588" s="11">
        <f>(J1588/86400)+25569+(-5/24)</f>
        <v>42068.896087962959</v>
      </c>
      <c r="T1588" s="11">
        <f>(I1588/86400)+25569+(-5/24)</f>
        <v>42098.854421296295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IF(E1589&lt;=0,0,(E1589/D1589)*100)</f>
        <v>1.3333333333333334E-2</v>
      </c>
      <c r="P1589" s="7">
        <f>IF(E1589&lt;=0,0,E1589/L1589)</f>
        <v>1</v>
      </c>
      <c r="Q1589" t="str">
        <f>LEFT(N1589,FIND("/",N1589)-1)</f>
        <v>photography</v>
      </c>
      <c r="R1589" t="str">
        <f>RIGHT(N1589,LEN(N1589)-FIND("/",N1589))</f>
        <v>places</v>
      </c>
      <c r="S1589" s="11">
        <f>(J1589/86400)+25569+(-5/24)</f>
        <v>41956.742650462962</v>
      </c>
      <c r="T1589" s="11">
        <f>(I1589/86400)+25569+(-5/24)</f>
        <v>41986.742650462962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IF(E1590&lt;=0,0,(E1590/D1590)*100)</f>
        <v>0</v>
      </c>
      <c r="P1590" s="7">
        <f>IF(E1590&lt;=0,0,E1590/L1590)</f>
        <v>0</v>
      </c>
      <c r="Q1590" t="str">
        <f>LEFT(N1590,FIND("/",N1590)-1)</f>
        <v>photography</v>
      </c>
      <c r="R1590" t="str">
        <f>RIGHT(N1590,LEN(N1590)-FIND("/",N1590))</f>
        <v>places</v>
      </c>
      <c r="S1590" s="11">
        <f>(J1590/86400)+25569+(-5/24)</f>
        <v>42005.041655092595</v>
      </c>
      <c r="T1590" s="11">
        <f>(I1590/86400)+25569+(-5/24)</f>
        <v>42035.633333333331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IF(E1591&lt;=0,0,(E1591/D1591)*100)</f>
        <v>0</v>
      </c>
      <c r="P1591" s="7">
        <f>IF(E1591&lt;=0,0,E1591/L1591)</f>
        <v>0</v>
      </c>
      <c r="Q1591" t="str">
        <f>LEFT(N1591,FIND("/",N1591)-1)</f>
        <v>photography</v>
      </c>
      <c r="R1591" t="str">
        <f>RIGHT(N1591,LEN(N1591)-FIND("/",N1591))</f>
        <v>places</v>
      </c>
      <c r="S1591" s="11">
        <f>(J1591/86400)+25569+(-5/24)</f>
        <v>42256.776458333326</v>
      </c>
      <c r="T1591" s="11">
        <f>(I1591/86400)+25569+(-5/24)</f>
        <v>42286.776458333326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IF(E1592&lt;=0,0,(E1592/D1592)*100)</f>
        <v>1.7000000000000002</v>
      </c>
      <c r="P1592" s="7">
        <f>IF(E1592&lt;=0,0,E1592/L1592)</f>
        <v>510</v>
      </c>
      <c r="Q1592" t="str">
        <f>LEFT(N1592,FIND("/",N1592)-1)</f>
        <v>photography</v>
      </c>
      <c r="R1592" t="str">
        <f>RIGHT(N1592,LEN(N1592)-FIND("/",N1592))</f>
        <v>places</v>
      </c>
      <c r="S1592" s="11">
        <f>(J1592/86400)+25569+(-5/24)</f>
        <v>42240.648888888885</v>
      </c>
      <c r="T1592" s="11">
        <f>(I1592/86400)+25569+(-5/24)</f>
        <v>42270.648888888885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IF(E1593&lt;=0,0,(E1593/D1593)*100)</f>
        <v>29.228571428571428</v>
      </c>
      <c r="P1593" s="7">
        <f>IF(E1593&lt;=0,0,E1593/L1593)</f>
        <v>44.478260869565219</v>
      </c>
      <c r="Q1593" t="str">
        <f>LEFT(N1593,FIND("/",N1593)-1)</f>
        <v>photography</v>
      </c>
      <c r="R1593" t="str">
        <f>RIGHT(N1593,LEN(N1593)-FIND("/",N1593))</f>
        <v>places</v>
      </c>
      <c r="S1593" s="11">
        <f>(J1593/86400)+25569+(-5/24)</f>
        <v>42433.517835648141</v>
      </c>
      <c r="T1593" s="11">
        <f>(I1593/86400)+25569+(-5/24)</f>
        <v>42463.476168981484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IF(E1594&lt;=0,0,(E1594/D1594)*100)</f>
        <v>0</v>
      </c>
      <c r="P1594" s="7">
        <f>IF(E1594&lt;=0,0,E1594/L1594)</f>
        <v>0</v>
      </c>
      <c r="Q1594" t="str">
        <f>LEFT(N1594,FIND("/",N1594)-1)</f>
        <v>photography</v>
      </c>
      <c r="R1594" t="str">
        <f>RIGHT(N1594,LEN(N1594)-FIND("/",N1594))</f>
        <v>places</v>
      </c>
      <c r="S1594" s="11">
        <f>(J1594/86400)+25569+(-5/24)</f>
        <v>42045.86440972222</v>
      </c>
      <c r="T1594" s="11">
        <f>(I1594/86400)+25569+(-5/24)</f>
        <v>42090.822743055549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IF(E1595&lt;=0,0,(E1595/D1595)*100)</f>
        <v>1.3636363636363637E-2</v>
      </c>
      <c r="P1595" s="7">
        <f>IF(E1595&lt;=0,0,E1595/L1595)</f>
        <v>1</v>
      </c>
      <c r="Q1595" t="str">
        <f>LEFT(N1595,FIND("/",N1595)-1)</f>
        <v>photography</v>
      </c>
      <c r="R1595" t="str">
        <f>RIGHT(N1595,LEN(N1595)-FIND("/",N1595))</f>
        <v>places</v>
      </c>
      <c r="S1595" s="11">
        <f>(J1595/86400)+25569+(-5/24)</f>
        <v>42033.63721064815</v>
      </c>
      <c r="T1595" s="11">
        <f>(I1595/86400)+25569+(-5/24)</f>
        <v>42063.63721064815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IF(E1596&lt;=0,0,(E1596/D1596)*100)</f>
        <v>20.5</v>
      </c>
      <c r="P1596" s="7">
        <f>IF(E1596&lt;=0,0,E1596/L1596)</f>
        <v>20.5</v>
      </c>
      <c r="Q1596" t="str">
        <f>LEFT(N1596,FIND("/",N1596)-1)</f>
        <v>photography</v>
      </c>
      <c r="R1596" t="str">
        <f>RIGHT(N1596,LEN(N1596)-FIND("/",N1596))</f>
        <v>places</v>
      </c>
      <c r="S1596" s="11">
        <f>(J1596/86400)+25569+(-5/24)</f>
        <v>42445.504421296289</v>
      </c>
      <c r="T1596" s="11">
        <f>(I1596/86400)+25569+(-5/24)</f>
        <v>42505.472916666666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IF(E1597&lt;=0,0,(E1597/D1597)*100)</f>
        <v>0.27999999999999997</v>
      </c>
      <c r="P1597" s="7">
        <f>IF(E1597&lt;=0,0,E1597/L1597)</f>
        <v>40</v>
      </c>
      <c r="Q1597" t="str">
        <f>LEFT(N1597,FIND("/",N1597)-1)</f>
        <v>photography</v>
      </c>
      <c r="R1597" t="str">
        <f>RIGHT(N1597,LEN(N1597)-FIND("/",N1597))</f>
        <v>places</v>
      </c>
      <c r="S1597" s="11">
        <f>(J1597/86400)+25569+(-5/24)</f>
        <v>41779.84175925926</v>
      </c>
      <c r="T1597" s="11">
        <f>(I1597/86400)+25569+(-5/24)</f>
        <v>41808.634027777771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IF(E1598&lt;=0,0,(E1598/D1598)*100)</f>
        <v>2.3076923076923079</v>
      </c>
      <c r="P1598" s="7">
        <f>IF(E1598&lt;=0,0,E1598/L1598)</f>
        <v>25</v>
      </c>
      <c r="Q1598" t="str">
        <f>LEFT(N1598,FIND("/",N1598)-1)</f>
        <v>photography</v>
      </c>
      <c r="R1598" t="str">
        <f>RIGHT(N1598,LEN(N1598)-FIND("/",N1598))</f>
        <v>places</v>
      </c>
      <c r="S1598" s="11">
        <f>(J1598/86400)+25569+(-5/24)</f>
        <v>41941.221863425926</v>
      </c>
      <c r="T1598" s="11">
        <f>(I1598/86400)+25569+(-5/24)</f>
        <v>41986.26353009259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IF(E1599&lt;=0,0,(E1599/D1599)*100)</f>
        <v>0</v>
      </c>
      <c r="P1599" s="7">
        <f>IF(E1599&lt;=0,0,E1599/L1599)</f>
        <v>0</v>
      </c>
      <c r="Q1599" t="str">
        <f>LEFT(N1599,FIND("/",N1599)-1)</f>
        <v>photography</v>
      </c>
      <c r="R1599" t="str">
        <f>RIGHT(N1599,LEN(N1599)-FIND("/",N1599))</f>
        <v>places</v>
      </c>
      <c r="S1599" s="11">
        <f>(J1599/86400)+25569+(-5/24)</f>
        <v>42603.145798611113</v>
      </c>
      <c r="T1599" s="11">
        <f>(I1599/86400)+25569+(-5/24)</f>
        <v>42633.145798611113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IF(E1600&lt;=0,0,(E1600/D1600)*100)</f>
        <v>0.125</v>
      </c>
      <c r="P1600" s="7">
        <f>IF(E1600&lt;=0,0,E1600/L1600)</f>
        <v>1</v>
      </c>
      <c r="Q1600" t="str">
        <f>LEFT(N1600,FIND("/",N1600)-1)</f>
        <v>photography</v>
      </c>
      <c r="R1600" t="str">
        <f>RIGHT(N1600,LEN(N1600)-FIND("/",N1600))</f>
        <v>places</v>
      </c>
      <c r="S1600" s="11">
        <f>(J1600/86400)+25569+(-5/24)</f>
        <v>42151.459004629629</v>
      </c>
      <c r="T1600" s="11">
        <f>(I1600/86400)+25569+(-5/24)</f>
        <v>42211.459004629629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IF(E1601&lt;=0,0,(E1601/D1601)*100)</f>
        <v>0</v>
      </c>
      <c r="P1601" s="7">
        <f>IF(E1601&lt;=0,0,E1601/L1601)</f>
        <v>0</v>
      </c>
      <c r="Q1601" t="str">
        <f>LEFT(N1601,FIND("/",N1601)-1)</f>
        <v>photography</v>
      </c>
      <c r="R1601" t="str">
        <f>RIGHT(N1601,LEN(N1601)-FIND("/",N1601))</f>
        <v>places</v>
      </c>
      <c r="S1601" s="11">
        <f>(J1601/86400)+25569+(-5/24)</f>
        <v>42438.330740740734</v>
      </c>
      <c r="T1601" s="11">
        <f>(I1601/86400)+25569+(-5/24)</f>
        <v>42468.289074074077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IF(E1602&lt;=0,0,(E1602/D1602)*100)</f>
        <v>7.3400000000000007</v>
      </c>
      <c r="P1602" s="7">
        <f>IF(E1602&lt;=0,0,E1602/L1602)</f>
        <v>40.777777777777779</v>
      </c>
      <c r="Q1602" t="str">
        <f>LEFT(N1602,FIND("/",N1602)-1)</f>
        <v>photography</v>
      </c>
      <c r="R1602" t="str">
        <f>RIGHT(N1602,LEN(N1602)-FIND("/",N1602))</f>
        <v>places</v>
      </c>
      <c r="S1602" s="11">
        <f>(J1602/86400)+25569+(-5/24)</f>
        <v>41790.848981481475</v>
      </c>
      <c r="T1602" s="11">
        <f>(I1602/86400)+25569+(-5/24)</f>
        <v>41835.007638888885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IF(E1603&lt;=0,0,(E1603/D1603)*100)</f>
        <v>108.2492</v>
      </c>
      <c r="P1603" s="7">
        <f>IF(E1603&lt;=0,0,E1603/L1603)</f>
        <v>48.325535714285714</v>
      </c>
      <c r="Q1603" t="str">
        <f>LEFT(N1603,FIND("/",N1603)-1)</f>
        <v>music</v>
      </c>
      <c r="R1603" t="str">
        <f>RIGHT(N1603,LEN(N1603)-FIND("/",N1603))</f>
        <v>rock</v>
      </c>
      <c r="S1603" s="11">
        <f>(J1603/86400)+25569+(-5/24)</f>
        <v>40637.884641203702</v>
      </c>
      <c r="T1603" s="11">
        <f>(I1603/86400)+25569+(-5/24)</f>
        <v>40667.884641203702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IF(E1604&lt;=0,0,(E1604/D1604)*100)</f>
        <v>100.16666666666667</v>
      </c>
      <c r="P1604" s="7">
        <f>IF(E1604&lt;=0,0,E1604/L1604)</f>
        <v>46.953125</v>
      </c>
      <c r="Q1604" t="str">
        <f>LEFT(N1604,FIND("/",N1604)-1)</f>
        <v>music</v>
      </c>
      <c r="R1604" t="str">
        <f>RIGHT(N1604,LEN(N1604)-FIND("/",N1604))</f>
        <v>rock</v>
      </c>
      <c r="S1604" s="11">
        <f>(J1604/86400)+25569+(-5/24)</f>
        <v>40788.089317129627</v>
      </c>
      <c r="T1604" s="11">
        <f>(I1604/86400)+25569+(-5/24)</f>
        <v>40830.75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IF(E1605&lt;=0,0,(E1605/D1605)*100)</f>
        <v>100.03299999999999</v>
      </c>
      <c r="P1605" s="7">
        <f>IF(E1605&lt;=0,0,E1605/L1605)</f>
        <v>66.688666666666663</v>
      </c>
      <c r="Q1605" t="str">
        <f>LEFT(N1605,FIND("/",N1605)-1)</f>
        <v>music</v>
      </c>
      <c r="R1605" t="str">
        <f>RIGHT(N1605,LEN(N1605)-FIND("/",N1605))</f>
        <v>rock</v>
      </c>
      <c r="S1605" s="11">
        <f>(J1605/86400)+25569+(-5/24)</f>
        <v>40875.961331018516</v>
      </c>
      <c r="T1605" s="11">
        <f>(I1605/86400)+25569+(-5/24)</f>
        <v>40935.961331018516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IF(E1606&lt;=0,0,(E1606/D1606)*100)</f>
        <v>122.10714285714286</v>
      </c>
      <c r="P1606" s="7">
        <f>IF(E1606&lt;=0,0,E1606/L1606)</f>
        <v>48.842857142857142</v>
      </c>
      <c r="Q1606" t="str">
        <f>LEFT(N1606,FIND("/",N1606)-1)</f>
        <v>music</v>
      </c>
      <c r="R1606" t="str">
        <f>RIGHT(N1606,LEN(N1606)-FIND("/",N1606))</f>
        <v>rock</v>
      </c>
      <c r="S1606" s="11">
        <f>(J1606/86400)+25569+(-5/24)</f>
        <v>40945.636979166666</v>
      </c>
      <c r="T1606" s="11">
        <f>(I1606/86400)+25569+(-5/24)</f>
        <v>40985.595312500001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IF(E1607&lt;=0,0,(E1607/D1607)*100)</f>
        <v>100.69333333333334</v>
      </c>
      <c r="P1607" s="7">
        <f>IF(E1607&lt;=0,0,E1607/L1607)</f>
        <v>137.30909090909091</v>
      </c>
      <c r="Q1607" t="str">
        <f>LEFT(N1607,FIND("/",N1607)-1)</f>
        <v>music</v>
      </c>
      <c r="R1607" t="str">
        <f>RIGHT(N1607,LEN(N1607)-FIND("/",N1607))</f>
        <v>rock</v>
      </c>
      <c r="S1607" s="11">
        <f>(J1607/86400)+25569+(-5/24)</f>
        <v>40746.804548611108</v>
      </c>
      <c r="T1607" s="11">
        <f>(I1607/86400)+25569+(-5/24)</f>
        <v>40756.083333333328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IF(E1608&lt;=0,0,(E1608/D1608)*100)</f>
        <v>101.004125</v>
      </c>
      <c r="P1608" s="7">
        <f>IF(E1608&lt;=0,0,E1608/L1608)</f>
        <v>87.829673913043479</v>
      </c>
      <c r="Q1608" t="str">
        <f>LEFT(N1608,FIND("/",N1608)-1)</f>
        <v>music</v>
      </c>
      <c r="R1608" t="str">
        <f>RIGHT(N1608,LEN(N1608)-FIND("/",N1608))</f>
        <v>rock</v>
      </c>
      <c r="S1608" s="11">
        <f>(J1608/86400)+25569+(-5/24)</f>
        <v>40535.903217592589</v>
      </c>
      <c r="T1608" s="11">
        <f>(I1608/86400)+25569+(-5/24)</f>
        <v>40625.861550925925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IF(E1609&lt;=0,0,(E1609/D1609)*100)</f>
        <v>145.11000000000001</v>
      </c>
      <c r="P1609" s="7">
        <f>IF(E1609&lt;=0,0,E1609/L1609)</f>
        <v>70.785365853658533</v>
      </c>
      <c r="Q1609" t="str">
        <f>LEFT(N1609,FIND("/",N1609)-1)</f>
        <v>music</v>
      </c>
      <c r="R1609" t="str">
        <f>RIGHT(N1609,LEN(N1609)-FIND("/",N1609))</f>
        <v>rock</v>
      </c>
      <c r="S1609" s="11">
        <f>(J1609/86400)+25569+(-5/24)</f>
        <v>41053.600127314814</v>
      </c>
      <c r="T1609" s="11">
        <f>(I1609/86400)+25569+(-5/24)</f>
        <v>41074.600127314814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IF(E1610&lt;=0,0,(E1610/D1610)*100)</f>
        <v>101.25</v>
      </c>
      <c r="P1610" s="7">
        <f>IF(E1610&lt;=0,0,E1610/L1610)</f>
        <v>52.826086956521742</v>
      </c>
      <c r="Q1610" t="str">
        <f>LEFT(N1610,FIND("/",N1610)-1)</f>
        <v>music</v>
      </c>
      <c r="R1610" t="str">
        <f>RIGHT(N1610,LEN(N1610)-FIND("/",N1610))</f>
        <v>rock</v>
      </c>
      <c r="S1610" s="11">
        <f>(J1610/86400)+25569+(-5/24)</f>
        <v>41607.622523148144</v>
      </c>
      <c r="T1610" s="11">
        <f>(I1610/86400)+25569+(-5/24)</f>
        <v>41640.018055555549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IF(E1611&lt;=0,0,(E1611/D1611)*100)</f>
        <v>118.33333333333333</v>
      </c>
      <c r="P1611" s="7">
        <f>IF(E1611&lt;=0,0,E1611/L1611)</f>
        <v>443.75</v>
      </c>
      <c r="Q1611" t="str">
        <f>LEFT(N1611,FIND("/",N1611)-1)</f>
        <v>music</v>
      </c>
      <c r="R1611" t="str">
        <f>RIGHT(N1611,LEN(N1611)-FIND("/",N1611))</f>
        <v>rock</v>
      </c>
      <c r="S1611" s="11">
        <f>(J1611/86400)+25569+(-5/24)</f>
        <v>40795.792928240735</v>
      </c>
      <c r="T1611" s="11">
        <f>(I1611/86400)+25569+(-5/24)</f>
        <v>40849.125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IF(E1612&lt;=0,0,(E1612/D1612)*100)</f>
        <v>271.85000000000002</v>
      </c>
      <c r="P1612" s="7">
        <f>IF(E1612&lt;=0,0,E1612/L1612)</f>
        <v>48.544642857142854</v>
      </c>
      <c r="Q1612" t="str">
        <f>LEFT(N1612,FIND("/",N1612)-1)</f>
        <v>music</v>
      </c>
      <c r="R1612" t="str">
        <f>RIGHT(N1612,LEN(N1612)-FIND("/",N1612))</f>
        <v>rock</v>
      </c>
      <c r="S1612" s="11">
        <f>(J1612/86400)+25569+(-5/24)</f>
        <v>41228.716550925921</v>
      </c>
      <c r="T1612" s="11">
        <f>(I1612/86400)+25569+(-5/24)</f>
        <v>41258.716550925921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IF(E1613&lt;=0,0,(E1613/D1613)*100)</f>
        <v>125.125</v>
      </c>
      <c r="P1613" s="7">
        <f>IF(E1613&lt;=0,0,E1613/L1613)</f>
        <v>37.074074074074076</v>
      </c>
      <c r="Q1613" t="str">
        <f>LEFT(N1613,FIND("/",N1613)-1)</f>
        <v>music</v>
      </c>
      <c r="R1613" t="str">
        <f>RIGHT(N1613,LEN(N1613)-FIND("/",N1613))</f>
        <v>rock</v>
      </c>
      <c r="S1613" s="11">
        <f>(J1613/86400)+25569+(-5/24)</f>
        <v>41408.792037037034</v>
      </c>
      <c r="T1613" s="11">
        <f>(I1613/86400)+25569+(-5/24)</f>
        <v>41429.792037037034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IF(E1614&lt;=0,0,(E1614/D1614)*100)</f>
        <v>110.00000000000001</v>
      </c>
      <c r="P1614" s="7">
        <f>IF(E1614&lt;=0,0,E1614/L1614)</f>
        <v>50</v>
      </c>
      <c r="Q1614" t="str">
        <f>LEFT(N1614,FIND("/",N1614)-1)</f>
        <v>music</v>
      </c>
      <c r="R1614" t="str">
        <f>RIGHT(N1614,LEN(N1614)-FIND("/",N1614))</f>
        <v>rock</v>
      </c>
      <c r="S1614" s="11">
        <f>(J1614/86400)+25569+(-5/24)</f>
        <v>41246.666481481479</v>
      </c>
      <c r="T1614" s="11">
        <f>(I1614/86400)+25569+(-5/24)</f>
        <v>41276.666481481479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IF(E1615&lt;=0,0,(E1615/D1615)*100)</f>
        <v>101.49999999999999</v>
      </c>
      <c r="P1615" s="7">
        <f>IF(E1615&lt;=0,0,E1615/L1615)</f>
        <v>39.03846153846154</v>
      </c>
      <c r="Q1615" t="str">
        <f>LEFT(N1615,FIND("/",N1615)-1)</f>
        <v>music</v>
      </c>
      <c r="R1615" t="str">
        <f>RIGHT(N1615,LEN(N1615)-FIND("/",N1615))</f>
        <v>rock</v>
      </c>
      <c r="S1615" s="11">
        <f>(J1615/86400)+25569+(-5/24)</f>
        <v>41081.861134259256</v>
      </c>
      <c r="T1615" s="11">
        <f>(I1615/86400)+25569+(-5/24)</f>
        <v>41111.861134259256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IF(E1616&lt;=0,0,(E1616/D1616)*100)</f>
        <v>102.69999999999999</v>
      </c>
      <c r="P1616" s="7">
        <f>IF(E1616&lt;=0,0,E1616/L1616)</f>
        <v>66.688311688311686</v>
      </c>
      <c r="Q1616" t="str">
        <f>LEFT(N1616,FIND("/",N1616)-1)</f>
        <v>music</v>
      </c>
      <c r="R1616" t="str">
        <f>RIGHT(N1616,LEN(N1616)-FIND("/",N1616))</f>
        <v>rock</v>
      </c>
      <c r="S1616" s="11">
        <f>(J1616/86400)+25569+(-5/24)</f>
        <v>41794.772789351853</v>
      </c>
      <c r="T1616" s="11">
        <f>(I1616/86400)+25569+(-5/24)</f>
        <v>41854.5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IF(E1617&lt;=0,0,(E1617/D1617)*100)</f>
        <v>114.12500000000001</v>
      </c>
      <c r="P1617" s="7">
        <f>IF(E1617&lt;=0,0,E1617/L1617)</f>
        <v>67.132352941176464</v>
      </c>
      <c r="Q1617" t="str">
        <f>LEFT(N1617,FIND("/",N1617)-1)</f>
        <v>music</v>
      </c>
      <c r="R1617" t="str">
        <f>RIGHT(N1617,LEN(N1617)-FIND("/",N1617))</f>
        <v>rock</v>
      </c>
      <c r="S1617" s="11">
        <f>(J1617/86400)+25569+(-5/24)</f>
        <v>40844.842546296291</v>
      </c>
      <c r="T1617" s="11">
        <f>(I1617/86400)+25569+(-5/24)</f>
        <v>40889.884212962963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IF(E1618&lt;=0,0,(E1618/D1618)*100)</f>
        <v>104.2</v>
      </c>
      <c r="P1618" s="7">
        <f>IF(E1618&lt;=0,0,E1618/L1618)</f>
        <v>66.369426751592357</v>
      </c>
      <c r="Q1618" t="str">
        <f>LEFT(N1618,FIND("/",N1618)-1)</f>
        <v>music</v>
      </c>
      <c r="R1618" t="str">
        <f>RIGHT(N1618,LEN(N1618)-FIND("/",N1618))</f>
        <v>rock</v>
      </c>
      <c r="S1618" s="11">
        <f>(J1618/86400)+25569+(-5/24)</f>
        <v>41194.507187499999</v>
      </c>
      <c r="T1618" s="11">
        <f>(I1618/86400)+25569+(-5/24)</f>
        <v>41235.708333333328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IF(E1619&lt;=0,0,(E1619/D1619)*100)</f>
        <v>145.85714285714286</v>
      </c>
      <c r="P1619" s="7">
        <f>IF(E1619&lt;=0,0,E1619/L1619)</f>
        <v>64.620253164556956</v>
      </c>
      <c r="Q1619" t="str">
        <f>LEFT(N1619,FIND("/",N1619)-1)</f>
        <v>music</v>
      </c>
      <c r="R1619" t="str">
        <f>RIGHT(N1619,LEN(N1619)-FIND("/",N1619))</f>
        <v>rock</v>
      </c>
      <c r="S1619" s="11">
        <f>(J1619/86400)+25569+(-5/24)</f>
        <v>41546.455879629626</v>
      </c>
      <c r="T1619" s="11">
        <f>(I1619/86400)+25569+(-5/24)</f>
        <v>41579.583333333328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IF(E1620&lt;=0,0,(E1620/D1620)*100)</f>
        <v>105.06666666666666</v>
      </c>
      <c r="P1620" s="7">
        <f>IF(E1620&lt;=0,0,E1620/L1620)</f>
        <v>58.370370370370374</v>
      </c>
      <c r="Q1620" t="str">
        <f>LEFT(N1620,FIND("/",N1620)-1)</f>
        <v>music</v>
      </c>
      <c r="R1620" t="str">
        <f>RIGHT(N1620,LEN(N1620)-FIND("/",N1620))</f>
        <v>rock</v>
      </c>
      <c r="S1620" s="11">
        <f>(J1620/86400)+25569+(-5/24)</f>
        <v>41301.446006944439</v>
      </c>
      <c r="T1620" s="11">
        <f>(I1620/86400)+25569+(-5/24)</f>
        <v>41341.446006944439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IF(E1621&lt;=0,0,(E1621/D1621)*100)</f>
        <v>133.33333333333331</v>
      </c>
      <c r="P1621" s="7">
        <f>IF(E1621&lt;=0,0,E1621/L1621)</f>
        <v>86.956521739130437</v>
      </c>
      <c r="Q1621" t="str">
        <f>LEFT(N1621,FIND("/",N1621)-1)</f>
        <v>music</v>
      </c>
      <c r="R1621" t="str">
        <f>RIGHT(N1621,LEN(N1621)-FIND("/",N1621))</f>
        <v>rock</v>
      </c>
      <c r="S1621" s="11">
        <f>(J1621/86400)+25569+(-5/24)</f>
        <v>41875.977847222217</v>
      </c>
      <c r="T1621" s="11">
        <f>(I1621/86400)+25569+(-5/24)</f>
        <v>41896.977847222217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IF(E1622&lt;=0,0,(E1622/D1622)*100)</f>
        <v>112.99999999999999</v>
      </c>
      <c r="P1622" s="7">
        <f>IF(E1622&lt;=0,0,E1622/L1622)</f>
        <v>66.470588235294116</v>
      </c>
      <c r="Q1622" t="str">
        <f>LEFT(N1622,FIND("/",N1622)-1)</f>
        <v>music</v>
      </c>
      <c r="R1622" t="str">
        <f>RIGHT(N1622,LEN(N1622)-FIND("/",N1622))</f>
        <v>rock</v>
      </c>
      <c r="S1622" s="11">
        <f>(J1622/86400)+25569+(-5/24)</f>
        <v>41321.131249999999</v>
      </c>
      <c r="T1622" s="11">
        <f>(I1622/86400)+25569+(-5/24)</f>
        <v>41328.131249999999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IF(E1623&lt;=0,0,(E1623/D1623)*100)</f>
        <v>121.2</v>
      </c>
      <c r="P1623" s="7">
        <f>IF(E1623&lt;=0,0,E1623/L1623)</f>
        <v>163.78378378378378</v>
      </c>
      <c r="Q1623" t="str">
        <f>LEFT(N1623,FIND("/",N1623)-1)</f>
        <v>music</v>
      </c>
      <c r="R1623" t="str">
        <f>RIGHT(N1623,LEN(N1623)-FIND("/",N1623))</f>
        <v>rock</v>
      </c>
      <c r="S1623" s="11">
        <f>(J1623/86400)+25569+(-5/24)</f>
        <v>41003.398321759254</v>
      </c>
      <c r="T1623" s="11">
        <f>(I1623/86400)+25569+(-5/24)</f>
        <v>41056.957638888889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IF(E1624&lt;=0,0,(E1624/D1624)*100)</f>
        <v>101.72463768115942</v>
      </c>
      <c r="P1624" s="7">
        <f>IF(E1624&lt;=0,0,E1624/L1624)</f>
        <v>107.98461538461538</v>
      </c>
      <c r="Q1624" t="str">
        <f>LEFT(N1624,FIND("/",N1624)-1)</f>
        <v>music</v>
      </c>
      <c r="R1624" t="str">
        <f>RIGHT(N1624,LEN(N1624)-FIND("/",N1624))</f>
        <v>rock</v>
      </c>
      <c r="S1624" s="11">
        <f>(J1624/86400)+25569+(-5/24)</f>
        <v>41950.086504629631</v>
      </c>
      <c r="T1624" s="11">
        <f>(I1624/86400)+25569+(-5/24)</f>
        <v>41990.124305555553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IF(E1625&lt;=0,0,(E1625/D1625)*100)</f>
        <v>101.06666666666666</v>
      </c>
      <c r="P1625" s="7">
        <f>IF(E1625&lt;=0,0,E1625/L1625)</f>
        <v>42.111111111111114</v>
      </c>
      <c r="Q1625" t="str">
        <f>LEFT(N1625,FIND("/",N1625)-1)</f>
        <v>music</v>
      </c>
      <c r="R1625" t="str">
        <f>RIGHT(N1625,LEN(N1625)-FIND("/",N1625))</f>
        <v>rock</v>
      </c>
      <c r="S1625" s="11">
        <f>(J1625/86400)+25569+(-5/24)</f>
        <v>41453.480196759258</v>
      </c>
      <c r="T1625" s="11">
        <f>(I1625/86400)+25569+(-5/24)</f>
        <v>41513.480196759258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IF(E1626&lt;=0,0,(E1626/D1626)*100)</f>
        <v>118</v>
      </c>
      <c r="P1626" s="7">
        <f>IF(E1626&lt;=0,0,E1626/L1626)</f>
        <v>47.2</v>
      </c>
      <c r="Q1626" t="str">
        <f>LEFT(N1626,FIND("/",N1626)-1)</f>
        <v>music</v>
      </c>
      <c r="R1626" t="str">
        <f>RIGHT(N1626,LEN(N1626)-FIND("/",N1626))</f>
        <v>rock</v>
      </c>
      <c r="S1626" s="11">
        <f>(J1626/86400)+25569+(-5/24)</f>
        <v>41243.158969907403</v>
      </c>
      <c r="T1626" s="11">
        <f>(I1626/86400)+25569+(-5/24)</f>
        <v>41283.158969907403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IF(E1627&lt;=0,0,(E1627/D1627)*100)</f>
        <v>155.33333333333331</v>
      </c>
      <c r="P1627" s="7">
        <f>IF(E1627&lt;=0,0,E1627/L1627)</f>
        <v>112.01923076923077</v>
      </c>
      <c r="Q1627" t="str">
        <f>LEFT(N1627,FIND("/",N1627)-1)</f>
        <v>music</v>
      </c>
      <c r="R1627" t="str">
        <f>RIGHT(N1627,LEN(N1627)-FIND("/",N1627))</f>
        <v>rock</v>
      </c>
      <c r="S1627" s="11">
        <f>(J1627/86400)+25569+(-5/24)</f>
        <v>41135.491354166668</v>
      </c>
      <c r="T1627" s="11">
        <f>(I1627/86400)+25569+(-5/24)</f>
        <v>41163.491354166668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IF(E1628&lt;=0,0,(E1628/D1628)*100)</f>
        <v>101.18750000000001</v>
      </c>
      <c r="P1628" s="7">
        <f>IF(E1628&lt;=0,0,E1628/L1628)</f>
        <v>74.953703703703709</v>
      </c>
      <c r="Q1628" t="str">
        <f>LEFT(N1628,FIND("/",N1628)-1)</f>
        <v>music</v>
      </c>
      <c r="R1628" t="str">
        <f>RIGHT(N1628,LEN(N1628)-FIND("/",N1628))</f>
        <v>rock</v>
      </c>
      <c r="S1628" s="11">
        <f>(J1628/86400)+25569+(-5/24)</f>
        <v>41579.639664351846</v>
      </c>
      <c r="T1628" s="11">
        <f>(I1628/86400)+25569+(-5/24)</f>
        <v>41609.681331018517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IF(E1629&lt;=0,0,(E1629/D1629)*100)</f>
        <v>117</v>
      </c>
      <c r="P1629" s="7">
        <f>IF(E1629&lt;=0,0,E1629/L1629)</f>
        <v>61.578947368421055</v>
      </c>
      <c r="Q1629" t="str">
        <f>LEFT(N1629,FIND("/",N1629)-1)</f>
        <v>music</v>
      </c>
      <c r="R1629" t="str">
        <f>RIGHT(N1629,LEN(N1629)-FIND("/",N1629))</f>
        <v>rock</v>
      </c>
      <c r="S1629" s="11">
        <f>(J1629/86400)+25569+(-5/24)</f>
        <v>41205.498715277776</v>
      </c>
      <c r="T1629" s="11">
        <f>(I1629/86400)+25569+(-5/24)</f>
        <v>41238.999305555553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IF(E1630&lt;=0,0,(E1630/D1630)*100)</f>
        <v>100.925</v>
      </c>
      <c r="P1630" s="7">
        <f>IF(E1630&lt;=0,0,E1630/L1630)</f>
        <v>45.875</v>
      </c>
      <c r="Q1630" t="str">
        <f>LEFT(N1630,FIND("/",N1630)-1)</f>
        <v>music</v>
      </c>
      <c r="R1630" t="str">
        <f>RIGHT(N1630,LEN(N1630)-FIND("/",N1630))</f>
        <v>rock</v>
      </c>
      <c r="S1630" s="11">
        <f>(J1630/86400)+25569+(-5/24)</f>
        <v>41774.528726851851</v>
      </c>
      <c r="T1630" s="11">
        <f>(I1630/86400)+25569+(-5/24)</f>
        <v>41807.528726851851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IF(E1631&lt;=0,0,(E1631/D1631)*100)</f>
        <v>103.66666666666666</v>
      </c>
      <c r="P1631" s="7">
        <f>IF(E1631&lt;=0,0,E1631/L1631)</f>
        <v>75.853658536585371</v>
      </c>
      <c r="Q1631" t="str">
        <f>LEFT(N1631,FIND("/",N1631)-1)</f>
        <v>music</v>
      </c>
      <c r="R1631" t="str">
        <f>RIGHT(N1631,LEN(N1631)-FIND("/",N1631))</f>
        <v>rock</v>
      </c>
      <c r="S1631" s="11">
        <f>(J1631/86400)+25569+(-5/24)</f>
        <v>41645.658946759257</v>
      </c>
      <c r="T1631" s="11">
        <f>(I1631/86400)+25569+(-5/24)</f>
        <v>41690.658946759257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IF(E1632&lt;=0,0,(E1632/D1632)*100)</f>
        <v>265.25</v>
      </c>
      <c r="P1632" s="7">
        <f>IF(E1632&lt;=0,0,E1632/L1632)</f>
        <v>84.206349206349202</v>
      </c>
      <c r="Q1632" t="str">
        <f>LEFT(N1632,FIND("/",N1632)-1)</f>
        <v>music</v>
      </c>
      <c r="R1632" t="str">
        <f>RIGHT(N1632,LEN(N1632)-FIND("/",N1632))</f>
        <v>rock</v>
      </c>
      <c r="S1632" s="11">
        <f>(J1632/86400)+25569+(-5/24)</f>
        <v>40939.629340277774</v>
      </c>
      <c r="T1632" s="11">
        <f>(I1632/86400)+25569+(-5/24)</f>
        <v>40970.082638888889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IF(E1633&lt;=0,0,(E1633/D1633)*100)</f>
        <v>155.91</v>
      </c>
      <c r="P1633" s="7">
        <f>IF(E1633&lt;=0,0,E1633/L1633)</f>
        <v>117.22556390977444</v>
      </c>
      <c r="Q1633" t="str">
        <f>LEFT(N1633,FIND("/",N1633)-1)</f>
        <v>music</v>
      </c>
      <c r="R1633" t="str">
        <f>RIGHT(N1633,LEN(N1633)-FIND("/",N1633))</f>
        <v>rock</v>
      </c>
      <c r="S1633" s="11">
        <f>(J1633/86400)+25569+(-5/24)</f>
        <v>41164.65116898148</v>
      </c>
      <c r="T1633" s="11">
        <f>(I1633/86400)+25569+(-5/24)</f>
        <v>41194.65116898148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IF(E1634&lt;=0,0,(E1634/D1634)*100)</f>
        <v>101.62500000000001</v>
      </c>
      <c r="P1634" s="7">
        <f>IF(E1634&lt;=0,0,E1634/L1634)</f>
        <v>86.489361702127653</v>
      </c>
      <c r="Q1634" t="str">
        <f>LEFT(N1634,FIND("/",N1634)-1)</f>
        <v>music</v>
      </c>
      <c r="R1634" t="str">
        <f>RIGHT(N1634,LEN(N1634)-FIND("/",N1634))</f>
        <v>rock</v>
      </c>
      <c r="S1634" s="11">
        <f>(J1634/86400)+25569+(-5/24)</f>
        <v>40750.132569444446</v>
      </c>
      <c r="T1634" s="11">
        <f>(I1634/86400)+25569+(-5/24)</f>
        <v>40810.132569444446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IF(E1635&lt;=0,0,(E1635/D1635)*100)</f>
        <v>100</v>
      </c>
      <c r="P1635" s="7">
        <f>IF(E1635&lt;=0,0,E1635/L1635)</f>
        <v>172.41379310344828</v>
      </c>
      <c r="Q1635" t="str">
        <f>LEFT(N1635,FIND("/",N1635)-1)</f>
        <v>music</v>
      </c>
      <c r="R1635" t="str">
        <f>RIGHT(N1635,LEN(N1635)-FIND("/",N1635))</f>
        <v>rock</v>
      </c>
      <c r="S1635" s="11">
        <f>(J1635/86400)+25569+(-5/24)</f>
        <v>40896.675416666665</v>
      </c>
      <c r="T1635" s="11">
        <f>(I1635/86400)+25569+(-5/24)</f>
        <v>40924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IF(E1636&lt;=0,0,(E1636/D1636)*100)</f>
        <v>100.49999999999999</v>
      </c>
      <c r="P1636" s="7">
        <f>IF(E1636&lt;=0,0,E1636/L1636)</f>
        <v>62.8125</v>
      </c>
      <c r="Q1636" t="str">
        <f>LEFT(N1636,FIND("/",N1636)-1)</f>
        <v>music</v>
      </c>
      <c r="R1636" t="str">
        <f>RIGHT(N1636,LEN(N1636)-FIND("/",N1636))</f>
        <v>rock</v>
      </c>
      <c r="S1636" s="11">
        <f>(J1636/86400)+25569+(-5/24)</f>
        <v>40657.981493055551</v>
      </c>
      <c r="T1636" s="11">
        <f>(I1636/86400)+25569+(-5/24)</f>
        <v>40696.040972222218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IF(E1637&lt;=0,0,(E1637/D1637)*100)</f>
        <v>125.29999999999998</v>
      </c>
      <c r="P1637" s="7">
        <f>IF(E1637&lt;=0,0,E1637/L1637)</f>
        <v>67.729729729729726</v>
      </c>
      <c r="Q1637" t="str">
        <f>LEFT(N1637,FIND("/",N1637)-1)</f>
        <v>music</v>
      </c>
      <c r="R1637" t="str">
        <f>RIGHT(N1637,LEN(N1637)-FIND("/",N1637))</f>
        <v>rock</v>
      </c>
      <c r="S1637" s="11">
        <f>(J1637/86400)+25569+(-5/24)</f>
        <v>42502.660428240742</v>
      </c>
      <c r="T1637" s="11">
        <f>(I1637/86400)+25569+(-5/24)</f>
        <v>42562.660428240742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IF(E1638&lt;=0,0,(E1638/D1638)*100)</f>
        <v>103.55555555555556</v>
      </c>
      <c r="P1638" s="7">
        <f>IF(E1638&lt;=0,0,E1638/L1638)</f>
        <v>53.5632183908046</v>
      </c>
      <c r="Q1638" t="str">
        <f>LEFT(N1638,FIND("/",N1638)-1)</f>
        <v>music</v>
      </c>
      <c r="R1638" t="str">
        <f>RIGHT(N1638,LEN(N1638)-FIND("/",N1638))</f>
        <v>rock</v>
      </c>
      <c r="S1638" s="11">
        <f>(J1638/86400)+25569+(-5/24)</f>
        <v>40662.878333333334</v>
      </c>
      <c r="T1638" s="11">
        <f>(I1638/86400)+25569+(-5/24)</f>
        <v>40705.958333333328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IF(E1639&lt;=0,0,(E1639/D1639)*100)</f>
        <v>103.8</v>
      </c>
      <c r="P1639" s="7">
        <f>IF(E1639&lt;=0,0,E1639/L1639)</f>
        <v>34.6</v>
      </c>
      <c r="Q1639" t="str">
        <f>LEFT(N1639,FIND("/",N1639)-1)</f>
        <v>music</v>
      </c>
      <c r="R1639" t="str">
        <f>RIGHT(N1639,LEN(N1639)-FIND("/",N1639))</f>
        <v>rock</v>
      </c>
      <c r="S1639" s="11">
        <f>(J1639/86400)+25569+(-5/24)</f>
        <v>40122.543287037035</v>
      </c>
      <c r="T1639" s="11">
        <f>(I1639/86400)+25569+(-5/24)</f>
        <v>40178.777083333327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IF(E1640&lt;=0,0,(E1640/D1640)*100)</f>
        <v>105</v>
      </c>
      <c r="P1640" s="7">
        <f>IF(E1640&lt;=0,0,E1640/L1640)</f>
        <v>38.888888888888886</v>
      </c>
      <c r="Q1640" t="str">
        <f>LEFT(N1640,FIND("/",N1640)-1)</f>
        <v>music</v>
      </c>
      <c r="R1640" t="str">
        <f>RIGHT(N1640,LEN(N1640)-FIND("/",N1640))</f>
        <v>rock</v>
      </c>
      <c r="S1640" s="11">
        <f>(J1640/86400)+25569+(-5/24)</f>
        <v>41288.478796296295</v>
      </c>
      <c r="T1640" s="11">
        <f>(I1640/86400)+25569+(-5/24)</f>
        <v>41333.684027777774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IF(E1641&lt;=0,0,(E1641/D1641)*100)</f>
        <v>100</v>
      </c>
      <c r="P1641" s="7">
        <f>IF(E1641&lt;=0,0,E1641/L1641)</f>
        <v>94.736842105263165</v>
      </c>
      <c r="Q1641" t="str">
        <f>LEFT(N1641,FIND("/",N1641)-1)</f>
        <v>music</v>
      </c>
      <c r="R1641" t="str">
        <f>RIGHT(N1641,LEN(N1641)-FIND("/",N1641))</f>
        <v>rock</v>
      </c>
      <c r="S1641" s="11">
        <f>(J1641/86400)+25569+(-5/24)</f>
        <v>40941.444039351853</v>
      </c>
      <c r="T1641" s="11">
        <f>(I1641/86400)+25569+(-5/24)</f>
        <v>40971.444039351853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IF(E1642&lt;=0,0,(E1642/D1642)*100)</f>
        <v>169.86</v>
      </c>
      <c r="P1642" s="7">
        <f>IF(E1642&lt;=0,0,E1642/L1642)</f>
        <v>39.967058823529413</v>
      </c>
      <c r="Q1642" t="str">
        <f>LEFT(N1642,FIND("/",N1642)-1)</f>
        <v>music</v>
      </c>
      <c r="R1642" t="str">
        <f>RIGHT(N1642,LEN(N1642)-FIND("/",N1642))</f>
        <v>rock</v>
      </c>
      <c r="S1642" s="11">
        <f>(J1642/86400)+25569+(-5/24)</f>
        <v>40379.022627314815</v>
      </c>
      <c r="T1642" s="11">
        <f>(I1642/86400)+25569+(-5/24)</f>
        <v>40392.874305555553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IF(E1643&lt;=0,0,(E1643/D1643)*100)</f>
        <v>101.4</v>
      </c>
      <c r="P1643" s="7">
        <f>IF(E1643&lt;=0,0,E1643/L1643)</f>
        <v>97.5</v>
      </c>
      <c r="Q1643" t="str">
        <f>LEFT(N1643,FIND("/",N1643)-1)</f>
        <v>music</v>
      </c>
      <c r="R1643" t="str">
        <f>RIGHT(N1643,LEN(N1643)-FIND("/",N1643))</f>
        <v>pop</v>
      </c>
      <c r="S1643" s="11">
        <f>(J1643/86400)+25569+(-5/24)</f>
        <v>41962.388240740744</v>
      </c>
      <c r="T1643" s="11">
        <f>(I1643/86400)+25569+(-5/24)</f>
        <v>41992.388240740744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IF(E1644&lt;=0,0,(E1644/D1644)*100)</f>
        <v>100</v>
      </c>
      <c r="P1644" s="7">
        <f>IF(E1644&lt;=0,0,E1644/L1644)</f>
        <v>42.857142857142854</v>
      </c>
      <c r="Q1644" t="str">
        <f>LEFT(N1644,FIND("/",N1644)-1)</f>
        <v>music</v>
      </c>
      <c r="R1644" t="str">
        <f>RIGHT(N1644,LEN(N1644)-FIND("/",N1644))</f>
        <v>pop</v>
      </c>
      <c r="S1644" s="11">
        <f>(J1644/86400)+25569+(-5/24)</f>
        <v>40687.816284722219</v>
      </c>
      <c r="T1644" s="11">
        <f>(I1644/86400)+25569+(-5/24)</f>
        <v>40707.816284722219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IF(E1645&lt;=0,0,(E1645/D1645)*100)</f>
        <v>124.70000000000002</v>
      </c>
      <c r="P1645" s="7">
        <f>IF(E1645&lt;=0,0,E1645/L1645)</f>
        <v>168.51351351351352</v>
      </c>
      <c r="Q1645" t="str">
        <f>LEFT(N1645,FIND("/",N1645)-1)</f>
        <v>music</v>
      </c>
      <c r="R1645" t="str">
        <f>RIGHT(N1645,LEN(N1645)-FIND("/",N1645))</f>
        <v>pop</v>
      </c>
      <c r="S1645" s="11">
        <f>(J1645/86400)+25569+(-5/24)</f>
        <v>41146.615879629629</v>
      </c>
      <c r="T1645" s="11">
        <f>(I1645/86400)+25569+(-5/24)</f>
        <v>41176.615879629629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IF(E1646&lt;=0,0,(E1646/D1646)*100)</f>
        <v>109.5</v>
      </c>
      <c r="P1646" s="7">
        <f>IF(E1646&lt;=0,0,E1646/L1646)</f>
        <v>85.546875</v>
      </c>
      <c r="Q1646" t="str">
        <f>LEFT(N1646,FIND("/",N1646)-1)</f>
        <v>music</v>
      </c>
      <c r="R1646" t="str">
        <f>RIGHT(N1646,LEN(N1646)-FIND("/",N1646))</f>
        <v>pop</v>
      </c>
      <c r="S1646" s="11">
        <f>(J1646/86400)+25569+(-5/24)</f>
        <v>41174.851388888885</v>
      </c>
      <c r="T1646" s="11">
        <f>(I1646/86400)+25569+(-5/24)</f>
        <v>41234.893055555549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IF(E1647&lt;=0,0,(E1647/D1647)*100)</f>
        <v>110.80000000000001</v>
      </c>
      <c r="P1647" s="7">
        <f>IF(E1647&lt;=0,0,E1647/L1647)</f>
        <v>554</v>
      </c>
      <c r="Q1647" t="str">
        <f>LEFT(N1647,FIND("/",N1647)-1)</f>
        <v>music</v>
      </c>
      <c r="R1647" t="str">
        <f>RIGHT(N1647,LEN(N1647)-FIND("/",N1647))</f>
        <v>pop</v>
      </c>
      <c r="S1647" s="11">
        <f>(J1647/86400)+25569+(-5/24)</f>
        <v>41521.40902777778</v>
      </c>
      <c r="T1647" s="11">
        <f>(I1647/86400)+25569+(-5/24)</f>
        <v>41535.40902777778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IF(E1648&lt;=0,0,(E1648/D1648)*100)</f>
        <v>110.2</v>
      </c>
      <c r="P1648" s="7">
        <f>IF(E1648&lt;=0,0,E1648/L1648)</f>
        <v>26.554216867469879</v>
      </c>
      <c r="Q1648" t="str">
        <f>LEFT(N1648,FIND("/",N1648)-1)</f>
        <v>music</v>
      </c>
      <c r="R1648" t="str">
        <f>RIGHT(N1648,LEN(N1648)-FIND("/",N1648))</f>
        <v>pop</v>
      </c>
      <c r="S1648" s="11">
        <f>(J1648/86400)+25569+(-5/24)</f>
        <v>41833.241932870369</v>
      </c>
      <c r="T1648" s="11">
        <f>(I1648/86400)+25569+(-5/24)</f>
        <v>41865.549305555549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IF(E1649&lt;=0,0,(E1649/D1649)*100)</f>
        <v>104.71999999999998</v>
      </c>
      <c r="P1649" s="7">
        <f>IF(E1649&lt;=0,0,E1649/L1649)</f>
        <v>113.82608695652173</v>
      </c>
      <c r="Q1649" t="str">
        <f>LEFT(N1649,FIND("/",N1649)-1)</f>
        <v>music</v>
      </c>
      <c r="R1649" t="str">
        <f>RIGHT(N1649,LEN(N1649)-FIND("/",N1649))</f>
        <v>pop</v>
      </c>
      <c r="S1649" s="11">
        <f>(J1649/86400)+25569+(-5/24)</f>
        <v>41039.201122685183</v>
      </c>
      <c r="T1649" s="11">
        <f>(I1649/86400)+25569+(-5/24)</f>
        <v>41069.201122685183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IF(E1650&lt;=0,0,(E1650/D1650)*100)</f>
        <v>125.26086956521738</v>
      </c>
      <c r="P1650" s="7">
        <f>IF(E1650&lt;=0,0,E1650/L1650)</f>
        <v>32.011111111111113</v>
      </c>
      <c r="Q1650" t="str">
        <f>LEFT(N1650,FIND("/",N1650)-1)</f>
        <v>music</v>
      </c>
      <c r="R1650" t="str">
        <f>RIGHT(N1650,LEN(N1650)-FIND("/",N1650))</f>
        <v>pop</v>
      </c>
      <c r="S1650" s="11">
        <f>(J1650/86400)+25569+(-5/24)</f>
        <v>40592.496319444443</v>
      </c>
      <c r="T1650" s="11">
        <f>(I1650/86400)+25569+(-5/24)</f>
        <v>40622.454652777778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IF(E1651&lt;=0,0,(E1651/D1651)*100)</f>
        <v>100.58763157894737</v>
      </c>
      <c r="P1651" s="7">
        <f>IF(E1651&lt;=0,0,E1651/L1651)</f>
        <v>47.189259259259259</v>
      </c>
      <c r="Q1651" t="str">
        <f>LEFT(N1651,FIND("/",N1651)-1)</f>
        <v>music</v>
      </c>
      <c r="R1651" t="str">
        <f>RIGHT(N1651,LEN(N1651)-FIND("/",N1651))</f>
        <v>pop</v>
      </c>
      <c r="S1651" s="11">
        <f>(J1651/86400)+25569+(-5/24)</f>
        <v>41737.476331018515</v>
      </c>
      <c r="T1651" s="11">
        <f>(I1651/86400)+25569+(-5/24)</f>
        <v>41782.476331018515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IF(E1652&lt;=0,0,(E1652/D1652)*100)</f>
        <v>141.55000000000001</v>
      </c>
      <c r="P1652" s="7">
        <f>IF(E1652&lt;=0,0,E1652/L1652)</f>
        <v>88.46875</v>
      </c>
      <c r="Q1652" t="str">
        <f>LEFT(N1652,FIND("/",N1652)-1)</f>
        <v>music</v>
      </c>
      <c r="R1652" t="str">
        <f>RIGHT(N1652,LEN(N1652)-FIND("/",N1652))</f>
        <v>pop</v>
      </c>
      <c r="S1652" s="11">
        <f>(J1652/86400)+25569+(-5/24)</f>
        <v>41526.227280092593</v>
      </c>
      <c r="T1652" s="11">
        <f>(I1652/86400)+25569+(-5/24)</f>
        <v>41556.227280092593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IF(E1653&lt;=0,0,(E1653/D1653)*100)</f>
        <v>100.75</v>
      </c>
      <c r="P1653" s="7">
        <f>IF(E1653&lt;=0,0,E1653/L1653)</f>
        <v>100.75</v>
      </c>
      <c r="Q1653" t="str">
        <f>LEFT(N1653,FIND("/",N1653)-1)</f>
        <v>music</v>
      </c>
      <c r="R1653" t="str">
        <f>RIGHT(N1653,LEN(N1653)-FIND("/",N1653))</f>
        <v>pop</v>
      </c>
      <c r="S1653" s="11">
        <f>(J1653/86400)+25569+(-5/24)</f>
        <v>40625.692361111105</v>
      </c>
      <c r="T1653" s="11">
        <f>(I1653/86400)+25569+(-5/24)</f>
        <v>40659.082638888889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IF(E1654&lt;=0,0,(E1654/D1654)*100)</f>
        <v>100.66666666666666</v>
      </c>
      <c r="P1654" s="7">
        <f>IF(E1654&lt;=0,0,E1654/L1654)</f>
        <v>64.714285714285708</v>
      </c>
      <c r="Q1654" t="str">
        <f>LEFT(N1654,FIND("/",N1654)-1)</f>
        <v>music</v>
      </c>
      <c r="R1654" t="str">
        <f>RIGHT(N1654,LEN(N1654)-FIND("/",N1654))</f>
        <v>pop</v>
      </c>
      <c r="S1654" s="11">
        <f>(J1654/86400)+25569+(-5/24)</f>
        <v>41572.284641203703</v>
      </c>
      <c r="T1654" s="11">
        <f>(I1654/86400)+25569+(-5/24)</f>
        <v>41602.326307870368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IF(E1655&lt;=0,0,(E1655/D1655)*100)</f>
        <v>174.2304</v>
      </c>
      <c r="P1655" s="7">
        <f>IF(E1655&lt;=0,0,E1655/L1655)</f>
        <v>51.854285714285716</v>
      </c>
      <c r="Q1655" t="str">
        <f>LEFT(N1655,FIND("/",N1655)-1)</f>
        <v>music</v>
      </c>
      <c r="R1655" t="str">
        <f>RIGHT(N1655,LEN(N1655)-FIND("/",N1655))</f>
        <v>pop</v>
      </c>
      <c r="S1655" s="11">
        <f>(J1655/86400)+25569+(-5/24)</f>
        <v>40626.626111111109</v>
      </c>
      <c r="T1655" s="11">
        <f>(I1655/86400)+25569+(-5/24)</f>
        <v>40657.626111111109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IF(E1656&lt;=0,0,(E1656/D1656)*100)</f>
        <v>119.90909090909089</v>
      </c>
      <c r="P1656" s="7">
        <f>IF(E1656&lt;=0,0,E1656/L1656)</f>
        <v>38.794117647058826</v>
      </c>
      <c r="Q1656" t="str">
        <f>LEFT(N1656,FIND("/",N1656)-1)</f>
        <v>music</v>
      </c>
      <c r="R1656" t="str">
        <f>RIGHT(N1656,LEN(N1656)-FIND("/",N1656))</f>
        <v>pop</v>
      </c>
      <c r="S1656" s="11">
        <f>(J1656/86400)+25569+(-5/24)</f>
        <v>40987.682407407403</v>
      </c>
      <c r="T1656" s="11">
        <f>(I1656/86400)+25569+(-5/24)</f>
        <v>41017.682407407403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IF(E1657&lt;=0,0,(E1657/D1657)*100)</f>
        <v>142.86666666666667</v>
      </c>
      <c r="P1657" s="7">
        <f>IF(E1657&lt;=0,0,E1657/L1657)</f>
        <v>44.645833333333336</v>
      </c>
      <c r="Q1657" t="str">
        <f>LEFT(N1657,FIND("/",N1657)-1)</f>
        <v>music</v>
      </c>
      <c r="R1657" t="str">
        <f>RIGHT(N1657,LEN(N1657)-FIND("/",N1657))</f>
        <v>pop</v>
      </c>
      <c r="S1657" s="11">
        <f>(J1657/86400)+25569+(-5/24)</f>
        <v>40974.583564814813</v>
      </c>
      <c r="T1657" s="11">
        <f>(I1657/86400)+25569+(-5/24)</f>
        <v>41004.541898148142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IF(E1658&lt;=0,0,(E1658/D1658)*100)</f>
        <v>100.33493333333334</v>
      </c>
      <c r="P1658" s="7">
        <f>IF(E1658&lt;=0,0,E1658/L1658)</f>
        <v>156.77333333333334</v>
      </c>
      <c r="Q1658" t="str">
        <f>LEFT(N1658,FIND("/",N1658)-1)</f>
        <v>music</v>
      </c>
      <c r="R1658" t="str">
        <f>RIGHT(N1658,LEN(N1658)-FIND("/",N1658))</f>
        <v>pop</v>
      </c>
      <c r="S1658" s="11">
        <f>(J1658/86400)+25569+(-5/24)</f>
        <v>41226.720509259256</v>
      </c>
      <c r="T1658" s="11">
        <f>(I1658/86400)+25569+(-5/24)</f>
        <v>41256.720509259256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IF(E1659&lt;=0,0,(E1659/D1659)*100)</f>
        <v>104.93380000000001</v>
      </c>
      <c r="P1659" s="7">
        <f>IF(E1659&lt;=0,0,E1659/L1659)</f>
        <v>118.70339366515837</v>
      </c>
      <c r="Q1659" t="str">
        <f>LEFT(N1659,FIND("/",N1659)-1)</f>
        <v>music</v>
      </c>
      <c r="R1659" t="str">
        <f>RIGHT(N1659,LEN(N1659)-FIND("/",N1659))</f>
        <v>pop</v>
      </c>
      <c r="S1659" s="11">
        <f>(J1659/86400)+25569+(-5/24)</f>
        <v>41023.573703703703</v>
      </c>
      <c r="T1659" s="11">
        <f>(I1659/86400)+25569+(-5/24)</f>
        <v>41053.573703703703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IF(E1660&lt;=0,0,(E1660/D1660)*100)</f>
        <v>132.23333333333335</v>
      </c>
      <c r="P1660" s="7">
        <f>IF(E1660&lt;=0,0,E1660/L1660)</f>
        <v>74.149532710280369</v>
      </c>
      <c r="Q1660" t="str">
        <f>LEFT(N1660,FIND("/",N1660)-1)</f>
        <v>music</v>
      </c>
      <c r="R1660" t="str">
        <f>RIGHT(N1660,LEN(N1660)-FIND("/",N1660))</f>
        <v>pop</v>
      </c>
      <c r="S1660" s="11">
        <f>(J1660/86400)+25569+(-5/24)</f>
        <v>41223.013506944444</v>
      </c>
      <c r="T1660" s="11">
        <f>(I1660/86400)+25569+(-5/24)</f>
        <v>41261.388888888883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IF(E1661&lt;=0,0,(E1661/D1661)*100)</f>
        <v>112.79999999999998</v>
      </c>
      <c r="P1661" s="7">
        <f>IF(E1661&lt;=0,0,E1661/L1661)</f>
        <v>12.533333333333333</v>
      </c>
      <c r="Q1661" t="str">
        <f>LEFT(N1661,FIND("/",N1661)-1)</f>
        <v>music</v>
      </c>
      <c r="R1661" t="str">
        <f>RIGHT(N1661,LEN(N1661)-FIND("/",N1661))</f>
        <v>pop</v>
      </c>
      <c r="S1661" s="11">
        <f>(J1661/86400)+25569+(-5/24)</f>
        <v>41596.705104166664</v>
      </c>
      <c r="T1661" s="11">
        <f>(I1661/86400)+25569+(-5/24)</f>
        <v>41625.291666666664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IF(E1662&lt;=0,0,(E1662/D1662)*100)</f>
        <v>1253.75</v>
      </c>
      <c r="P1662" s="7">
        <f>IF(E1662&lt;=0,0,E1662/L1662)</f>
        <v>27.861111111111111</v>
      </c>
      <c r="Q1662" t="str">
        <f>LEFT(N1662,FIND("/",N1662)-1)</f>
        <v>music</v>
      </c>
      <c r="R1662" t="str">
        <f>RIGHT(N1662,LEN(N1662)-FIND("/",N1662))</f>
        <v>pop</v>
      </c>
      <c r="S1662" s="11">
        <f>(J1662/86400)+25569+(-5/24)</f>
        <v>42459.485532407409</v>
      </c>
      <c r="T1662" s="11">
        <f>(I1662/86400)+25569+(-5/24)</f>
        <v>42490.707638888889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IF(E1663&lt;=0,0,(E1663/D1663)*100)</f>
        <v>102.50632911392405</v>
      </c>
      <c r="P1663" s="7">
        <f>IF(E1663&lt;=0,0,E1663/L1663)</f>
        <v>80.178217821782184</v>
      </c>
      <c r="Q1663" t="str">
        <f>LEFT(N1663,FIND("/",N1663)-1)</f>
        <v>music</v>
      </c>
      <c r="R1663" t="str">
        <f>RIGHT(N1663,LEN(N1663)-FIND("/",N1663))</f>
        <v>pop</v>
      </c>
      <c r="S1663" s="11">
        <f>(J1663/86400)+25569+(-5/24)</f>
        <v>42343.789710648147</v>
      </c>
      <c r="T1663" s="11">
        <f>(I1663/86400)+25569+(-5/24)</f>
        <v>42386.666666666664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IF(E1664&lt;=0,0,(E1664/D1664)*100)</f>
        <v>102.6375</v>
      </c>
      <c r="P1664" s="7">
        <f>IF(E1664&lt;=0,0,E1664/L1664)</f>
        <v>132.43548387096774</v>
      </c>
      <c r="Q1664" t="str">
        <f>LEFT(N1664,FIND("/",N1664)-1)</f>
        <v>music</v>
      </c>
      <c r="R1664" t="str">
        <f>RIGHT(N1664,LEN(N1664)-FIND("/",N1664))</f>
        <v>pop</v>
      </c>
      <c r="S1664" s="11">
        <f>(J1664/86400)+25569+(-5/24)</f>
        <v>40847.99</v>
      </c>
      <c r="T1664" s="11">
        <f>(I1664/86400)+25569+(-5/24)</f>
        <v>40908.031666666662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IF(E1665&lt;=0,0,(E1665/D1665)*100)</f>
        <v>108</v>
      </c>
      <c r="P1665" s="7">
        <f>IF(E1665&lt;=0,0,E1665/L1665)</f>
        <v>33.75</v>
      </c>
      <c r="Q1665" t="str">
        <f>LEFT(N1665,FIND("/",N1665)-1)</f>
        <v>music</v>
      </c>
      <c r="R1665" t="str">
        <f>RIGHT(N1665,LEN(N1665)-FIND("/",N1665))</f>
        <v>pop</v>
      </c>
      <c r="S1665" s="11">
        <f>(J1665/86400)+25569+(-5/24)</f>
        <v>42005.813738425924</v>
      </c>
      <c r="T1665" s="11">
        <f>(I1665/86400)+25569+(-5/24)</f>
        <v>42035.813738425924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IF(E1666&lt;=0,0,(E1666/D1666)*100)</f>
        <v>122.40879999999999</v>
      </c>
      <c r="P1666" s="7">
        <f>IF(E1666&lt;=0,0,E1666/L1666)</f>
        <v>34.384494382022467</v>
      </c>
      <c r="Q1666" t="str">
        <f>LEFT(N1666,FIND("/",N1666)-1)</f>
        <v>music</v>
      </c>
      <c r="R1666" t="str">
        <f>RIGHT(N1666,LEN(N1666)-FIND("/",N1666))</f>
        <v>pop</v>
      </c>
      <c r="S1666" s="11">
        <f>(J1666/86400)+25569+(-5/24)</f>
        <v>40939.553449074076</v>
      </c>
      <c r="T1666" s="11">
        <f>(I1666/86400)+25569+(-5/24)</f>
        <v>40983.957638888889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IF(E1667&lt;=0,0,(E1667/D1667)*100)</f>
        <v>119.45714285714286</v>
      </c>
      <c r="P1667" s="7">
        <f>IF(E1667&lt;=0,0,E1667/L1667)</f>
        <v>44.956989247311824</v>
      </c>
      <c r="Q1667" t="str">
        <f>LEFT(N1667,FIND("/",N1667)-1)</f>
        <v>music</v>
      </c>
      <c r="R1667" t="str">
        <f>RIGHT(N1667,LEN(N1667)-FIND("/",N1667))</f>
        <v>pop</v>
      </c>
      <c r="S1667" s="11">
        <f>(J1667/86400)+25569+(-5/24)</f>
        <v>40564.441122685181</v>
      </c>
      <c r="T1667" s="11">
        <f>(I1667/86400)+25569+(-5/24)</f>
        <v>40595.916666666664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IF(E1668&lt;=0,0,(E1668/D1668)*100)</f>
        <v>160.88</v>
      </c>
      <c r="P1668" s="7">
        <f>IF(E1668&lt;=0,0,E1668/L1668)</f>
        <v>41.04081632653061</v>
      </c>
      <c r="Q1668" t="str">
        <f>LEFT(N1668,FIND("/",N1668)-1)</f>
        <v>music</v>
      </c>
      <c r="R1668" t="str">
        <f>RIGHT(N1668,LEN(N1668)-FIND("/",N1668))</f>
        <v>pop</v>
      </c>
      <c r="S1668" s="11">
        <f>(J1668/86400)+25569+(-5/24)</f>
        <v>41331.04482638889</v>
      </c>
      <c r="T1668" s="11">
        <f>(I1668/86400)+25569+(-5/24)</f>
        <v>41361.003159722219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IF(E1669&lt;=0,0,(E1669/D1669)*100)</f>
        <v>126.85294117647059</v>
      </c>
      <c r="P1669" s="7">
        <f>IF(E1669&lt;=0,0,E1669/L1669)</f>
        <v>52.597560975609753</v>
      </c>
      <c r="Q1669" t="str">
        <f>LEFT(N1669,FIND("/",N1669)-1)</f>
        <v>music</v>
      </c>
      <c r="R1669" t="str">
        <f>RIGHT(N1669,LEN(N1669)-FIND("/",N1669))</f>
        <v>pop</v>
      </c>
      <c r="S1669" s="11">
        <f>(J1669/86400)+25569+(-5/24)</f>
        <v>41681.862245370365</v>
      </c>
      <c r="T1669" s="11">
        <f>(I1669/86400)+25569+(-5/24)</f>
        <v>41709.082638888889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IF(E1670&lt;=0,0,(E1670/D1670)*100)</f>
        <v>102.6375</v>
      </c>
      <c r="P1670" s="7">
        <f>IF(E1670&lt;=0,0,E1670/L1670)</f>
        <v>70.784482758620683</v>
      </c>
      <c r="Q1670" t="str">
        <f>LEFT(N1670,FIND("/",N1670)-1)</f>
        <v>music</v>
      </c>
      <c r="R1670" t="str">
        <f>RIGHT(N1670,LEN(N1670)-FIND("/",N1670))</f>
        <v>pop</v>
      </c>
      <c r="S1670" s="11">
        <f>(J1670/86400)+25569+(-5/24)</f>
        <v>40844.941423611112</v>
      </c>
      <c r="T1670" s="11">
        <f>(I1670/86400)+25569+(-5/24)</f>
        <v>40874.983090277776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IF(E1671&lt;=0,0,(E1671/D1671)*100)</f>
        <v>139.75</v>
      </c>
      <c r="P1671" s="7">
        <f>IF(E1671&lt;=0,0,E1671/L1671)</f>
        <v>53.75</v>
      </c>
      <c r="Q1671" t="str">
        <f>LEFT(N1671,FIND("/",N1671)-1)</f>
        <v>music</v>
      </c>
      <c r="R1671" t="str">
        <f>RIGHT(N1671,LEN(N1671)-FIND("/",N1671))</f>
        <v>pop</v>
      </c>
      <c r="S1671" s="11">
        <f>(J1671/86400)+25569+(-5/24)</f>
        <v>42461.676805555551</v>
      </c>
      <c r="T1671" s="11">
        <f>(I1671/86400)+25569+(-5/24)</f>
        <v>42521.676805555551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IF(E1672&lt;=0,0,(E1672/D1672)*100)</f>
        <v>102.60000000000001</v>
      </c>
      <c r="P1672" s="7">
        <f>IF(E1672&lt;=0,0,E1672/L1672)</f>
        <v>44.608695652173914</v>
      </c>
      <c r="Q1672" t="str">
        <f>LEFT(N1672,FIND("/",N1672)-1)</f>
        <v>music</v>
      </c>
      <c r="R1672" t="str">
        <f>RIGHT(N1672,LEN(N1672)-FIND("/",N1672))</f>
        <v>pop</v>
      </c>
      <c r="S1672" s="11">
        <f>(J1672/86400)+25569+(-5/24)</f>
        <v>40313.722210648142</v>
      </c>
      <c r="T1672" s="11">
        <f>(I1672/86400)+25569+(-5/24)</f>
        <v>40363.958333333328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IF(E1673&lt;=0,0,(E1673/D1673)*100)</f>
        <v>100.67349999999999</v>
      </c>
      <c r="P1673" s="7">
        <f>IF(E1673&lt;=0,0,E1673/L1673)</f>
        <v>26.148961038961041</v>
      </c>
      <c r="Q1673" t="str">
        <f>LEFT(N1673,FIND("/",N1673)-1)</f>
        <v>music</v>
      </c>
      <c r="R1673" t="str">
        <f>RIGHT(N1673,LEN(N1673)-FIND("/",N1673))</f>
        <v>pop</v>
      </c>
      <c r="S1673" s="11">
        <f>(J1673/86400)+25569+(-5/24)</f>
        <v>42553.335810185185</v>
      </c>
      <c r="T1673" s="11">
        <f>(I1673/86400)+25569+(-5/24)</f>
        <v>42583.335810185185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IF(E1674&lt;=0,0,(E1674/D1674)*100)</f>
        <v>112.94117647058823</v>
      </c>
      <c r="P1674" s="7">
        <f>IF(E1674&lt;=0,0,E1674/L1674)</f>
        <v>39.183673469387756</v>
      </c>
      <c r="Q1674" t="str">
        <f>LEFT(N1674,FIND("/",N1674)-1)</f>
        <v>music</v>
      </c>
      <c r="R1674" t="str">
        <f>RIGHT(N1674,LEN(N1674)-FIND("/",N1674))</f>
        <v>pop</v>
      </c>
      <c r="S1674" s="11">
        <f>(J1674/86400)+25569+(-5/24)</f>
        <v>41034.448263888888</v>
      </c>
      <c r="T1674" s="11">
        <f>(I1674/86400)+25569+(-5/24)</f>
        <v>41064.448263888888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IF(E1675&lt;=0,0,(E1675/D1675)*100)</f>
        <v>128.09523809523807</v>
      </c>
      <c r="P1675" s="7">
        <f>IF(E1675&lt;=0,0,E1675/L1675)</f>
        <v>45.593220338983052</v>
      </c>
      <c r="Q1675" t="str">
        <f>LEFT(N1675,FIND("/",N1675)-1)</f>
        <v>music</v>
      </c>
      <c r="R1675" t="str">
        <f>RIGHT(N1675,LEN(N1675)-FIND("/",N1675))</f>
        <v>pop</v>
      </c>
      <c r="S1675" s="11">
        <f>(J1675/86400)+25569+(-5/24)</f>
        <v>42039.670046296298</v>
      </c>
      <c r="T1675" s="11">
        <f>(I1675/86400)+25569+(-5/24)</f>
        <v>42069.670046296298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IF(E1676&lt;=0,0,(E1676/D1676)*100)</f>
        <v>201.7</v>
      </c>
      <c r="P1676" s="7">
        <f>IF(E1676&lt;=0,0,E1676/L1676)</f>
        <v>89.247787610619469</v>
      </c>
      <c r="Q1676" t="str">
        <f>LEFT(N1676,FIND("/",N1676)-1)</f>
        <v>music</v>
      </c>
      <c r="R1676" t="str">
        <f>RIGHT(N1676,LEN(N1676)-FIND("/",N1676))</f>
        <v>pop</v>
      </c>
      <c r="S1676" s="11">
        <f>(J1676/86400)+25569+(-5/24)</f>
        <v>42569.397060185183</v>
      </c>
      <c r="T1676" s="11">
        <f>(I1676/86400)+25569+(-5/24)</f>
        <v>42600.082638888889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IF(E1677&lt;=0,0,(E1677/D1677)*100)</f>
        <v>137.416</v>
      </c>
      <c r="P1677" s="7">
        <f>IF(E1677&lt;=0,0,E1677/L1677)</f>
        <v>40.416470588235299</v>
      </c>
      <c r="Q1677" t="str">
        <f>LEFT(N1677,FIND("/",N1677)-1)</f>
        <v>music</v>
      </c>
      <c r="R1677" t="str">
        <f>RIGHT(N1677,LEN(N1677)-FIND("/",N1677))</f>
        <v>pop</v>
      </c>
      <c r="S1677" s="11">
        <f>(J1677/86400)+25569+(-5/24)</f>
        <v>40802.524768518517</v>
      </c>
      <c r="T1677" s="11">
        <f>(I1677/86400)+25569+(-5/24)</f>
        <v>40832.710416666661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IF(E1678&lt;=0,0,(E1678/D1678)*100)</f>
        <v>115.33333333333333</v>
      </c>
      <c r="P1678" s="7">
        <f>IF(E1678&lt;=0,0,E1678/L1678)</f>
        <v>82.38095238095238</v>
      </c>
      <c r="Q1678" t="str">
        <f>LEFT(N1678,FIND("/",N1678)-1)</f>
        <v>music</v>
      </c>
      <c r="R1678" t="str">
        <f>RIGHT(N1678,LEN(N1678)-FIND("/",N1678))</f>
        <v>pop</v>
      </c>
      <c r="S1678" s="11">
        <f>(J1678/86400)+25569+(-5/24)</f>
        <v>40973.517905092587</v>
      </c>
      <c r="T1678" s="11">
        <f>(I1678/86400)+25569+(-5/24)</f>
        <v>41019.957638888889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IF(E1679&lt;=0,0,(E1679/D1679)*100)</f>
        <v>111.66666666666667</v>
      </c>
      <c r="P1679" s="7">
        <f>IF(E1679&lt;=0,0,E1679/L1679)</f>
        <v>159.52380952380952</v>
      </c>
      <c r="Q1679" t="str">
        <f>LEFT(N1679,FIND("/",N1679)-1)</f>
        <v>music</v>
      </c>
      <c r="R1679" t="str">
        <f>RIGHT(N1679,LEN(N1679)-FIND("/",N1679))</f>
        <v>pop</v>
      </c>
      <c r="S1679" s="11">
        <f>(J1679/86400)+25569+(-5/24)</f>
        <v>42416.198796296296</v>
      </c>
      <c r="T1679" s="11">
        <f>(I1679/86400)+25569+(-5/24)</f>
        <v>42476.040972222218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IF(E1680&lt;=0,0,(E1680/D1680)*100)</f>
        <v>118.39999999999999</v>
      </c>
      <c r="P1680" s="7">
        <f>IF(E1680&lt;=0,0,E1680/L1680)</f>
        <v>36.244897959183675</v>
      </c>
      <c r="Q1680" t="str">
        <f>LEFT(N1680,FIND("/",N1680)-1)</f>
        <v>music</v>
      </c>
      <c r="R1680" t="str">
        <f>RIGHT(N1680,LEN(N1680)-FIND("/",N1680))</f>
        <v>pop</v>
      </c>
      <c r="S1680" s="11">
        <f>(J1680/86400)+25569+(-5/24)</f>
        <v>41662.646655092591</v>
      </c>
      <c r="T1680" s="11">
        <f>(I1680/86400)+25569+(-5/24)</f>
        <v>41676.646655092591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IF(E1681&lt;=0,0,(E1681/D1681)*100)</f>
        <v>175</v>
      </c>
      <c r="P1681" s="7">
        <f>IF(E1681&lt;=0,0,E1681/L1681)</f>
        <v>62.5</v>
      </c>
      <c r="Q1681" t="str">
        <f>LEFT(N1681,FIND("/",N1681)-1)</f>
        <v>music</v>
      </c>
      <c r="R1681" t="str">
        <f>RIGHT(N1681,LEN(N1681)-FIND("/",N1681))</f>
        <v>pop</v>
      </c>
      <c r="S1681" s="11">
        <f>(J1681/86400)+25569+(-5/24)</f>
        <v>40722.860474537032</v>
      </c>
      <c r="T1681" s="11">
        <f>(I1681/86400)+25569+(-5/24)</f>
        <v>40745.860474537032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IF(E1682&lt;=0,0,(E1682/D1682)*100)</f>
        <v>117.5</v>
      </c>
      <c r="P1682" s="7">
        <f>IF(E1682&lt;=0,0,E1682/L1682)</f>
        <v>47</v>
      </c>
      <c r="Q1682" t="str">
        <f>LEFT(N1682,FIND("/",N1682)-1)</f>
        <v>music</v>
      </c>
      <c r="R1682" t="str">
        <f>RIGHT(N1682,LEN(N1682)-FIND("/",N1682))</f>
        <v>pop</v>
      </c>
      <c r="S1682" s="11">
        <f>(J1682/86400)+25569+(-5/24)</f>
        <v>41802.549386574072</v>
      </c>
      <c r="T1682" s="11">
        <f>(I1682/86400)+25569+(-5/24)</f>
        <v>41832.549386574072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IF(E1683&lt;=0,0,(E1683/D1683)*100)</f>
        <v>101.42212307692309</v>
      </c>
      <c r="P1683" s="7">
        <f>IF(E1683&lt;=0,0,E1683/L1683)</f>
        <v>74.575090497737563</v>
      </c>
      <c r="Q1683" t="str">
        <f>LEFT(N1683,FIND("/",N1683)-1)</f>
        <v>music</v>
      </c>
      <c r="R1683" t="str">
        <f>RIGHT(N1683,LEN(N1683)-FIND("/",N1683))</f>
        <v>faith</v>
      </c>
      <c r="S1683" s="11">
        <f>(J1683/86400)+25569+(-5/24)</f>
        <v>42773.91300925926</v>
      </c>
      <c r="T1683" s="11">
        <f>(I1683/86400)+25569+(-5/24)</f>
        <v>42822.874999999993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IF(E1684&lt;=0,0,(E1684/D1684)*100)</f>
        <v>0</v>
      </c>
      <c r="P1684" s="7">
        <f>IF(E1684&lt;=0,0,E1684/L1684)</f>
        <v>0</v>
      </c>
      <c r="Q1684" t="str">
        <f>LEFT(N1684,FIND("/",N1684)-1)</f>
        <v>music</v>
      </c>
      <c r="R1684" t="str">
        <f>RIGHT(N1684,LEN(N1684)-FIND("/",N1684))</f>
        <v>faith</v>
      </c>
      <c r="S1684" s="11">
        <f>(J1684/86400)+25569+(-5/24)</f>
        <v>42779.005324074074</v>
      </c>
      <c r="T1684" s="11">
        <f>(I1684/86400)+25569+(-5/24)</f>
        <v>42838.963657407403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IF(E1685&lt;=0,0,(E1685/D1685)*100)</f>
        <v>21.714285714285715</v>
      </c>
      <c r="P1685" s="7">
        <f>IF(E1685&lt;=0,0,E1685/L1685)</f>
        <v>76</v>
      </c>
      <c r="Q1685" t="str">
        <f>LEFT(N1685,FIND("/",N1685)-1)</f>
        <v>music</v>
      </c>
      <c r="R1685" t="str">
        <f>RIGHT(N1685,LEN(N1685)-FIND("/",N1685))</f>
        <v>faith</v>
      </c>
      <c r="S1685" s="11">
        <f>(J1685/86400)+25569+(-5/24)</f>
        <v>42808.57335648148</v>
      </c>
      <c r="T1685" s="11">
        <f>(I1685/86400)+25569+(-5/24)</f>
        <v>42832.57335648148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IF(E1686&lt;=0,0,(E1686/D1686)*100)</f>
        <v>109.125</v>
      </c>
      <c r="P1686" s="7">
        <f>IF(E1686&lt;=0,0,E1686/L1686)</f>
        <v>86.43564356435644</v>
      </c>
      <c r="Q1686" t="str">
        <f>LEFT(N1686,FIND("/",N1686)-1)</f>
        <v>music</v>
      </c>
      <c r="R1686" t="str">
        <f>RIGHT(N1686,LEN(N1686)-FIND("/",N1686))</f>
        <v>faith</v>
      </c>
      <c r="S1686" s="11">
        <f>(J1686/86400)+25569+(-5/24)</f>
        <v>42783.606956018521</v>
      </c>
      <c r="T1686" s="11">
        <f>(I1686/86400)+25569+(-5/24)</f>
        <v>42811.565289351849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IF(E1687&lt;=0,0,(E1687/D1687)*100)</f>
        <v>102.85714285714285</v>
      </c>
      <c r="P1687" s="7">
        <f>IF(E1687&lt;=0,0,E1687/L1687)</f>
        <v>24</v>
      </c>
      <c r="Q1687" t="str">
        <f>LEFT(N1687,FIND("/",N1687)-1)</f>
        <v>music</v>
      </c>
      <c r="R1687" t="str">
        <f>RIGHT(N1687,LEN(N1687)-FIND("/",N1687))</f>
        <v>faith</v>
      </c>
      <c r="S1687" s="11">
        <f>(J1687/86400)+25569+(-5/24)</f>
        <v>42788.041932870365</v>
      </c>
      <c r="T1687" s="11">
        <f>(I1687/86400)+25569+(-5/24)</f>
        <v>42818.0002662037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IF(E1688&lt;=0,0,(E1688/D1688)*100)</f>
        <v>0.36</v>
      </c>
      <c r="P1688" s="7">
        <f>IF(E1688&lt;=0,0,E1688/L1688)</f>
        <v>18</v>
      </c>
      <c r="Q1688" t="str">
        <f>LEFT(N1688,FIND("/",N1688)-1)</f>
        <v>music</v>
      </c>
      <c r="R1688" t="str">
        <f>RIGHT(N1688,LEN(N1688)-FIND("/",N1688))</f>
        <v>faith</v>
      </c>
      <c r="S1688" s="11">
        <f>(J1688/86400)+25569+(-5/24)</f>
        <v>42792.635636574072</v>
      </c>
      <c r="T1688" s="11">
        <f>(I1688/86400)+25569+(-5/24)</f>
        <v>42852.593969907401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IF(E1689&lt;=0,0,(E1689/D1689)*100)</f>
        <v>31.25</v>
      </c>
      <c r="P1689" s="7">
        <f>IF(E1689&lt;=0,0,E1689/L1689)</f>
        <v>80.128205128205124</v>
      </c>
      <c r="Q1689" t="str">
        <f>LEFT(N1689,FIND("/",N1689)-1)</f>
        <v>music</v>
      </c>
      <c r="R1689" t="str">
        <f>RIGHT(N1689,LEN(N1689)-FIND("/",N1689))</f>
        <v>faith</v>
      </c>
      <c r="S1689" s="11">
        <f>(J1689/86400)+25569+(-5/24)</f>
        <v>42801.838483796295</v>
      </c>
      <c r="T1689" s="11">
        <f>(I1689/86400)+25569+(-5/24)</f>
        <v>42835.635416666664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IF(E1690&lt;=0,0,(E1690/D1690)*100)</f>
        <v>44.3</v>
      </c>
      <c r="P1690" s="7">
        <f>IF(E1690&lt;=0,0,E1690/L1690)</f>
        <v>253.14285714285714</v>
      </c>
      <c r="Q1690" t="str">
        <f>LEFT(N1690,FIND("/",N1690)-1)</f>
        <v>music</v>
      </c>
      <c r="R1690" t="str">
        <f>RIGHT(N1690,LEN(N1690)-FIND("/",N1690))</f>
        <v>faith</v>
      </c>
      <c r="S1690" s="11">
        <f>(J1690/86400)+25569+(-5/24)</f>
        <v>42804.326319444437</v>
      </c>
      <c r="T1690" s="11">
        <f>(I1690/86400)+25569+(-5/24)</f>
        <v>42834.28465277778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IF(E1691&lt;=0,0,(E1691/D1691)*100)</f>
        <v>100</v>
      </c>
      <c r="P1691" s="7">
        <f>IF(E1691&lt;=0,0,E1691/L1691)</f>
        <v>171.42857142857142</v>
      </c>
      <c r="Q1691" t="str">
        <f>LEFT(N1691,FIND("/",N1691)-1)</f>
        <v>music</v>
      </c>
      <c r="R1691" t="str">
        <f>RIGHT(N1691,LEN(N1691)-FIND("/",N1691))</f>
        <v>faith</v>
      </c>
      <c r="S1691" s="11">
        <f>(J1691/86400)+25569+(-5/24)</f>
        <v>42780.734143518515</v>
      </c>
      <c r="T1691" s="11">
        <f>(I1691/86400)+25569+(-5/24)</f>
        <v>42810.692476851851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IF(E1692&lt;=0,0,(E1692/D1692)*100)</f>
        <v>25.4</v>
      </c>
      <c r="P1692" s="7">
        <f>IF(E1692&lt;=0,0,E1692/L1692)</f>
        <v>57.727272727272727</v>
      </c>
      <c r="Q1692" t="str">
        <f>LEFT(N1692,FIND("/",N1692)-1)</f>
        <v>music</v>
      </c>
      <c r="R1692" t="str">
        <f>RIGHT(N1692,LEN(N1692)-FIND("/",N1692))</f>
        <v>faith</v>
      </c>
      <c r="S1692" s="11">
        <f>(J1692/86400)+25569+(-5/24)</f>
        <v>42801.222708333335</v>
      </c>
      <c r="T1692" s="11">
        <f>(I1692/86400)+25569+(-5/24)</f>
        <v>42831.181041666663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IF(E1693&lt;=0,0,(E1693/D1693)*100)</f>
        <v>33.473333333333329</v>
      </c>
      <c r="P1693" s="7">
        <f>IF(E1693&lt;=0,0,E1693/L1693)</f>
        <v>264.26315789473682</v>
      </c>
      <c r="Q1693" t="str">
        <f>LEFT(N1693,FIND("/",N1693)-1)</f>
        <v>music</v>
      </c>
      <c r="R1693" t="str">
        <f>RIGHT(N1693,LEN(N1693)-FIND("/",N1693))</f>
        <v>faith</v>
      </c>
      <c r="S1693" s="11">
        <f>(J1693/86400)+25569+(-5/24)</f>
        <v>42795.493148148147</v>
      </c>
      <c r="T1693" s="11">
        <f>(I1693/86400)+25569+(-5/24)</f>
        <v>42827.833333333336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IF(E1694&lt;=0,0,(E1694/D1694)*100)</f>
        <v>47.8</v>
      </c>
      <c r="P1694" s="7">
        <f>IF(E1694&lt;=0,0,E1694/L1694)</f>
        <v>159.33333333333334</v>
      </c>
      <c r="Q1694" t="str">
        <f>LEFT(N1694,FIND("/",N1694)-1)</f>
        <v>music</v>
      </c>
      <c r="R1694" t="str">
        <f>RIGHT(N1694,LEN(N1694)-FIND("/",N1694))</f>
        <v>faith</v>
      </c>
      <c r="S1694" s="11">
        <f>(J1694/86400)+25569+(-5/24)</f>
        <v>42787.94290509259</v>
      </c>
      <c r="T1694" s="11">
        <f>(I1694/86400)+25569+(-5/24)</f>
        <v>42820.790972222218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IF(E1695&lt;=0,0,(E1695/D1695)*100)</f>
        <v>9.3333333333333339</v>
      </c>
      <c r="P1695" s="7">
        <f>IF(E1695&lt;=0,0,E1695/L1695)</f>
        <v>35</v>
      </c>
      <c r="Q1695" t="str">
        <f>LEFT(N1695,FIND("/",N1695)-1)</f>
        <v>music</v>
      </c>
      <c r="R1695" t="str">
        <f>RIGHT(N1695,LEN(N1695)-FIND("/",N1695))</f>
        <v>faith</v>
      </c>
      <c r="S1695" s="11">
        <f>(J1695/86400)+25569+(-5/24)</f>
        <v>42803.711944444447</v>
      </c>
      <c r="T1695" s="11">
        <f>(I1695/86400)+25569+(-5/24)</f>
        <v>42834.624999999993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IF(E1696&lt;=0,0,(E1696/D1696)*100)</f>
        <v>0.05</v>
      </c>
      <c r="P1696" s="7">
        <f>IF(E1696&lt;=0,0,E1696/L1696)</f>
        <v>5</v>
      </c>
      <c r="Q1696" t="str">
        <f>LEFT(N1696,FIND("/",N1696)-1)</f>
        <v>music</v>
      </c>
      <c r="R1696" t="str">
        <f>RIGHT(N1696,LEN(N1696)-FIND("/",N1696))</f>
        <v>faith</v>
      </c>
      <c r="S1696" s="11">
        <f>(J1696/86400)+25569+(-5/24)</f>
        <v>42791.461504629631</v>
      </c>
      <c r="T1696" s="11">
        <f>(I1696/86400)+25569+(-5/24)</f>
        <v>42820.98333333333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IF(E1697&lt;=0,0,(E1697/D1697)*100)</f>
        <v>11.708333333333334</v>
      </c>
      <c r="P1697" s="7">
        <f>IF(E1697&lt;=0,0,E1697/L1697)</f>
        <v>61.086956521739133</v>
      </c>
      <c r="Q1697" t="str">
        <f>LEFT(N1697,FIND("/",N1697)-1)</f>
        <v>music</v>
      </c>
      <c r="R1697" t="str">
        <f>RIGHT(N1697,LEN(N1697)-FIND("/",N1697))</f>
        <v>faith</v>
      </c>
      <c r="S1697" s="11">
        <f>(J1697/86400)+25569+(-5/24)</f>
        <v>42800.823078703703</v>
      </c>
      <c r="T1697" s="11">
        <f>(I1697/86400)+25569+(-5/24)</f>
        <v>42834.833333333336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IF(E1698&lt;=0,0,(E1698/D1698)*100)</f>
        <v>0</v>
      </c>
      <c r="P1698" s="7">
        <f>IF(E1698&lt;=0,0,E1698/L1698)</f>
        <v>0</v>
      </c>
      <c r="Q1698" t="str">
        <f>LEFT(N1698,FIND("/",N1698)-1)</f>
        <v>music</v>
      </c>
      <c r="R1698" t="str">
        <f>RIGHT(N1698,LEN(N1698)-FIND("/",N1698))</f>
        <v>faith</v>
      </c>
      <c r="S1698" s="11">
        <f>(J1698/86400)+25569+(-5/24)</f>
        <v>42795.861238425925</v>
      </c>
      <c r="T1698" s="11">
        <f>(I1698/86400)+25569+(-5/24)</f>
        <v>42825.819571759253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IF(E1699&lt;=0,0,(E1699/D1699)*100)</f>
        <v>20.208000000000002</v>
      </c>
      <c r="P1699" s="7">
        <f>IF(E1699&lt;=0,0,E1699/L1699)</f>
        <v>114.81818181818181</v>
      </c>
      <c r="Q1699" t="str">
        <f>LEFT(N1699,FIND("/",N1699)-1)</f>
        <v>music</v>
      </c>
      <c r="R1699" t="str">
        <f>RIGHT(N1699,LEN(N1699)-FIND("/",N1699))</f>
        <v>faith</v>
      </c>
      <c r="S1699" s="11">
        <f>(J1699/86400)+25569+(-5/24)</f>
        <v>42804.824629629627</v>
      </c>
      <c r="T1699" s="11">
        <f>(I1699/86400)+25569+(-5/24)</f>
        <v>42834.782962962963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IF(E1700&lt;=0,0,(E1700/D1700)*100)</f>
        <v>0</v>
      </c>
      <c r="P1700" s="7">
        <f>IF(E1700&lt;=0,0,E1700/L1700)</f>
        <v>0</v>
      </c>
      <c r="Q1700" t="str">
        <f>LEFT(N1700,FIND("/",N1700)-1)</f>
        <v>music</v>
      </c>
      <c r="R1700" t="str">
        <f>RIGHT(N1700,LEN(N1700)-FIND("/",N1700))</f>
        <v>faith</v>
      </c>
      <c r="S1700" s="11">
        <f>(J1700/86400)+25569+(-5/24)</f>
        <v>42795.999537037038</v>
      </c>
      <c r="T1700" s="11">
        <f>(I1700/86400)+25569+(-5/24)</f>
        <v>42819.939583333333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IF(E1701&lt;=0,0,(E1701/D1701)*100)</f>
        <v>4.2311459353574925</v>
      </c>
      <c r="P1701" s="7">
        <f>IF(E1701&lt;=0,0,E1701/L1701)</f>
        <v>54</v>
      </c>
      <c r="Q1701" t="str">
        <f>LEFT(N1701,FIND("/",N1701)-1)</f>
        <v>music</v>
      </c>
      <c r="R1701" t="str">
        <f>RIGHT(N1701,LEN(N1701)-FIND("/",N1701))</f>
        <v>faith</v>
      </c>
      <c r="S1701" s="11">
        <f>(J1701/86400)+25569+(-5/24)</f>
        <v>42806.655613425923</v>
      </c>
      <c r="T1701" s="11">
        <f>(I1701/86400)+25569+(-5/24)</f>
        <v>42836.655613425923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IF(E1702&lt;=0,0,(E1702/D1702)*100)</f>
        <v>26.06</v>
      </c>
      <c r="P1702" s="7">
        <f>IF(E1702&lt;=0,0,E1702/L1702)</f>
        <v>65.974683544303801</v>
      </c>
      <c r="Q1702" t="str">
        <f>LEFT(N1702,FIND("/",N1702)-1)</f>
        <v>music</v>
      </c>
      <c r="R1702" t="str">
        <f>RIGHT(N1702,LEN(N1702)-FIND("/",N1702))</f>
        <v>faith</v>
      </c>
      <c r="S1702" s="11">
        <f>(J1702/86400)+25569+(-5/24)</f>
        <v>42795.863310185181</v>
      </c>
      <c r="T1702" s="11">
        <f>(I1702/86400)+25569+(-5/24)</f>
        <v>42825.958333333336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IF(E1703&lt;=0,0,(E1703/D1703)*100)</f>
        <v>0.19801980198019803</v>
      </c>
      <c r="P1703" s="7">
        <f>IF(E1703&lt;=0,0,E1703/L1703)</f>
        <v>5</v>
      </c>
      <c r="Q1703" t="str">
        <f>LEFT(N1703,FIND("/",N1703)-1)</f>
        <v>music</v>
      </c>
      <c r="R1703" t="str">
        <f>RIGHT(N1703,LEN(N1703)-FIND("/",N1703))</f>
        <v>faith</v>
      </c>
      <c r="S1703" s="11">
        <f>(J1703/86400)+25569+(-5/24)</f>
        <v>41989.456076388888</v>
      </c>
      <c r="T1703" s="11">
        <f>(I1703/86400)+25569+(-5/24)</f>
        <v>42019.456076388888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IF(E1704&lt;=0,0,(E1704/D1704)*100)</f>
        <v>6.0606060606060606E-3</v>
      </c>
      <c r="P1704" s="7">
        <f>IF(E1704&lt;=0,0,E1704/L1704)</f>
        <v>1</v>
      </c>
      <c r="Q1704" t="str">
        <f>LEFT(N1704,FIND("/",N1704)-1)</f>
        <v>music</v>
      </c>
      <c r="R1704" t="str">
        <f>RIGHT(N1704,LEN(N1704)-FIND("/",N1704))</f>
        <v>faith</v>
      </c>
      <c r="S1704" s="11">
        <f>(J1704/86400)+25569+(-5/24)</f>
        <v>42063.661458333336</v>
      </c>
      <c r="T1704" s="11">
        <f>(I1704/86400)+25569+(-5/24)</f>
        <v>42093.619791666664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IF(E1705&lt;=0,0,(E1705/D1705)*100)</f>
        <v>1.02</v>
      </c>
      <c r="P1705" s="7">
        <f>IF(E1705&lt;=0,0,E1705/L1705)</f>
        <v>25.5</v>
      </c>
      <c r="Q1705" t="str">
        <f>LEFT(N1705,FIND("/",N1705)-1)</f>
        <v>music</v>
      </c>
      <c r="R1705" t="str">
        <f>RIGHT(N1705,LEN(N1705)-FIND("/",N1705))</f>
        <v>faith</v>
      </c>
      <c r="S1705" s="11">
        <f>(J1705/86400)+25569+(-5/24)</f>
        <v>42187.073344907403</v>
      </c>
      <c r="T1705" s="11">
        <f>(I1705/86400)+25569+(-5/24)</f>
        <v>42247.073344907403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IF(E1706&lt;=0,0,(E1706/D1706)*100)</f>
        <v>65.100000000000009</v>
      </c>
      <c r="P1706" s="7">
        <f>IF(E1706&lt;=0,0,E1706/L1706)</f>
        <v>118.36363636363636</v>
      </c>
      <c r="Q1706" t="str">
        <f>LEFT(N1706,FIND("/",N1706)-1)</f>
        <v>music</v>
      </c>
      <c r="R1706" t="str">
        <f>RIGHT(N1706,LEN(N1706)-FIND("/",N1706))</f>
        <v>faith</v>
      </c>
      <c r="S1706" s="11">
        <f>(J1706/86400)+25569+(-5/24)</f>
        <v>42020.931400462963</v>
      </c>
      <c r="T1706" s="11">
        <f>(I1706/86400)+25569+(-5/24)</f>
        <v>42050.931400462963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IF(E1707&lt;=0,0,(E1707/D1707)*100)</f>
        <v>0</v>
      </c>
      <c r="P1707" s="7">
        <f>IF(E1707&lt;=0,0,E1707/L1707)</f>
        <v>0</v>
      </c>
      <c r="Q1707" t="str">
        <f>LEFT(N1707,FIND("/",N1707)-1)</f>
        <v>music</v>
      </c>
      <c r="R1707" t="str">
        <f>RIGHT(N1707,LEN(N1707)-FIND("/",N1707))</f>
        <v>faith</v>
      </c>
      <c r="S1707" s="11">
        <f>(J1707/86400)+25569+(-5/24)</f>
        <v>42244.808402777773</v>
      </c>
      <c r="T1707" s="11">
        <f>(I1707/86400)+25569+(-5/24)</f>
        <v>42256.458333333336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IF(E1708&lt;=0,0,(E1708/D1708)*100)</f>
        <v>0</v>
      </c>
      <c r="P1708" s="7">
        <f>IF(E1708&lt;=0,0,E1708/L1708)</f>
        <v>0</v>
      </c>
      <c r="Q1708" t="str">
        <f>LEFT(N1708,FIND("/",N1708)-1)</f>
        <v>music</v>
      </c>
      <c r="R1708" t="str">
        <f>RIGHT(N1708,LEN(N1708)-FIND("/",N1708))</f>
        <v>faith</v>
      </c>
      <c r="S1708" s="11">
        <f>(J1708/86400)+25569+(-5/24)</f>
        <v>42179.098055555551</v>
      </c>
      <c r="T1708" s="11">
        <f>(I1708/86400)+25569+(-5/24)</f>
        <v>42239.098055555551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IF(E1709&lt;=0,0,(E1709/D1709)*100)</f>
        <v>9.74</v>
      </c>
      <c r="P1709" s="7">
        <f>IF(E1709&lt;=0,0,E1709/L1709)</f>
        <v>54.111111111111114</v>
      </c>
      <c r="Q1709" t="str">
        <f>LEFT(N1709,FIND("/",N1709)-1)</f>
        <v>music</v>
      </c>
      <c r="R1709" t="str">
        <f>RIGHT(N1709,LEN(N1709)-FIND("/",N1709))</f>
        <v>faith</v>
      </c>
      <c r="S1709" s="11">
        <f>(J1709/86400)+25569+(-5/24)</f>
        <v>42427.512673611105</v>
      </c>
      <c r="T1709" s="11">
        <f>(I1709/86400)+25569+(-5/24)</f>
        <v>42457.471006944441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IF(E1710&lt;=0,0,(E1710/D1710)*100)</f>
        <v>0</v>
      </c>
      <c r="P1710" s="7">
        <f>IF(E1710&lt;=0,0,E1710/L1710)</f>
        <v>0</v>
      </c>
      <c r="Q1710" t="str">
        <f>LEFT(N1710,FIND("/",N1710)-1)</f>
        <v>music</v>
      </c>
      <c r="R1710" t="str">
        <f>RIGHT(N1710,LEN(N1710)-FIND("/",N1710))</f>
        <v>faith</v>
      </c>
      <c r="S1710" s="11">
        <f>(J1710/86400)+25569+(-5/24)</f>
        <v>42451.658634259256</v>
      </c>
      <c r="T1710" s="11">
        <f>(I1710/86400)+25569+(-5/24)</f>
        <v>42491.658634259256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IF(E1711&lt;=0,0,(E1711/D1711)*100)</f>
        <v>4.8571428571428568</v>
      </c>
      <c r="P1711" s="7">
        <f>IF(E1711&lt;=0,0,E1711/L1711)</f>
        <v>21.25</v>
      </c>
      <c r="Q1711" t="str">
        <f>LEFT(N1711,FIND("/",N1711)-1)</f>
        <v>music</v>
      </c>
      <c r="R1711" t="str">
        <f>RIGHT(N1711,LEN(N1711)-FIND("/",N1711))</f>
        <v>faith</v>
      </c>
      <c r="S1711" s="11">
        <f>(J1711/86400)+25569+(-5/24)</f>
        <v>41841.355486111112</v>
      </c>
      <c r="T1711" s="11">
        <f>(I1711/86400)+25569+(-5/24)</f>
        <v>41882.610416666663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IF(E1712&lt;=0,0,(E1712/D1712)*100)</f>
        <v>0.67999999999999994</v>
      </c>
      <c r="P1712" s="7">
        <f>IF(E1712&lt;=0,0,E1712/L1712)</f>
        <v>34</v>
      </c>
      <c r="Q1712" t="str">
        <f>LEFT(N1712,FIND("/",N1712)-1)</f>
        <v>music</v>
      </c>
      <c r="R1712" t="str">
        <f>RIGHT(N1712,LEN(N1712)-FIND("/",N1712))</f>
        <v>faith</v>
      </c>
      <c r="S1712" s="11">
        <f>(J1712/86400)+25569+(-5/24)</f>
        <v>42341.382962962962</v>
      </c>
      <c r="T1712" s="11">
        <f>(I1712/86400)+25569+(-5/24)</f>
        <v>42387.333333333336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IF(E1713&lt;=0,0,(E1713/D1713)*100)</f>
        <v>10.5</v>
      </c>
      <c r="P1713" s="7">
        <f>IF(E1713&lt;=0,0,E1713/L1713)</f>
        <v>525</v>
      </c>
      <c r="Q1713" t="str">
        <f>LEFT(N1713,FIND("/",N1713)-1)</f>
        <v>music</v>
      </c>
      <c r="R1713" t="str">
        <f>RIGHT(N1713,LEN(N1713)-FIND("/",N1713))</f>
        <v>faith</v>
      </c>
      <c r="S1713" s="11">
        <f>(J1713/86400)+25569+(-5/24)</f>
        <v>41852.437893518516</v>
      </c>
      <c r="T1713" s="11">
        <f>(I1713/86400)+25569+(-5/24)</f>
        <v>41883.437893518516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IF(E1714&lt;=0,0,(E1714/D1714)*100)</f>
        <v>0</v>
      </c>
      <c r="P1714" s="7">
        <f>IF(E1714&lt;=0,0,E1714/L1714)</f>
        <v>0</v>
      </c>
      <c r="Q1714" t="str">
        <f>LEFT(N1714,FIND("/",N1714)-1)</f>
        <v>music</v>
      </c>
      <c r="R1714" t="str">
        <f>RIGHT(N1714,LEN(N1714)-FIND("/",N1714))</f>
        <v>faith</v>
      </c>
      <c r="S1714" s="11">
        <f>(J1714/86400)+25569+(-5/24)</f>
        <v>42125.705474537033</v>
      </c>
      <c r="T1714" s="11">
        <f>(I1714/86400)+25569+(-5/24)</f>
        <v>42185.705474537033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IF(E1715&lt;=0,0,(E1715/D1715)*100)</f>
        <v>1.6666666666666667</v>
      </c>
      <c r="P1715" s="7">
        <f>IF(E1715&lt;=0,0,E1715/L1715)</f>
        <v>50</v>
      </c>
      <c r="Q1715" t="str">
        <f>LEFT(N1715,FIND("/",N1715)-1)</f>
        <v>music</v>
      </c>
      <c r="R1715" t="str">
        <f>RIGHT(N1715,LEN(N1715)-FIND("/",N1715))</f>
        <v>faith</v>
      </c>
      <c r="S1715" s="11">
        <f>(J1715/86400)+25569+(-5/24)</f>
        <v>41887.592731481483</v>
      </c>
      <c r="T1715" s="11">
        <f>(I1715/86400)+25569+(-5/24)</f>
        <v>41917.592731481483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IF(E1716&lt;=0,0,(E1716/D1716)*100)</f>
        <v>7.8680000000000003</v>
      </c>
      <c r="P1716" s="7">
        <f>IF(E1716&lt;=0,0,E1716/L1716)</f>
        <v>115.70588235294117</v>
      </c>
      <c r="Q1716" t="str">
        <f>LEFT(N1716,FIND("/",N1716)-1)</f>
        <v>music</v>
      </c>
      <c r="R1716" t="str">
        <f>RIGHT(N1716,LEN(N1716)-FIND("/",N1716))</f>
        <v>faith</v>
      </c>
      <c r="S1716" s="11">
        <f>(J1716/86400)+25569+(-5/24)</f>
        <v>42095.710196759253</v>
      </c>
      <c r="T1716" s="11">
        <f>(I1716/86400)+25569+(-5/24)</f>
        <v>42125.710196759253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IF(E1717&lt;=0,0,(E1717/D1717)*100)</f>
        <v>0.22</v>
      </c>
      <c r="P1717" s="7">
        <f>IF(E1717&lt;=0,0,E1717/L1717)</f>
        <v>5.5</v>
      </c>
      <c r="Q1717" t="str">
        <f>LEFT(N1717,FIND("/",N1717)-1)</f>
        <v>music</v>
      </c>
      <c r="R1717" t="str">
        <f>RIGHT(N1717,LEN(N1717)-FIND("/",N1717))</f>
        <v>faith</v>
      </c>
      <c r="S1717" s="11">
        <f>(J1717/86400)+25569+(-5/24)</f>
        <v>42064.009085648147</v>
      </c>
      <c r="T1717" s="11">
        <f>(I1717/86400)+25569+(-5/24)</f>
        <v>42093.931944444441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IF(E1718&lt;=0,0,(E1718/D1718)*100)</f>
        <v>7.5</v>
      </c>
      <c r="P1718" s="7">
        <f>IF(E1718&lt;=0,0,E1718/L1718)</f>
        <v>50</v>
      </c>
      <c r="Q1718" t="str">
        <f>LEFT(N1718,FIND("/",N1718)-1)</f>
        <v>music</v>
      </c>
      <c r="R1718" t="str">
        <f>RIGHT(N1718,LEN(N1718)-FIND("/",N1718))</f>
        <v>faith</v>
      </c>
      <c r="S1718" s="11">
        <f>(J1718/86400)+25569+(-5/24)</f>
        <v>42673.369201388887</v>
      </c>
      <c r="T1718" s="11">
        <f>(I1718/86400)+25569+(-5/24)</f>
        <v>42713.410868055558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IF(E1719&lt;=0,0,(E1719/D1719)*100)</f>
        <v>42.725880551301685</v>
      </c>
      <c r="P1719" s="7">
        <f>IF(E1719&lt;=0,0,E1719/L1719)</f>
        <v>34.024390243902438</v>
      </c>
      <c r="Q1719" t="str">
        <f>LEFT(N1719,FIND("/",N1719)-1)</f>
        <v>music</v>
      </c>
      <c r="R1719" t="str">
        <f>RIGHT(N1719,LEN(N1719)-FIND("/",N1719))</f>
        <v>faith</v>
      </c>
      <c r="S1719" s="11">
        <f>(J1719/86400)+25569+(-5/24)</f>
        <v>42460.773587962962</v>
      </c>
      <c r="T1719" s="11">
        <f>(I1719/86400)+25569+(-5/24)</f>
        <v>42480.958333333336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IF(E1720&lt;=0,0,(E1720/D1720)*100)</f>
        <v>0.2142857142857143</v>
      </c>
      <c r="P1720" s="7">
        <f>IF(E1720&lt;=0,0,E1720/L1720)</f>
        <v>37.5</v>
      </c>
      <c r="Q1720" t="str">
        <f>LEFT(N1720,FIND("/",N1720)-1)</f>
        <v>music</v>
      </c>
      <c r="R1720" t="str">
        <f>RIGHT(N1720,LEN(N1720)-FIND("/",N1720))</f>
        <v>faith</v>
      </c>
      <c r="S1720" s="11">
        <f>(J1720/86400)+25569+(-5/24)</f>
        <v>42460.402187499996</v>
      </c>
      <c r="T1720" s="11">
        <f>(I1720/86400)+25569+(-5/24)</f>
        <v>42503.999305555553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IF(E1721&lt;=0,0,(E1721/D1721)*100)</f>
        <v>0.87500000000000011</v>
      </c>
      <c r="P1721" s="7">
        <f>IF(E1721&lt;=0,0,E1721/L1721)</f>
        <v>11.666666666666666</v>
      </c>
      <c r="Q1721" t="str">
        <f>LEFT(N1721,FIND("/",N1721)-1)</f>
        <v>music</v>
      </c>
      <c r="R1721" t="str">
        <f>RIGHT(N1721,LEN(N1721)-FIND("/",N1721))</f>
        <v>faith</v>
      </c>
      <c r="S1721" s="11">
        <f>(J1721/86400)+25569+(-5/24)</f>
        <v>41869.326284722221</v>
      </c>
      <c r="T1721" s="11">
        <f>(I1721/86400)+25569+(-5/24)</f>
        <v>41899.326284722221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IF(E1722&lt;=0,0,(E1722/D1722)*100)</f>
        <v>5.625</v>
      </c>
      <c r="P1722" s="7">
        <f>IF(E1722&lt;=0,0,E1722/L1722)</f>
        <v>28.125</v>
      </c>
      <c r="Q1722" t="str">
        <f>LEFT(N1722,FIND("/",N1722)-1)</f>
        <v>music</v>
      </c>
      <c r="R1722" t="str">
        <f>RIGHT(N1722,LEN(N1722)-FIND("/",N1722))</f>
        <v>faith</v>
      </c>
      <c r="S1722" s="11">
        <f>(J1722/86400)+25569+(-5/24)</f>
        <v>41922.574895833335</v>
      </c>
      <c r="T1722" s="11">
        <f>(I1722/86400)+25569+(-5/24)</f>
        <v>41952.616562499999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IF(E1723&lt;=0,0,(E1723/D1723)*100)</f>
        <v>0</v>
      </c>
      <c r="P1723" s="7">
        <f>IF(E1723&lt;=0,0,E1723/L1723)</f>
        <v>0</v>
      </c>
      <c r="Q1723" t="str">
        <f>LEFT(N1723,FIND("/",N1723)-1)</f>
        <v>music</v>
      </c>
      <c r="R1723" t="str">
        <f>RIGHT(N1723,LEN(N1723)-FIND("/",N1723))</f>
        <v>faith</v>
      </c>
      <c r="S1723" s="11">
        <f>(J1723/86400)+25569+(-5/24)</f>
        <v>42319.25304398148</v>
      </c>
      <c r="T1723" s="11">
        <f>(I1723/86400)+25569+(-5/24)</f>
        <v>42349.25304398148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IF(E1724&lt;=0,0,(E1724/D1724)*100)</f>
        <v>3.4722222222222224E-2</v>
      </c>
      <c r="P1724" s="7">
        <f>IF(E1724&lt;=0,0,E1724/L1724)</f>
        <v>1</v>
      </c>
      <c r="Q1724" t="str">
        <f>LEFT(N1724,FIND("/",N1724)-1)</f>
        <v>music</v>
      </c>
      <c r="R1724" t="str">
        <f>RIGHT(N1724,LEN(N1724)-FIND("/",N1724))</f>
        <v>faith</v>
      </c>
      <c r="S1724" s="11">
        <f>(J1724/86400)+25569+(-5/24)</f>
        <v>42425.752650462957</v>
      </c>
      <c r="T1724" s="11">
        <f>(I1724/86400)+25569+(-5/24)</f>
        <v>42462.798611111109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IF(E1725&lt;=0,0,(E1725/D1725)*100)</f>
        <v>6.5</v>
      </c>
      <c r="P1725" s="7">
        <f>IF(E1725&lt;=0,0,E1725/L1725)</f>
        <v>216.66666666666666</v>
      </c>
      <c r="Q1725" t="str">
        <f>LEFT(N1725,FIND("/",N1725)-1)</f>
        <v>music</v>
      </c>
      <c r="R1725" t="str">
        <f>RIGHT(N1725,LEN(N1725)-FIND("/",N1725))</f>
        <v>faith</v>
      </c>
      <c r="S1725" s="11">
        <f>(J1725/86400)+25569+(-5/24)</f>
        <v>42129.617071759254</v>
      </c>
      <c r="T1725" s="11">
        <f>(I1725/86400)+25569+(-5/24)</f>
        <v>42186.041666666664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IF(E1726&lt;=0,0,(E1726/D1726)*100)</f>
        <v>0.58333333333333337</v>
      </c>
      <c r="P1726" s="7">
        <f>IF(E1726&lt;=0,0,E1726/L1726)</f>
        <v>8.75</v>
      </c>
      <c r="Q1726" t="str">
        <f>LEFT(N1726,FIND("/",N1726)-1)</f>
        <v>music</v>
      </c>
      <c r="R1726" t="str">
        <f>RIGHT(N1726,LEN(N1726)-FIND("/",N1726))</f>
        <v>faith</v>
      </c>
      <c r="S1726" s="11">
        <f>(J1726/86400)+25569+(-5/24)</f>
        <v>41912.724097222221</v>
      </c>
      <c r="T1726" s="11">
        <f>(I1726/86400)+25569+(-5/24)</f>
        <v>41942.724097222221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IF(E1727&lt;=0,0,(E1727/D1727)*100)</f>
        <v>10.181818181818182</v>
      </c>
      <c r="P1727" s="7">
        <f>IF(E1727&lt;=0,0,E1727/L1727)</f>
        <v>62.222222222222221</v>
      </c>
      <c r="Q1727" t="str">
        <f>LEFT(N1727,FIND("/",N1727)-1)</f>
        <v>music</v>
      </c>
      <c r="R1727" t="str">
        <f>RIGHT(N1727,LEN(N1727)-FIND("/",N1727))</f>
        <v>faith</v>
      </c>
      <c r="S1727" s="11">
        <f>(J1727/86400)+25569+(-5/24)</f>
        <v>41845.759826388887</v>
      </c>
      <c r="T1727" s="11">
        <f>(I1727/86400)+25569+(-5/24)</f>
        <v>41875.759826388887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IF(E1728&lt;=0,0,(E1728/D1728)*100)</f>
        <v>33.784615384615385</v>
      </c>
      <c r="P1728" s="7">
        <f>IF(E1728&lt;=0,0,E1728/L1728)</f>
        <v>137.25</v>
      </c>
      <c r="Q1728" t="str">
        <f>LEFT(N1728,FIND("/",N1728)-1)</f>
        <v>music</v>
      </c>
      <c r="R1728" t="str">
        <f>RIGHT(N1728,LEN(N1728)-FIND("/",N1728))</f>
        <v>faith</v>
      </c>
      <c r="S1728" s="11">
        <f>(J1728/86400)+25569+(-5/24)</f>
        <v>41788.711388888885</v>
      </c>
      <c r="T1728" s="11">
        <f>(I1728/86400)+25569+(-5/24)</f>
        <v>41817.711388888885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IF(E1729&lt;=0,0,(E1729/D1729)*100)</f>
        <v>3.3333333333333333E-2</v>
      </c>
      <c r="P1729" s="7">
        <f>IF(E1729&lt;=0,0,E1729/L1729)</f>
        <v>1</v>
      </c>
      <c r="Q1729" t="str">
        <f>LEFT(N1729,FIND("/",N1729)-1)</f>
        <v>music</v>
      </c>
      <c r="R1729" t="str">
        <f>RIGHT(N1729,LEN(N1729)-FIND("/",N1729))</f>
        <v>faith</v>
      </c>
      <c r="S1729" s="11">
        <f>(J1729/86400)+25569+(-5/24)</f>
        <v>42044.719641203701</v>
      </c>
      <c r="T1729" s="11">
        <f>(I1729/86400)+25569+(-5/24)</f>
        <v>42099.249999999993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IF(E1730&lt;=0,0,(E1730/D1730)*100)</f>
        <v>68.400000000000006</v>
      </c>
      <c r="P1730" s="7">
        <f>IF(E1730&lt;=0,0,E1730/L1730)</f>
        <v>122.14285714285714</v>
      </c>
      <c r="Q1730" t="str">
        <f>LEFT(N1730,FIND("/",N1730)-1)</f>
        <v>music</v>
      </c>
      <c r="R1730" t="str">
        <f>RIGHT(N1730,LEN(N1730)-FIND("/",N1730))</f>
        <v>faith</v>
      </c>
      <c r="S1730" s="11">
        <f>(J1730/86400)+25569+(-5/24)</f>
        <v>42268.417523148142</v>
      </c>
      <c r="T1730" s="11">
        <f>(I1730/86400)+25569+(-5/24)</f>
        <v>42298.417523148142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IF(E1731&lt;=0,0,(E1731/D1731)*100)</f>
        <v>0</v>
      </c>
      <c r="P1731" s="7">
        <f>IF(E1731&lt;=0,0,E1731/L1731)</f>
        <v>0</v>
      </c>
      <c r="Q1731" t="str">
        <f>LEFT(N1731,FIND("/",N1731)-1)</f>
        <v>music</v>
      </c>
      <c r="R1731" t="str">
        <f>RIGHT(N1731,LEN(N1731)-FIND("/",N1731))</f>
        <v>faith</v>
      </c>
      <c r="S1731" s="11">
        <f>(J1731/86400)+25569+(-5/24)</f>
        <v>42470.843819444439</v>
      </c>
      <c r="T1731" s="11">
        <f>(I1731/86400)+25569+(-5/24)</f>
        <v>42530.843819444439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IF(E1732&lt;=0,0,(E1732/D1732)*100)</f>
        <v>0</v>
      </c>
      <c r="P1732" s="7">
        <f>IF(E1732&lt;=0,0,E1732/L1732)</f>
        <v>0</v>
      </c>
      <c r="Q1732" t="str">
        <f>LEFT(N1732,FIND("/",N1732)-1)</f>
        <v>music</v>
      </c>
      <c r="R1732" t="str">
        <f>RIGHT(N1732,LEN(N1732)-FIND("/",N1732))</f>
        <v>faith</v>
      </c>
      <c r="S1732" s="11">
        <f>(J1732/86400)+25569+(-5/24)</f>
        <v>42271.879432870366</v>
      </c>
      <c r="T1732" s="11">
        <f>(I1732/86400)+25569+(-5/24)</f>
        <v>42301.879432870366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IF(E1733&lt;=0,0,(E1733/D1733)*100)</f>
        <v>0</v>
      </c>
      <c r="P1733" s="7">
        <f>IF(E1733&lt;=0,0,E1733/L1733)</f>
        <v>0</v>
      </c>
      <c r="Q1733" t="str">
        <f>LEFT(N1733,FIND("/",N1733)-1)</f>
        <v>music</v>
      </c>
      <c r="R1733" t="str">
        <f>RIGHT(N1733,LEN(N1733)-FIND("/",N1733))</f>
        <v>faith</v>
      </c>
      <c r="S1733" s="11">
        <f>(J1733/86400)+25569+(-5/24)</f>
        <v>42152.698518518511</v>
      </c>
      <c r="T1733" s="11">
        <f>(I1733/86400)+25569+(-5/24)</f>
        <v>42166.416666666664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IF(E1734&lt;=0,0,(E1734/D1734)*100)</f>
        <v>0</v>
      </c>
      <c r="P1734" s="7">
        <f>IF(E1734&lt;=0,0,E1734/L1734)</f>
        <v>0</v>
      </c>
      <c r="Q1734" t="str">
        <f>LEFT(N1734,FIND("/",N1734)-1)</f>
        <v>music</v>
      </c>
      <c r="R1734" t="str">
        <f>RIGHT(N1734,LEN(N1734)-FIND("/",N1734))</f>
        <v>faith</v>
      </c>
      <c r="S1734" s="11">
        <f>(J1734/86400)+25569+(-5/24)</f>
        <v>42325.475474537037</v>
      </c>
      <c r="T1734" s="11">
        <f>(I1734/86400)+25569+(-5/24)</f>
        <v>42384.999999999993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IF(E1735&lt;=0,0,(E1735/D1735)*100)</f>
        <v>0</v>
      </c>
      <c r="P1735" s="7">
        <f>IF(E1735&lt;=0,0,E1735/L1735)</f>
        <v>0</v>
      </c>
      <c r="Q1735" t="str">
        <f>LEFT(N1735,FIND("/",N1735)-1)</f>
        <v>music</v>
      </c>
      <c r="R1735" t="str">
        <f>RIGHT(N1735,LEN(N1735)-FIND("/",N1735))</f>
        <v>faith</v>
      </c>
      <c r="S1735" s="11">
        <f>(J1735/86400)+25569+(-5/24)</f>
        <v>42614.467291666668</v>
      </c>
      <c r="T1735" s="11">
        <f>(I1735/86400)+25569+(-5/24)</f>
        <v>42626.687499999993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IF(E1736&lt;=0,0,(E1736/D1736)*100)</f>
        <v>2.2222222222222223E-2</v>
      </c>
      <c r="P1736" s="7">
        <f>IF(E1736&lt;=0,0,E1736/L1736)</f>
        <v>1</v>
      </c>
      <c r="Q1736" t="str">
        <f>LEFT(N1736,FIND("/",N1736)-1)</f>
        <v>music</v>
      </c>
      <c r="R1736" t="str">
        <f>RIGHT(N1736,LEN(N1736)-FIND("/",N1736))</f>
        <v>faith</v>
      </c>
      <c r="S1736" s="11">
        <f>(J1736/86400)+25569+(-5/24)</f>
        <v>42101.828194444439</v>
      </c>
      <c r="T1736" s="11">
        <f>(I1736/86400)+25569+(-5/24)</f>
        <v>42131.828194444439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IF(E1737&lt;=0,0,(E1737/D1737)*100)</f>
        <v>11</v>
      </c>
      <c r="P1737" s="7">
        <f>IF(E1737&lt;=0,0,E1737/L1737)</f>
        <v>55</v>
      </c>
      <c r="Q1737" t="str">
        <f>LEFT(N1737,FIND("/",N1737)-1)</f>
        <v>music</v>
      </c>
      <c r="R1737" t="str">
        <f>RIGHT(N1737,LEN(N1737)-FIND("/",N1737))</f>
        <v>faith</v>
      </c>
      <c r="S1737" s="11">
        <f>(J1737/86400)+25569+(-5/24)</f>
        <v>42559.605844907404</v>
      </c>
      <c r="T1737" s="11">
        <f>(I1737/86400)+25569+(-5/24)</f>
        <v>42589.605844907404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IF(E1738&lt;=0,0,(E1738/D1738)*100)</f>
        <v>0.73333333333333328</v>
      </c>
      <c r="P1738" s="7">
        <f>IF(E1738&lt;=0,0,E1738/L1738)</f>
        <v>22</v>
      </c>
      <c r="Q1738" t="str">
        <f>LEFT(N1738,FIND("/",N1738)-1)</f>
        <v>music</v>
      </c>
      <c r="R1738" t="str">
        <f>RIGHT(N1738,LEN(N1738)-FIND("/",N1738))</f>
        <v>faith</v>
      </c>
      <c r="S1738" s="11">
        <f>(J1738/86400)+25569+(-5/24)</f>
        <v>42286.65315972222</v>
      </c>
      <c r="T1738" s="11">
        <f>(I1738/86400)+25569+(-5/24)</f>
        <v>42316.694826388884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IF(E1739&lt;=0,0,(E1739/D1739)*100)</f>
        <v>21.25</v>
      </c>
      <c r="P1739" s="7">
        <f>IF(E1739&lt;=0,0,E1739/L1739)</f>
        <v>56.666666666666664</v>
      </c>
      <c r="Q1739" t="str">
        <f>LEFT(N1739,FIND("/",N1739)-1)</f>
        <v>music</v>
      </c>
      <c r="R1739" t="str">
        <f>RIGHT(N1739,LEN(N1739)-FIND("/",N1739))</f>
        <v>faith</v>
      </c>
      <c r="S1739" s="11">
        <f>(J1739/86400)+25569+(-5/24)</f>
        <v>42175.740648148145</v>
      </c>
      <c r="T1739" s="11">
        <f>(I1739/86400)+25569+(-5/24)</f>
        <v>42205.740648148145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IF(E1740&lt;=0,0,(E1740/D1740)*100)</f>
        <v>0.4</v>
      </c>
      <c r="P1740" s="7">
        <f>IF(E1740&lt;=0,0,E1740/L1740)</f>
        <v>20</v>
      </c>
      <c r="Q1740" t="str">
        <f>LEFT(N1740,FIND("/",N1740)-1)</f>
        <v>music</v>
      </c>
      <c r="R1740" t="str">
        <f>RIGHT(N1740,LEN(N1740)-FIND("/",N1740))</f>
        <v>faith</v>
      </c>
      <c r="S1740" s="11">
        <f>(J1740/86400)+25569+(-5/24)</f>
        <v>41884.665995370371</v>
      </c>
      <c r="T1740" s="11">
        <f>(I1740/86400)+25569+(-5/24)</f>
        <v>41914.665995370371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IF(E1741&lt;=0,0,(E1741/D1741)*100)</f>
        <v>0.1</v>
      </c>
      <c r="P1741" s="7">
        <f>IF(E1741&lt;=0,0,E1741/L1741)</f>
        <v>1</v>
      </c>
      <c r="Q1741" t="str">
        <f>LEFT(N1741,FIND("/",N1741)-1)</f>
        <v>music</v>
      </c>
      <c r="R1741" t="str">
        <f>RIGHT(N1741,LEN(N1741)-FIND("/",N1741))</f>
        <v>faith</v>
      </c>
      <c r="S1741" s="11">
        <f>(J1741/86400)+25569+(-5/24)</f>
        <v>42435.665879629632</v>
      </c>
      <c r="T1741" s="11">
        <f>(I1741/86400)+25569+(-5/24)</f>
        <v>42494.624212962961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IF(E1742&lt;=0,0,(E1742/D1742)*100)</f>
        <v>0</v>
      </c>
      <c r="P1742" s="7">
        <f>IF(E1742&lt;=0,0,E1742/L1742)</f>
        <v>0</v>
      </c>
      <c r="Q1742" t="str">
        <f>LEFT(N1742,FIND("/",N1742)-1)</f>
        <v>music</v>
      </c>
      <c r="R1742" t="str">
        <f>RIGHT(N1742,LEN(N1742)-FIND("/",N1742))</f>
        <v>faith</v>
      </c>
      <c r="S1742" s="11">
        <f>(J1742/86400)+25569+(-5/24)</f>
        <v>42171.609050925923</v>
      </c>
      <c r="T1742" s="11">
        <f>(I1742/86400)+25569+(-5/24)</f>
        <v>42201.609050925923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IF(E1743&lt;=0,0,(E1743/D1743)*100)</f>
        <v>110.83333333333334</v>
      </c>
      <c r="P1743" s="7">
        <f>IF(E1743&lt;=0,0,E1743/L1743)</f>
        <v>25.576923076923077</v>
      </c>
      <c r="Q1743" t="str">
        <f>LEFT(N1743,FIND("/",N1743)-1)</f>
        <v>photography</v>
      </c>
      <c r="R1743" t="str">
        <f>RIGHT(N1743,LEN(N1743)-FIND("/",N1743))</f>
        <v>photobooks</v>
      </c>
      <c r="S1743" s="11">
        <f>(J1743/86400)+25569+(-5/24)</f>
        <v>42120.419803240737</v>
      </c>
      <c r="T1743" s="11">
        <f>(I1743/86400)+25569+(-5/24)</f>
        <v>42165.419803240737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IF(E1744&lt;=0,0,(E1744/D1744)*100)</f>
        <v>108.74999999999999</v>
      </c>
      <c r="P1744" s="7">
        <f>IF(E1744&lt;=0,0,E1744/L1744)</f>
        <v>63.970588235294116</v>
      </c>
      <c r="Q1744" t="str">
        <f>LEFT(N1744,FIND("/",N1744)-1)</f>
        <v>photography</v>
      </c>
      <c r="R1744" t="str">
        <f>RIGHT(N1744,LEN(N1744)-FIND("/",N1744))</f>
        <v>photobooks</v>
      </c>
      <c r="S1744" s="11">
        <f>(J1744/86400)+25569+(-5/24)</f>
        <v>42710.668634259258</v>
      </c>
      <c r="T1744" s="11">
        <f>(I1744/86400)+25569+(-5/24)</f>
        <v>42742.666666666664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IF(E1745&lt;=0,0,(E1745/D1745)*100)</f>
        <v>100.41666666666667</v>
      </c>
      <c r="P1745" s="7">
        <f>IF(E1745&lt;=0,0,E1745/L1745)</f>
        <v>89.925373134328353</v>
      </c>
      <c r="Q1745" t="str">
        <f>LEFT(N1745,FIND("/",N1745)-1)</f>
        <v>photography</v>
      </c>
      <c r="R1745" t="str">
        <f>RIGHT(N1745,LEN(N1745)-FIND("/",N1745))</f>
        <v>photobooks</v>
      </c>
      <c r="S1745" s="11">
        <f>(J1745/86400)+25569+(-5/24)</f>
        <v>42586.717303240737</v>
      </c>
      <c r="T1745" s="11">
        <f>(I1745/86400)+25569+(-5/24)</f>
        <v>42608.957638888889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IF(E1746&lt;=0,0,(E1746/D1746)*100)</f>
        <v>118.45454545454545</v>
      </c>
      <c r="P1746" s="7">
        <f>IF(E1746&lt;=0,0,E1746/L1746)</f>
        <v>93.071428571428569</v>
      </c>
      <c r="Q1746" t="str">
        <f>LEFT(N1746,FIND("/",N1746)-1)</f>
        <v>photography</v>
      </c>
      <c r="R1746" t="str">
        <f>RIGHT(N1746,LEN(N1746)-FIND("/",N1746))</f>
        <v>photobooks</v>
      </c>
      <c r="S1746" s="11">
        <f>(J1746/86400)+25569+(-5/24)</f>
        <v>42026.396724537037</v>
      </c>
      <c r="T1746" s="11">
        <f>(I1746/86400)+25569+(-5/24)</f>
        <v>42071.355057870365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IF(E1747&lt;=0,0,(E1747/D1747)*100)</f>
        <v>114.01428571428571</v>
      </c>
      <c r="P1747" s="7">
        <f>IF(E1747&lt;=0,0,E1747/L1747)</f>
        <v>89.674157303370791</v>
      </c>
      <c r="Q1747" t="str">
        <f>LEFT(N1747,FIND("/",N1747)-1)</f>
        <v>photography</v>
      </c>
      <c r="R1747" t="str">
        <f>RIGHT(N1747,LEN(N1747)-FIND("/",N1747))</f>
        <v>photobooks</v>
      </c>
      <c r="S1747" s="11">
        <f>(J1747/86400)+25569+(-5/24)</f>
        <v>42690.051365740735</v>
      </c>
      <c r="T1747" s="11">
        <f>(I1747/86400)+25569+(-5/24)</f>
        <v>42725.874999999993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IF(E1748&lt;=0,0,(E1748/D1748)*100)</f>
        <v>148.10000000000002</v>
      </c>
      <c r="P1748" s="7">
        <f>IF(E1748&lt;=0,0,E1748/L1748)</f>
        <v>207.61682242990653</v>
      </c>
      <c r="Q1748" t="str">
        <f>LEFT(N1748,FIND("/",N1748)-1)</f>
        <v>photography</v>
      </c>
      <c r="R1748" t="str">
        <f>RIGHT(N1748,LEN(N1748)-FIND("/",N1748))</f>
        <v>photobooks</v>
      </c>
      <c r="S1748" s="11">
        <f>(J1748/86400)+25569+(-5/24)</f>
        <v>42667.968368055554</v>
      </c>
      <c r="T1748" s="11">
        <f>(I1748/86400)+25569+(-5/24)</f>
        <v>42697.874999999993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IF(E1749&lt;=0,0,(E1749/D1749)*100)</f>
        <v>104.95555555555556</v>
      </c>
      <c r="P1749" s="7">
        <f>IF(E1749&lt;=0,0,E1749/L1749)</f>
        <v>59.408805031446541</v>
      </c>
      <c r="Q1749" t="str">
        <f>LEFT(N1749,FIND("/",N1749)-1)</f>
        <v>photography</v>
      </c>
      <c r="R1749" t="str">
        <f>RIGHT(N1749,LEN(N1749)-FIND("/",N1749))</f>
        <v>photobooks</v>
      </c>
      <c r="S1749" s="11">
        <f>(J1749/86400)+25569+(-5/24)</f>
        <v>42292.22719907407</v>
      </c>
      <c r="T1749" s="11">
        <f>(I1749/86400)+25569+(-5/24)</f>
        <v>42321.416666666664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IF(E1750&lt;=0,0,(E1750/D1750)*100)</f>
        <v>129.94800000000001</v>
      </c>
      <c r="P1750" s="7">
        <f>IF(E1750&lt;=0,0,E1750/L1750)</f>
        <v>358.97237569060775</v>
      </c>
      <c r="Q1750" t="str">
        <f>LEFT(N1750,FIND("/",N1750)-1)</f>
        <v>photography</v>
      </c>
      <c r="R1750" t="str">
        <f>RIGHT(N1750,LEN(N1750)-FIND("/",N1750))</f>
        <v>photobooks</v>
      </c>
      <c r="S1750" s="11">
        <f>(J1750/86400)+25569+(-5/24)</f>
        <v>42219.742395833331</v>
      </c>
      <c r="T1750" s="11">
        <f>(I1750/86400)+25569+(-5/24)</f>
        <v>42249.742395833331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IF(E1751&lt;=0,0,(E1751/D1751)*100)</f>
        <v>123.48756218905473</v>
      </c>
      <c r="P1751" s="7">
        <f>IF(E1751&lt;=0,0,E1751/L1751)</f>
        <v>94.736641221374043</v>
      </c>
      <c r="Q1751" t="str">
        <f>LEFT(N1751,FIND("/",N1751)-1)</f>
        <v>photography</v>
      </c>
      <c r="R1751" t="str">
        <f>RIGHT(N1751,LEN(N1751)-FIND("/",N1751))</f>
        <v>photobooks</v>
      </c>
      <c r="S1751" s="11">
        <f>(J1751/86400)+25569+(-5/24)</f>
        <v>42758.767604166664</v>
      </c>
      <c r="T1751" s="11">
        <f>(I1751/86400)+25569+(-5/24)</f>
        <v>42795.583333333336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IF(E1752&lt;=0,0,(E1752/D1752)*100)</f>
        <v>201.62</v>
      </c>
      <c r="P1752" s="7">
        <f>IF(E1752&lt;=0,0,E1752/L1752)</f>
        <v>80.647999999999996</v>
      </c>
      <c r="Q1752" t="str">
        <f>LEFT(N1752,FIND("/",N1752)-1)</f>
        <v>photography</v>
      </c>
      <c r="R1752" t="str">
        <f>RIGHT(N1752,LEN(N1752)-FIND("/",N1752))</f>
        <v>photobooks</v>
      </c>
      <c r="S1752" s="11">
        <f>(J1752/86400)+25569+(-5/24)</f>
        <v>42454.628518518519</v>
      </c>
      <c r="T1752" s="11">
        <f>(I1752/86400)+25569+(-5/24)</f>
        <v>42479.628518518519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IF(E1753&lt;=0,0,(E1753/D1753)*100)</f>
        <v>102.89999999999999</v>
      </c>
      <c r="P1753" s="7">
        <f>IF(E1753&lt;=0,0,E1753/L1753)</f>
        <v>168.68852459016392</v>
      </c>
      <c r="Q1753" t="str">
        <f>LEFT(N1753,FIND("/",N1753)-1)</f>
        <v>photography</v>
      </c>
      <c r="R1753" t="str">
        <f>RIGHT(N1753,LEN(N1753)-FIND("/",N1753))</f>
        <v>photobooks</v>
      </c>
      <c r="S1753" s="11">
        <f>(J1753/86400)+25569+(-5/24)</f>
        <v>42052.573182870365</v>
      </c>
      <c r="T1753" s="11">
        <f>(I1753/86400)+25569+(-5/24)</f>
        <v>42082.5315162037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IF(E1754&lt;=0,0,(E1754/D1754)*100)</f>
        <v>260.16666666666663</v>
      </c>
      <c r="P1754" s="7">
        <f>IF(E1754&lt;=0,0,E1754/L1754)</f>
        <v>34.68888888888889</v>
      </c>
      <c r="Q1754" t="str">
        <f>LEFT(N1754,FIND("/",N1754)-1)</f>
        <v>photography</v>
      </c>
      <c r="R1754" t="str">
        <f>RIGHT(N1754,LEN(N1754)-FIND("/",N1754))</f>
        <v>photobooks</v>
      </c>
      <c r="S1754" s="11">
        <f>(J1754/86400)+25569+(-5/24)</f>
        <v>42627.044930555552</v>
      </c>
      <c r="T1754" s="11">
        <f>(I1754/86400)+25569+(-5/24)</f>
        <v>42657.044930555552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IF(E1755&lt;=0,0,(E1755/D1755)*100)</f>
        <v>108</v>
      </c>
      <c r="P1755" s="7">
        <f>IF(E1755&lt;=0,0,E1755/L1755)</f>
        <v>462.85714285714283</v>
      </c>
      <c r="Q1755" t="str">
        <f>LEFT(N1755,FIND("/",N1755)-1)</f>
        <v>photography</v>
      </c>
      <c r="R1755" t="str">
        <f>RIGHT(N1755,LEN(N1755)-FIND("/",N1755))</f>
        <v>photobooks</v>
      </c>
      <c r="S1755" s="11">
        <f>(J1755/86400)+25569+(-5/24)</f>
        <v>42420.541296296295</v>
      </c>
      <c r="T1755" s="11">
        <f>(I1755/86400)+25569+(-5/24)</f>
        <v>42450.499629629623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IF(E1756&lt;=0,0,(E1756/D1756)*100)</f>
        <v>110.52941176470587</v>
      </c>
      <c r="P1756" s="7">
        <f>IF(E1756&lt;=0,0,E1756/L1756)</f>
        <v>104.38888888888889</v>
      </c>
      <c r="Q1756" t="str">
        <f>LEFT(N1756,FIND("/",N1756)-1)</f>
        <v>photography</v>
      </c>
      <c r="R1756" t="str">
        <f>RIGHT(N1756,LEN(N1756)-FIND("/",N1756))</f>
        <v>photobooks</v>
      </c>
      <c r="S1756" s="11">
        <f>(J1756/86400)+25569+(-5/24)</f>
        <v>42067.668437499997</v>
      </c>
      <c r="T1756" s="11">
        <f>(I1756/86400)+25569+(-5/24)</f>
        <v>42097.626770833333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IF(E1757&lt;=0,0,(E1757/D1757)*100)</f>
        <v>120</v>
      </c>
      <c r="P1757" s="7">
        <f>IF(E1757&lt;=0,0,E1757/L1757)</f>
        <v>7.5</v>
      </c>
      <c r="Q1757" t="str">
        <f>LEFT(N1757,FIND("/",N1757)-1)</f>
        <v>photography</v>
      </c>
      <c r="R1757" t="str">
        <f>RIGHT(N1757,LEN(N1757)-FIND("/",N1757))</f>
        <v>photobooks</v>
      </c>
      <c r="S1757" s="11">
        <f>(J1757/86400)+25569+(-5/24)</f>
        <v>42252.580567129626</v>
      </c>
      <c r="T1757" s="11">
        <f>(I1757/86400)+25569+(-5/24)</f>
        <v>42282.580567129626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IF(E1758&lt;=0,0,(E1758/D1758)*100)</f>
        <v>102.82909090909091</v>
      </c>
      <c r="P1758" s="7">
        <f>IF(E1758&lt;=0,0,E1758/L1758)</f>
        <v>47.13</v>
      </c>
      <c r="Q1758" t="str">
        <f>LEFT(N1758,FIND("/",N1758)-1)</f>
        <v>photography</v>
      </c>
      <c r="R1758" t="str">
        <f>RIGHT(N1758,LEN(N1758)-FIND("/",N1758))</f>
        <v>photobooks</v>
      </c>
      <c r="S1758" s="11">
        <f>(J1758/86400)+25569+(-5/24)</f>
        <v>42570.959131944437</v>
      </c>
      <c r="T1758" s="11">
        <f>(I1758/86400)+25569+(-5/24)</f>
        <v>42610.959131944437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IF(E1759&lt;=0,0,(E1759/D1759)*100)</f>
        <v>115.99999999999999</v>
      </c>
      <c r="P1759" s="7">
        <f>IF(E1759&lt;=0,0,E1759/L1759)</f>
        <v>414.28571428571428</v>
      </c>
      <c r="Q1759" t="str">
        <f>LEFT(N1759,FIND("/",N1759)-1)</f>
        <v>photography</v>
      </c>
      <c r="R1759" t="str">
        <f>RIGHT(N1759,LEN(N1759)-FIND("/",N1759))</f>
        <v>photobooks</v>
      </c>
      <c r="S1759" s="11">
        <f>(J1759/86400)+25569+(-5/24)</f>
        <v>42733.619016203702</v>
      </c>
      <c r="T1759" s="11">
        <f>(I1759/86400)+25569+(-5/24)</f>
        <v>42763.603472222218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IF(E1760&lt;=0,0,(E1760/D1760)*100)</f>
        <v>114.7</v>
      </c>
      <c r="P1760" s="7">
        <f>IF(E1760&lt;=0,0,E1760/L1760)</f>
        <v>42.481481481481481</v>
      </c>
      <c r="Q1760" t="str">
        <f>LEFT(N1760,FIND("/",N1760)-1)</f>
        <v>photography</v>
      </c>
      <c r="R1760" t="str">
        <f>RIGHT(N1760,LEN(N1760)-FIND("/",N1760))</f>
        <v>photobooks</v>
      </c>
      <c r="S1760" s="11">
        <f>(J1760/86400)+25569+(-5/24)</f>
        <v>42505.74759259259</v>
      </c>
      <c r="T1760" s="11">
        <f>(I1760/86400)+25569+(-5/24)</f>
        <v>42565.74759259259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IF(E1761&lt;=0,0,(E1761/D1761)*100)</f>
        <v>106.60000000000001</v>
      </c>
      <c r="P1761" s="7">
        <f>IF(E1761&lt;=0,0,E1761/L1761)</f>
        <v>108.77551020408163</v>
      </c>
      <c r="Q1761" t="str">
        <f>LEFT(N1761,FIND("/",N1761)-1)</f>
        <v>photography</v>
      </c>
      <c r="R1761" t="str">
        <f>RIGHT(N1761,LEN(N1761)-FIND("/",N1761))</f>
        <v>photobooks</v>
      </c>
      <c r="S1761" s="11">
        <f>(J1761/86400)+25569+(-5/24)</f>
        <v>42068.620706018519</v>
      </c>
      <c r="T1761" s="11">
        <f>(I1761/86400)+25569+(-5/24)</f>
        <v>42088.579039351847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IF(E1762&lt;=0,0,(E1762/D1762)*100)</f>
        <v>165.44</v>
      </c>
      <c r="P1762" s="7">
        <f>IF(E1762&lt;=0,0,E1762/L1762)</f>
        <v>81.098039215686271</v>
      </c>
      <c r="Q1762" t="str">
        <f>LEFT(N1762,FIND("/",N1762)-1)</f>
        <v>photography</v>
      </c>
      <c r="R1762" t="str">
        <f>RIGHT(N1762,LEN(N1762)-FIND("/",N1762))</f>
        <v>photobooks</v>
      </c>
      <c r="S1762" s="11">
        <f>(J1762/86400)+25569+(-5/24)</f>
        <v>42405.464270833334</v>
      </c>
      <c r="T1762" s="11">
        <f>(I1762/86400)+25569+(-5/24)</f>
        <v>42425.464270833334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IF(E1763&lt;=0,0,(E1763/D1763)*100)</f>
        <v>155</v>
      </c>
      <c r="P1763" s="7">
        <f>IF(E1763&lt;=0,0,E1763/L1763)</f>
        <v>51.666666666666664</v>
      </c>
      <c r="Q1763" t="str">
        <f>LEFT(N1763,FIND("/",N1763)-1)</f>
        <v>photography</v>
      </c>
      <c r="R1763" t="str">
        <f>RIGHT(N1763,LEN(N1763)-FIND("/",N1763))</f>
        <v>photobooks</v>
      </c>
      <c r="S1763" s="11">
        <f>(J1763/86400)+25569+(-5/24)</f>
        <v>42209.359490740739</v>
      </c>
      <c r="T1763" s="11">
        <f>(I1763/86400)+25569+(-5/24)</f>
        <v>42259.359490740739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IF(E1764&lt;=0,0,(E1764/D1764)*100)</f>
        <v>885</v>
      </c>
      <c r="P1764" s="7">
        <f>IF(E1764&lt;=0,0,E1764/L1764)</f>
        <v>35.4</v>
      </c>
      <c r="Q1764" t="str">
        <f>LEFT(N1764,FIND("/",N1764)-1)</f>
        <v>photography</v>
      </c>
      <c r="R1764" t="str">
        <f>RIGHT(N1764,LEN(N1764)-FIND("/",N1764))</f>
        <v>photobooks</v>
      </c>
      <c r="S1764" s="11">
        <f>(J1764/86400)+25569+(-5/24)</f>
        <v>42410.773668981477</v>
      </c>
      <c r="T1764" s="11">
        <f>(I1764/86400)+25569+(-5/24)</f>
        <v>42440.773668981477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IF(E1765&lt;=0,0,(E1765/D1765)*100)</f>
        <v>101.90833333333333</v>
      </c>
      <c r="P1765" s="7">
        <f>IF(E1765&lt;=0,0,E1765/L1765)</f>
        <v>103.63559322033899</v>
      </c>
      <c r="Q1765" t="str">
        <f>LEFT(N1765,FIND("/",N1765)-1)</f>
        <v>photography</v>
      </c>
      <c r="R1765" t="str">
        <f>RIGHT(N1765,LEN(N1765)-FIND("/",N1765))</f>
        <v>photobooks</v>
      </c>
      <c r="S1765" s="11">
        <f>(J1765/86400)+25569+(-5/24)</f>
        <v>42636.660185185181</v>
      </c>
      <c r="T1765" s="11">
        <f>(I1765/86400)+25569+(-5/24)</f>
        <v>42666.660185185181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IF(E1766&lt;=0,0,(E1766/D1766)*100)</f>
        <v>19.600000000000001</v>
      </c>
      <c r="P1766" s="7">
        <f>IF(E1766&lt;=0,0,E1766/L1766)</f>
        <v>55.282051282051285</v>
      </c>
      <c r="Q1766" t="str">
        <f>LEFT(N1766,FIND("/",N1766)-1)</f>
        <v>photography</v>
      </c>
      <c r="R1766" t="str">
        <f>RIGHT(N1766,LEN(N1766)-FIND("/",N1766))</f>
        <v>photobooks</v>
      </c>
      <c r="S1766" s="11">
        <f>(J1766/86400)+25569+(-5/24)</f>
        <v>41825.27753472222</v>
      </c>
      <c r="T1766" s="11">
        <f>(I1766/86400)+25569+(-5/24)</f>
        <v>41854.27753472222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IF(E1767&lt;=0,0,(E1767/D1767)*100)</f>
        <v>59.467839999999995</v>
      </c>
      <c r="P1767" s="7">
        <f>IF(E1767&lt;=0,0,E1767/L1767)</f>
        <v>72.16970873786407</v>
      </c>
      <c r="Q1767" t="str">
        <f>LEFT(N1767,FIND("/",N1767)-1)</f>
        <v>photography</v>
      </c>
      <c r="R1767" t="str">
        <f>RIGHT(N1767,LEN(N1767)-FIND("/",N1767))</f>
        <v>photobooks</v>
      </c>
      <c r="S1767" s="11">
        <f>(J1767/86400)+25569+(-5/24)</f>
        <v>41834.772129629629</v>
      </c>
      <c r="T1767" s="11">
        <f>(I1767/86400)+25569+(-5/24)</f>
        <v>41864.772129629629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IF(E1768&lt;=0,0,(E1768/D1768)*100)</f>
        <v>0</v>
      </c>
      <c r="P1768" s="7">
        <f>IF(E1768&lt;=0,0,E1768/L1768)</f>
        <v>0</v>
      </c>
      <c r="Q1768" t="str">
        <f>LEFT(N1768,FIND("/",N1768)-1)</f>
        <v>photography</v>
      </c>
      <c r="R1768" t="str">
        <f>RIGHT(N1768,LEN(N1768)-FIND("/",N1768))</f>
        <v>photobooks</v>
      </c>
      <c r="S1768" s="11">
        <f>(J1768/86400)+25569+(-5/24)</f>
        <v>41855.65148148148</v>
      </c>
      <c r="T1768" s="11">
        <f>(I1768/86400)+25569+(-5/24)</f>
        <v>41876.65148148148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IF(E1769&lt;=0,0,(E1769/D1769)*100)</f>
        <v>45.72</v>
      </c>
      <c r="P1769" s="7">
        <f>IF(E1769&lt;=0,0,E1769/L1769)</f>
        <v>58.615384615384613</v>
      </c>
      <c r="Q1769" t="str">
        <f>LEFT(N1769,FIND("/",N1769)-1)</f>
        <v>photography</v>
      </c>
      <c r="R1769" t="str">
        <f>RIGHT(N1769,LEN(N1769)-FIND("/",N1769))</f>
        <v>photobooks</v>
      </c>
      <c r="S1769" s="11">
        <f>(J1769/86400)+25569+(-5/24)</f>
        <v>41824.450046296297</v>
      </c>
      <c r="T1769" s="11">
        <f>(I1769/86400)+25569+(-5/24)</f>
        <v>41854.450046296297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IF(E1770&lt;=0,0,(E1770/D1770)*100)</f>
        <v>3.74</v>
      </c>
      <c r="P1770" s="7">
        <f>IF(E1770&lt;=0,0,E1770/L1770)</f>
        <v>12.466666666666667</v>
      </c>
      <c r="Q1770" t="str">
        <f>LEFT(N1770,FIND("/",N1770)-1)</f>
        <v>photography</v>
      </c>
      <c r="R1770" t="str">
        <f>RIGHT(N1770,LEN(N1770)-FIND("/",N1770))</f>
        <v>photobooks</v>
      </c>
      <c r="S1770" s="11">
        <f>(J1770/86400)+25569+(-5/24)</f>
        <v>41849.352361111109</v>
      </c>
      <c r="T1770" s="11">
        <f>(I1770/86400)+25569+(-5/24)</f>
        <v>41909.352361111109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IF(E1771&lt;=0,0,(E1771/D1771)*100)</f>
        <v>2.7025000000000001</v>
      </c>
      <c r="P1771" s="7">
        <f>IF(E1771&lt;=0,0,E1771/L1771)</f>
        <v>49.136363636363633</v>
      </c>
      <c r="Q1771" t="str">
        <f>LEFT(N1771,FIND("/",N1771)-1)</f>
        <v>photography</v>
      </c>
      <c r="R1771" t="str">
        <f>RIGHT(N1771,LEN(N1771)-FIND("/",N1771))</f>
        <v>photobooks</v>
      </c>
      <c r="S1771" s="11">
        <f>(J1771/86400)+25569+(-5/24)</f>
        <v>41987.610636574071</v>
      </c>
      <c r="T1771" s="11">
        <f>(I1771/86400)+25569+(-5/24)</f>
        <v>42017.610636574071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IF(E1772&lt;=0,0,(E1772/D1772)*100)</f>
        <v>56.51428571428572</v>
      </c>
      <c r="P1772" s="7">
        <f>IF(E1772&lt;=0,0,E1772/L1772)</f>
        <v>150.5</v>
      </c>
      <c r="Q1772" t="str">
        <f>LEFT(N1772,FIND("/",N1772)-1)</f>
        <v>photography</v>
      </c>
      <c r="R1772" t="str">
        <f>RIGHT(N1772,LEN(N1772)-FIND("/",N1772))</f>
        <v>photobooks</v>
      </c>
      <c r="S1772" s="11">
        <f>(J1772/86400)+25569+(-5/24)</f>
        <v>41891.571689814817</v>
      </c>
      <c r="T1772" s="11">
        <f>(I1772/86400)+25569+(-5/24)</f>
        <v>41926.571689814817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IF(E1773&lt;=0,0,(E1773/D1773)*100)</f>
        <v>21.30952380952381</v>
      </c>
      <c r="P1773" s="7">
        <f>IF(E1773&lt;=0,0,E1773/L1773)</f>
        <v>35.799999999999997</v>
      </c>
      <c r="Q1773" t="str">
        <f>LEFT(N1773,FIND("/",N1773)-1)</f>
        <v>photography</v>
      </c>
      <c r="R1773" t="str">
        <f>RIGHT(N1773,LEN(N1773)-FIND("/",N1773))</f>
        <v>photobooks</v>
      </c>
      <c r="S1773" s="11">
        <f>(J1773/86400)+25569+(-5/24)</f>
        <v>41905.771296296291</v>
      </c>
      <c r="T1773" s="11">
        <f>(I1773/86400)+25569+(-5/24)</f>
        <v>41935.771296296291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IF(E1774&lt;=0,0,(E1774/D1774)*100)</f>
        <v>15.6</v>
      </c>
      <c r="P1774" s="7">
        <f>IF(E1774&lt;=0,0,E1774/L1774)</f>
        <v>45.157894736842103</v>
      </c>
      <c r="Q1774" t="str">
        <f>LEFT(N1774,FIND("/",N1774)-1)</f>
        <v>photography</v>
      </c>
      <c r="R1774" t="str">
        <f>RIGHT(N1774,LEN(N1774)-FIND("/",N1774))</f>
        <v>photobooks</v>
      </c>
      <c r="S1774" s="11">
        <f>(J1774/86400)+25569+(-5/24)</f>
        <v>41766.509675925925</v>
      </c>
      <c r="T1774" s="11">
        <f>(I1774/86400)+25569+(-5/24)</f>
        <v>41826.509675925925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IF(E1775&lt;=0,0,(E1775/D1775)*100)</f>
        <v>6.2566666666666677</v>
      </c>
      <c r="P1775" s="7">
        <f>IF(E1775&lt;=0,0,E1775/L1775)</f>
        <v>98.78947368421052</v>
      </c>
      <c r="Q1775" t="str">
        <f>LEFT(N1775,FIND("/",N1775)-1)</f>
        <v>photography</v>
      </c>
      <c r="R1775" t="str">
        <f>RIGHT(N1775,LEN(N1775)-FIND("/",N1775))</f>
        <v>photobooks</v>
      </c>
      <c r="S1775" s="11">
        <f>(J1775/86400)+25569+(-5/24)</f>
        <v>41978.552060185182</v>
      </c>
      <c r="T1775" s="11">
        <f>(I1775/86400)+25569+(-5/24)</f>
        <v>42023.552060185182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IF(E1776&lt;=0,0,(E1776/D1776)*100)</f>
        <v>45.92</v>
      </c>
      <c r="P1776" s="7">
        <f>IF(E1776&lt;=0,0,E1776/L1776)</f>
        <v>88.307692307692307</v>
      </c>
      <c r="Q1776" t="str">
        <f>LEFT(N1776,FIND("/",N1776)-1)</f>
        <v>photography</v>
      </c>
      <c r="R1776" t="str">
        <f>RIGHT(N1776,LEN(N1776)-FIND("/",N1776))</f>
        <v>photobooks</v>
      </c>
      <c r="S1776" s="11">
        <f>(J1776/86400)+25569+(-5/24)</f>
        <v>41930.010324074072</v>
      </c>
      <c r="T1776" s="11">
        <f>(I1776/86400)+25569+(-5/24)</f>
        <v>41972.415972222218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IF(E1777&lt;=0,0,(E1777/D1777)*100)</f>
        <v>65.101538461538468</v>
      </c>
      <c r="P1777" s="7">
        <f>IF(E1777&lt;=0,0,E1777/L1777)</f>
        <v>170.62903225806451</v>
      </c>
      <c r="Q1777" t="str">
        <f>LEFT(N1777,FIND("/",N1777)-1)</f>
        <v>photography</v>
      </c>
      <c r="R1777" t="str">
        <f>RIGHT(N1777,LEN(N1777)-FIND("/",N1777))</f>
        <v>photobooks</v>
      </c>
      <c r="S1777" s="11">
        <f>(J1777/86400)+25569+(-5/24)</f>
        <v>41891.768055555549</v>
      </c>
      <c r="T1777" s="11">
        <f>(I1777/86400)+25569+(-5/24)</f>
        <v>41936.768055555549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IF(E1778&lt;=0,0,(E1778/D1778)*100)</f>
        <v>6.7</v>
      </c>
      <c r="P1778" s="7">
        <f>IF(E1778&lt;=0,0,E1778/L1778)</f>
        <v>83.75</v>
      </c>
      <c r="Q1778" t="str">
        <f>LEFT(N1778,FIND("/",N1778)-1)</f>
        <v>photography</v>
      </c>
      <c r="R1778" t="str">
        <f>RIGHT(N1778,LEN(N1778)-FIND("/",N1778))</f>
        <v>photobooks</v>
      </c>
      <c r="S1778" s="11">
        <f>(J1778/86400)+25569+(-5/24)</f>
        <v>41905.748506944445</v>
      </c>
      <c r="T1778" s="11">
        <f>(I1778/86400)+25569+(-5/24)</f>
        <v>41941.748506944445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IF(E1779&lt;=0,0,(E1779/D1779)*100)</f>
        <v>13.5625</v>
      </c>
      <c r="P1779" s="7">
        <f>IF(E1779&lt;=0,0,E1779/L1779)</f>
        <v>65.099999999999994</v>
      </c>
      <c r="Q1779" t="str">
        <f>LEFT(N1779,FIND("/",N1779)-1)</f>
        <v>photography</v>
      </c>
      <c r="R1779" t="str">
        <f>RIGHT(N1779,LEN(N1779)-FIND("/",N1779))</f>
        <v>photobooks</v>
      </c>
      <c r="S1779" s="11">
        <f>(J1779/86400)+25569+(-5/24)</f>
        <v>42025.14876157407</v>
      </c>
      <c r="T1779" s="11">
        <f>(I1779/86400)+25569+(-5/24)</f>
        <v>42055.14876157407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IF(E1780&lt;=0,0,(E1780/D1780)*100)</f>
        <v>1.9900000000000002</v>
      </c>
      <c r="P1780" s="7">
        <f>IF(E1780&lt;=0,0,E1780/L1780)</f>
        <v>66.333333333333329</v>
      </c>
      <c r="Q1780" t="str">
        <f>LEFT(N1780,FIND("/",N1780)-1)</f>
        <v>photography</v>
      </c>
      <c r="R1780" t="str">
        <f>RIGHT(N1780,LEN(N1780)-FIND("/",N1780))</f>
        <v>photobooks</v>
      </c>
      <c r="S1780" s="11">
        <f>(J1780/86400)+25569+(-5/24)</f>
        <v>42045.655034722215</v>
      </c>
      <c r="T1780" s="11">
        <f>(I1780/86400)+25569+(-5/24)</f>
        <v>42090.613368055558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IF(E1781&lt;=0,0,(E1781/D1781)*100)</f>
        <v>36.236363636363642</v>
      </c>
      <c r="P1781" s="7">
        <f>IF(E1781&lt;=0,0,E1781/L1781)</f>
        <v>104.89473684210526</v>
      </c>
      <c r="Q1781" t="str">
        <f>LEFT(N1781,FIND("/",N1781)-1)</f>
        <v>photography</v>
      </c>
      <c r="R1781" t="str">
        <f>RIGHT(N1781,LEN(N1781)-FIND("/",N1781))</f>
        <v>photobooks</v>
      </c>
      <c r="S1781" s="11">
        <f>(J1781/86400)+25569+(-5/24)</f>
        <v>42585.483564814807</v>
      </c>
      <c r="T1781" s="11">
        <f>(I1781/86400)+25569+(-5/24)</f>
        <v>42615.483564814807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IF(E1782&lt;=0,0,(E1782/D1782)*100)</f>
        <v>39.743333333333339</v>
      </c>
      <c r="P1782" s="7">
        <f>IF(E1782&lt;=0,0,E1782/L1782)</f>
        <v>78.440789473684205</v>
      </c>
      <c r="Q1782" t="str">
        <f>LEFT(N1782,FIND("/",N1782)-1)</f>
        <v>photography</v>
      </c>
      <c r="R1782" t="str">
        <f>RIGHT(N1782,LEN(N1782)-FIND("/",N1782))</f>
        <v>photobooks</v>
      </c>
      <c r="S1782" s="11">
        <f>(J1782/86400)+25569+(-5/24)</f>
        <v>42493.392476851848</v>
      </c>
      <c r="T1782" s="11">
        <f>(I1782/86400)+25569+(-5/24)</f>
        <v>42553.392476851848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IF(E1783&lt;=0,0,(E1783/D1783)*100)</f>
        <v>25.763636363636365</v>
      </c>
      <c r="P1783" s="7">
        <f>IF(E1783&lt;=0,0,E1783/L1783)</f>
        <v>59.041666666666664</v>
      </c>
      <c r="Q1783" t="str">
        <f>LEFT(N1783,FIND("/",N1783)-1)</f>
        <v>photography</v>
      </c>
      <c r="R1783" t="str">
        <f>RIGHT(N1783,LEN(N1783)-FIND("/",N1783))</f>
        <v>photobooks</v>
      </c>
      <c r="S1783" s="11">
        <f>(J1783/86400)+25569+(-5/24)</f>
        <v>42597.409085648142</v>
      </c>
      <c r="T1783" s="11">
        <f>(I1783/86400)+25569+(-5/24)</f>
        <v>42628.409085648142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IF(E1784&lt;=0,0,(E1784/D1784)*100)</f>
        <v>15.491428571428573</v>
      </c>
      <c r="P1784" s="7">
        <f>IF(E1784&lt;=0,0,E1784/L1784)</f>
        <v>71.34210526315789</v>
      </c>
      <c r="Q1784" t="str">
        <f>LEFT(N1784,FIND("/",N1784)-1)</f>
        <v>photography</v>
      </c>
      <c r="R1784" t="str">
        <f>RIGHT(N1784,LEN(N1784)-FIND("/",N1784))</f>
        <v>photobooks</v>
      </c>
      <c r="S1784" s="11">
        <f>(J1784/86400)+25569+(-5/24)</f>
        <v>42388.366770833331</v>
      </c>
      <c r="T1784" s="11">
        <f>(I1784/86400)+25569+(-5/24)</f>
        <v>42421.366770833331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IF(E1785&lt;=0,0,(E1785/D1785)*100)</f>
        <v>23.692499999999999</v>
      </c>
      <c r="P1785" s="7">
        <f>IF(E1785&lt;=0,0,E1785/L1785)</f>
        <v>51.227027027027027</v>
      </c>
      <c r="Q1785" t="str">
        <f>LEFT(N1785,FIND("/",N1785)-1)</f>
        <v>photography</v>
      </c>
      <c r="R1785" t="str">
        <f>RIGHT(N1785,LEN(N1785)-FIND("/",N1785))</f>
        <v>photobooks</v>
      </c>
      <c r="S1785" s="11">
        <f>(J1785/86400)+25569+(-5/24)</f>
        <v>42115.741643518515</v>
      </c>
      <c r="T1785" s="11">
        <f>(I1785/86400)+25569+(-5/24)</f>
        <v>42145.741643518515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IF(E1786&lt;=0,0,(E1786/D1786)*100)</f>
        <v>39.76</v>
      </c>
      <c r="P1786" s="7">
        <f>IF(E1786&lt;=0,0,E1786/L1786)</f>
        <v>60.242424242424242</v>
      </c>
      <c r="Q1786" t="str">
        <f>LEFT(N1786,FIND("/",N1786)-1)</f>
        <v>photography</v>
      </c>
      <c r="R1786" t="str">
        <f>RIGHT(N1786,LEN(N1786)-FIND("/",N1786))</f>
        <v>photobooks</v>
      </c>
      <c r="S1786" s="11">
        <f>(J1786/86400)+25569+(-5/24)</f>
        <v>42003.447222222218</v>
      </c>
      <c r="T1786" s="11">
        <f>(I1786/86400)+25569+(-5/24)</f>
        <v>42034.934027777774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IF(E1787&lt;=0,0,(E1787/D1787)*100)</f>
        <v>20.220833333333331</v>
      </c>
      <c r="P1787" s="7">
        <f>IF(E1787&lt;=0,0,E1787/L1787)</f>
        <v>44.935185185185183</v>
      </c>
      <c r="Q1787" t="str">
        <f>LEFT(N1787,FIND("/",N1787)-1)</f>
        <v>photography</v>
      </c>
      <c r="R1787" t="str">
        <f>RIGHT(N1787,LEN(N1787)-FIND("/",N1787))</f>
        <v>photobooks</v>
      </c>
      <c r="S1787" s="11">
        <f>(J1787/86400)+25569+(-5/24)</f>
        <v>41896.926562499997</v>
      </c>
      <c r="T1787" s="11">
        <f>(I1787/86400)+25569+(-5/24)</f>
        <v>41927.791666666664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IF(E1788&lt;=0,0,(E1788/D1788)*100)</f>
        <v>47.631578947368418</v>
      </c>
      <c r="P1788" s="7">
        <f>IF(E1788&lt;=0,0,E1788/L1788)</f>
        <v>31.206896551724139</v>
      </c>
      <c r="Q1788" t="str">
        <f>LEFT(N1788,FIND("/",N1788)-1)</f>
        <v>photography</v>
      </c>
      <c r="R1788" t="str">
        <f>RIGHT(N1788,LEN(N1788)-FIND("/",N1788))</f>
        <v>photobooks</v>
      </c>
      <c r="S1788" s="11">
        <f>(J1788/86400)+25569+(-5/24)</f>
        <v>41958.342326388891</v>
      </c>
      <c r="T1788" s="11">
        <f>(I1788/86400)+25569+(-5/24)</f>
        <v>41988.342326388891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IF(E1789&lt;=0,0,(E1789/D1789)*100)</f>
        <v>15.329999999999998</v>
      </c>
      <c r="P1789" s="7">
        <f>IF(E1789&lt;=0,0,E1789/L1789)</f>
        <v>63.875</v>
      </c>
      <c r="Q1789" t="str">
        <f>LEFT(N1789,FIND("/",N1789)-1)</f>
        <v>photography</v>
      </c>
      <c r="R1789" t="str">
        <f>RIGHT(N1789,LEN(N1789)-FIND("/",N1789))</f>
        <v>photobooks</v>
      </c>
      <c r="S1789" s="11">
        <f>(J1789/86400)+25569+(-5/24)</f>
        <v>42068.447187499994</v>
      </c>
      <c r="T1789" s="11">
        <f>(I1789/86400)+25569+(-5/24)</f>
        <v>42098.40552083333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IF(E1790&lt;=0,0,(E1790/D1790)*100)</f>
        <v>1.3818181818181818</v>
      </c>
      <c r="P1790" s="7">
        <f>IF(E1790&lt;=0,0,E1790/L1790)</f>
        <v>19</v>
      </c>
      <c r="Q1790" t="str">
        <f>LEFT(N1790,FIND("/",N1790)-1)</f>
        <v>photography</v>
      </c>
      <c r="R1790" t="str">
        <f>RIGHT(N1790,LEN(N1790)-FIND("/",N1790))</f>
        <v>photobooks</v>
      </c>
      <c r="S1790" s="11">
        <f>(J1790/86400)+25569+(-5/24)</f>
        <v>41913.740069444444</v>
      </c>
      <c r="T1790" s="11">
        <f>(I1790/86400)+25569+(-5/24)</f>
        <v>41943.740069444444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IF(E1791&lt;=0,0,(E1791/D1791)*100)</f>
        <v>0.5</v>
      </c>
      <c r="P1791" s="7">
        <f>IF(E1791&lt;=0,0,E1791/L1791)</f>
        <v>10</v>
      </c>
      <c r="Q1791" t="str">
        <f>LEFT(N1791,FIND("/",N1791)-1)</f>
        <v>photography</v>
      </c>
      <c r="R1791" t="str">
        <f>RIGHT(N1791,LEN(N1791)-FIND("/",N1791))</f>
        <v>photobooks</v>
      </c>
      <c r="S1791" s="11">
        <f>(J1791/86400)+25569+(-5/24)</f>
        <v>41956.041701388887</v>
      </c>
      <c r="T1791" s="11">
        <f>(I1791/86400)+25569+(-5/24)</f>
        <v>42016.041701388887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IF(E1792&lt;=0,0,(E1792/D1792)*100)</f>
        <v>4.957575757575758</v>
      </c>
      <c r="P1792" s="7">
        <f>IF(E1792&lt;=0,0,E1792/L1792)</f>
        <v>109.06666666666666</v>
      </c>
      <c r="Q1792" t="str">
        <f>LEFT(N1792,FIND("/",N1792)-1)</f>
        <v>photography</v>
      </c>
      <c r="R1792" t="str">
        <f>RIGHT(N1792,LEN(N1792)-FIND("/",N1792))</f>
        <v>photobooks</v>
      </c>
      <c r="S1792" s="11">
        <f>(J1792/86400)+25569+(-5/24)</f>
        <v>42010.466180555552</v>
      </c>
      <c r="T1792" s="11">
        <f>(I1792/86400)+25569+(-5/24)</f>
        <v>42040.466180555552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IF(E1793&lt;=0,0,(E1793/D1793)*100)</f>
        <v>3.5666666666666664</v>
      </c>
      <c r="P1793" s="7">
        <f>IF(E1793&lt;=0,0,E1793/L1793)</f>
        <v>26.75</v>
      </c>
      <c r="Q1793" t="str">
        <f>LEFT(N1793,FIND("/",N1793)-1)</f>
        <v>photography</v>
      </c>
      <c r="R1793" t="str">
        <f>RIGHT(N1793,LEN(N1793)-FIND("/",N1793))</f>
        <v>photobooks</v>
      </c>
      <c r="S1793" s="11">
        <f>(J1793/86400)+25569+(-5/24)</f>
        <v>41973.532002314816</v>
      </c>
      <c r="T1793" s="11">
        <f>(I1793/86400)+25569+(-5/24)</f>
        <v>42033.532002314816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IF(E1794&lt;=0,0,(E1794/D1794)*100)</f>
        <v>61.124000000000002</v>
      </c>
      <c r="P1794" s="7">
        <f>IF(E1794&lt;=0,0,E1794/L1794)</f>
        <v>109.93525179856115</v>
      </c>
      <c r="Q1794" t="str">
        <f>LEFT(N1794,FIND("/",N1794)-1)</f>
        <v>photography</v>
      </c>
      <c r="R1794" t="str">
        <f>RIGHT(N1794,LEN(N1794)-FIND("/",N1794))</f>
        <v>photobooks</v>
      </c>
      <c r="S1794" s="11">
        <f>(J1794/86400)+25569+(-5/24)</f>
        <v>42188.822708333326</v>
      </c>
      <c r="T1794" s="11">
        <f>(I1794/86400)+25569+(-5/24)</f>
        <v>42226.082638888889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IF(E1795&lt;=0,0,(E1795/D1795)*100)</f>
        <v>1.3333333333333335</v>
      </c>
      <c r="P1795" s="7">
        <f>IF(E1795&lt;=0,0,E1795/L1795)</f>
        <v>20</v>
      </c>
      <c r="Q1795" t="str">
        <f>LEFT(N1795,FIND("/",N1795)-1)</f>
        <v>photography</v>
      </c>
      <c r="R1795" t="str">
        <f>RIGHT(N1795,LEN(N1795)-FIND("/",N1795))</f>
        <v>photobooks</v>
      </c>
      <c r="S1795" s="11">
        <f>(J1795/86400)+25569+(-5/24)</f>
        <v>41940.683333333327</v>
      </c>
      <c r="T1795" s="11">
        <f>(I1795/86400)+25569+(-5/24)</f>
        <v>41970.724999999999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IF(E1796&lt;=0,0,(E1796/D1796)*100)</f>
        <v>11.077777777777778</v>
      </c>
      <c r="P1796" s="7">
        <f>IF(E1796&lt;=0,0,E1796/L1796)</f>
        <v>55.388888888888886</v>
      </c>
      <c r="Q1796" t="str">
        <f>LEFT(N1796,FIND("/",N1796)-1)</f>
        <v>photography</v>
      </c>
      <c r="R1796" t="str">
        <f>RIGHT(N1796,LEN(N1796)-FIND("/",N1796))</f>
        <v>photobooks</v>
      </c>
      <c r="S1796" s="11">
        <f>(J1796/86400)+25569+(-5/24)</f>
        <v>42011.342847222222</v>
      </c>
      <c r="T1796" s="11">
        <f>(I1796/86400)+25569+(-5/24)</f>
        <v>42046.342847222222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IF(E1797&lt;=0,0,(E1797/D1797)*100)</f>
        <v>38.735714285714288</v>
      </c>
      <c r="P1797" s="7">
        <f>IF(E1797&lt;=0,0,E1797/L1797)</f>
        <v>133.90123456790124</v>
      </c>
      <c r="Q1797" t="str">
        <f>LEFT(N1797,FIND("/",N1797)-1)</f>
        <v>photography</v>
      </c>
      <c r="R1797" t="str">
        <f>RIGHT(N1797,LEN(N1797)-FIND("/",N1797))</f>
        <v>photobooks</v>
      </c>
      <c r="S1797" s="11">
        <f>(J1797/86400)+25569+(-5/24)</f>
        <v>42628.080335648141</v>
      </c>
      <c r="T1797" s="11">
        <f>(I1797/86400)+25569+(-5/24)</f>
        <v>42657.458333333336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IF(E1798&lt;=0,0,(E1798/D1798)*100)</f>
        <v>22.05263157894737</v>
      </c>
      <c r="P1798" s="7">
        <f>IF(E1798&lt;=0,0,E1798/L1798)</f>
        <v>48.720930232558139</v>
      </c>
      <c r="Q1798" t="str">
        <f>LEFT(N1798,FIND("/",N1798)-1)</f>
        <v>photography</v>
      </c>
      <c r="R1798" t="str">
        <f>RIGHT(N1798,LEN(N1798)-FIND("/",N1798))</f>
        <v>photobooks</v>
      </c>
      <c r="S1798" s="11">
        <f>(J1798/86400)+25569+(-5/24)</f>
        <v>42515.231087962959</v>
      </c>
      <c r="T1798" s="11">
        <f>(I1798/86400)+25569+(-5/24)</f>
        <v>42575.231087962959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IF(E1799&lt;=0,0,(E1799/D1799)*100)</f>
        <v>67.55</v>
      </c>
      <c r="P1799" s="7">
        <f>IF(E1799&lt;=0,0,E1799/L1799)</f>
        <v>48.25</v>
      </c>
      <c r="Q1799" t="str">
        <f>LEFT(N1799,FIND("/",N1799)-1)</f>
        <v>photography</v>
      </c>
      <c r="R1799" t="str">
        <f>RIGHT(N1799,LEN(N1799)-FIND("/",N1799))</f>
        <v>photobooks</v>
      </c>
      <c r="S1799" s="11">
        <f>(J1799/86400)+25569+(-5/24)</f>
        <v>42689.360983796294</v>
      </c>
      <c r="T1799" s="11">
        <f>(I1799/86400)+25569+(-5/24)</f>
        <v>42719.360983796294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IF(E1800&lt;=0,0,(E1800/D1800)*100)</f>
        <v>13.637499999999999</v>
      </c>
      <c r="P1800" s="7">
        <f>IF(E1800&lt;=0,0,E1800/L1800)</f>
        <v>58.972972972972975</v>
      </c>
      <c r="Q1800" t="str">
        <f>LEFT(N1800,FIND("/",N1800)-1)</f>
        <v>photography</v>
      </c>
      <c r="R1800" t="str">
        <f>RIGHT(N1800,LEN(N1800)-FIND("/",N1800))</f>
        <v>photobooks</v>
      </c>
      <c r="S1800" s="11">
        <f>(J1800/86400)+25569+(-5/24)</f>
        <v>42344.118437499994</v>
      </c>
      <c r="T1800" s="11">
        <f>(I1800/86400)+25569+(-5/24)</f>
        <v>42404.118437499994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IF(E1801&lt;=0,0,(E1801/D1801)*100)</f>
        <v>1.7457500000000001</v>
      </c>
      <c r="P1801" s="7">
        <f>IF(E1801&lt;=0,0,E1801/L1801)</f>
        <v>11.638333333333334</v>
      </c>
      <c r="Q1801" t="str">
        <f>LEFT(N1801,FIND("/",N1801)-1)</f>
        <v>photography</v>
      </c>
      <c r="R1801" t="str">
        <f>RIGHT(N1801,LEN(N1801)-FIND("/",N1801))</f>
        <v>photobooks</v>
      </c>
      <c r="S1801" s="11">
        <f>(J1801/86400)+25569+(-5/24)</f>
        <v>41934.634351851848</v>
      </c>
      <c r="T1801" s="11">
        <f>(I1801/86400)+25569+(-5/24)</f>
        <v>41954.676018518519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IF(E1802&lt;=0,0,(E1802/D1802)*100)</f>
        <v>20.44963251188932</v>
      </c>
      <c r="P1802" s="7">
        <f>IF(E1802&lt;=0,0,E1802/L1802)</f>
        <v>83.716814159292042</v>
      </c>
      <c r="Q1802" t="str">
        <f>LEFT(N1802,FIND("/",N1802)-1)</f>
        <v>photography</v>
      </c>
      <c r="R1802" t="str">
        <f>RIGHT(N1802,LEN(N1802)-FIND("/",N1802))</f>
        <v>photobooks</v>
      </c>
      <c r="S1802" s="11">
        <f>(J1802/86400)+25569+(-5/24)</f>
        <v>42623.397800925923</v>
      </c>
      <c r="T1802" s="11">
        <f>(I1802/86400)+25569+(-5/24)</f>
        <v>42653.397800925923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IF(E1803&lt;=0,0,(E1803/D1803)*100)</f>
        <v>13.852941176470587</v>
      </c>
      <c r="P1803" s="7">
        <f>IF(E1803&lt;=0,0,E1803/L1803)</f>
        <v>63.648648648648646</v>
      </c>
      <c r="Q1803" t="str">
        <f>LEFT(N1803,FIND("/",N1803)-1)</f>
        <v>photography</v>
      </c>
      <c r="R1803" t="str">
        <f>RIGHT(N1803,LEN(N1803)-FIND("/",N1803))</f>
        <v>photobooks</v>
      </c>
      <c r="S1803" s="11">
        <f>(J1803/86400)+25569+(-5/24)</f>
        <v>42321.452175925922</v>
      </c>
      <c r="T1803" s="11">
        <f>(I1803/86400)+25569+(-5/24)</f>
        <v>42353.298611111109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IF(E1804&lt;=0,0,(E1804/D1804)*100)</f>
        <v>48.485714285714288</v>
      </c>
      <c r="P1804" s="7">
        <f>IF(E1804&lt;=0,0,E1804/L1804)</f>
        <v>94.277777777777771</v>
      </c>
      <c r="Q1804" t="str">
        <f>LEFT(N1804,FIND("/",N1804)-1)</f>
        <v>photography</v>
      </c>
      <c r="R1804" t="str">
        <f>RIGHT(N1804,LEN(N1804)-FIND("/",N1804))</f>
        <v>photobooks</v>
      </c>
      <c r="S1804" s="11">
        <f>(J1804/86400)+25569+(-5/24)</f>
        <v>42159.264236111114</v>
      </c>
      <c r="T1804" s="11">
        <f>(I1804/86400)+25569+(-5/24)</f>
        <v>42182.707638888889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IF(E1805&lt;=0,0,(E1805/D1805)*100)</f>
        <v>30.8</v>
      </c>
      <c r="P1805" s="7">
        <f>IF(E1805&lt;=0,0,E1805/L1805)</f>
        <v>71.86666666666666</v>
      </c>
      <c r="Q1805" t="str">
        <f>LEFT(N1805,FIND("/",N1805)-1)</f>
        <v>photography</v>
      </c>
      <c r="R1805" t="str">
        <f>RIGHT(N1805,LEN(N1805)-FIND("/",N1805))</f>
        <v>photobooks</v>
      </c>
      <c r="S1805" s="11">
        <f>(J1805/86400)+25569+(-5/24)</f>
        <v>42017.863217592589</v>
      </c>
      <c r="T1805" s="11">
        <f>(I1805/86400)+25569+(-5/24)</f>
        <v>42048.863217592589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IF(E1806&lt;=0,0,(E1806/D1806)*100)</f>
        <v>35.174193548387095</v>
      </c>
      <c r="P1806" s="7">
        <f>IF(E1806&lt;=0,0,E1806/L1806)</f>
        <v>104.84615384615384</v>
      </c>
      <c r="Q1806" t="str">
        <f>LEFT(N1806,FIND("/",N1806)-1)</f>
        <v>photography</v>
      </c>
      <c r="R1806" t="str">
        <f>RIGHT(N1806,LEN(N1806)-FIND("/",N1806))</f>
        <v>photobooks</v>
      </c>
      <c r="S1806" s="11">
        <f>(J1806/86400)+25569+(-5/24)</f>
        <v>42282.469953703701</v>
      </c>
      <c r="T1806" s="11">
        <f>(I1806/86400)+25569+(-5/24)</f>
        <v>42322.511620370373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IF(E1807&lt;=0,0,(E1807/D1807)*100)</f>
        <v>36.404444444444444</v>
      </c>
      <c r="P1807" s="7">
        <f>IF(E1807&lt;=0,0,E1807/L1807)</f>
        <v>67.139344262295083</v>
      </c>
      <c r="Q1807" t="str">
        <f>LEFT(N1807,FIND("/",N1807)-1)</f>
        <v>photography</v>
      </c>
      <c r="R1807" t="str">
        <f>RIGHT(N1807,LEN(N1807)-FIND("/",N1807))</f>
        <v>photobooks</v>
      </c>
      <c r="S1807" s="11">
        <f>(J1807/86400)+25569+(-5/24)</f>
        <v>42247.595578703702</v>
      </c>
      <c r="T1807" s="11">
        <f>(I1807/86400)+25569+(-5/24)</f>
        <v>42279.541666666664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IF(E1808&lt;=0,0,(E1808/D1808)*100)</f>
        <v>2.9550000000000001</v>
      </c>
      <c r="P1808" s="7">
        <f>IF(E1808&lt;=0,0,E1808/L1808)</f>
        <v>73.875</v>
      </c>
      <c r="Q1808" t="str">
        <f>LEFT(N1808,FIND("/",N1808)-1)</f>
        <v>photography</v>
      </c>
      <c r="R1808" t="str">
        <f>RIGHT(N1808,LEN(N1808)-FIND("/",N1808))</f>
        <v>photobooks</v>
      </c>
      <c r="S1808" s="11">
        <f>(J1808/86400)+25569+(-5/24)</f>
        <v>41877.429965277777</v>
      </c>
      <c r="T1808" s="11">
        <f>(I1808/86400)+25569+(-5/24)</f>
        <v>41912.429965277777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IF(E1809&lt;=0,0,(E1809/D1809)*100)</f>
        <v>11.06</v>
      </c>
      <c r="P1809" s="7">
        <f>IF(E1809&lt;=0,0,E1809/L1809)</f>
        <v>69.125</v>
      </c>
      <c r="Q1809" t="str">
        <f>LEFT(N1809,FIND("/",N1809)-1)</f>
        <v>photography</v>
      </c>
      <c r="R1809" t="str">
        <f>RIGHT(N1809,LEN(N1809)-FIND("/",N1809))</f>
        <v>photobooks</v>
      </c>
      <c r="S1809" s="11">
        <f>(J1809/86400)+25569+(-5/24)</f>
        <v>41879.860104166662</v>
      </c>
      <c r="T1809" s="11">
        <f>(I1809/86400)+25569+(-5/24)</f>
        <v>41909.860104166662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IF(E1810&lt;=0,0,(E1810/D1810)*100)</f>
        <v>41.407142857142858</v>
      </c>
      <c r="P1810" s="7">
        <f>IF(E1810&lt;=0,0,E1810/L1810)</f>
        <v>120.77083333333333</v>
      </c>
      <c r="Q1810" t="str">
        <f>LEFT(N1810,FIND("/",N1810)-1)</f>
        <v>photography</v>
      </c>
      <c r="R1810" t="str">
        <f>RIGHT(N1810,LEN(N1810)-FIND("/",N1810))</f>
        <v>photobooks</v>
      </c>
      <c r="S1810" s="11">
        <f>(J1810/86400)+25569+(-5/24)</f>
        <v>42742.472569444442</v>
      </c>
      <c r="T1810" s="11">
        <f>(I1810/86400)+25569+(-5/24)</f>
        <v>42777.472569444442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IF(E1811&lt;=0,0,(E1811/D1811)*100)</f>
        <v>10.857142857142858</v>
      </c>
      <c r="P1811" s="7">
        <f>IF(E1811&lt;=0,0,E1811/L1811)</f>
        <v>42.222222222222221</v>
      </c>
      <c r="Q1811" t="str">
        <f>LEFT(N1811,FIND("/",N1811)-1)</f>
        <v>photography</v>
      </c>
      <c r="R1811" t="str">
        <f>RIGHT(N1811,LEN(N1811)-FIND("/",N1811))</f>
        <v>photobooks</v>
      </c>
      <c r="S1811" s="11">
        <f>(J1811/86400)+25569+(-5/24)</f>
        <v>42029.699525462966</v>
      </c>
      <c r="T1811" s="11">
        <f>(I1811/86400)+25569+(-5/24)</f>
        <v>42064.699525462966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IF(E1812&lt;=0,0,(E1812/D1812)*100)</f>
        <v>3.3333333333333335</v>
      </c>
      <c r="P1812" s="7">
        <f>IF(E1812&lt;=0,0,E1812/L1812)</f>
        <v>7.5</v>
      </c>
      <c r="Q1812" t="str">
        <f>LEFT(N1812,FIND("/",N1812)-1)</f>
        <v>photography</v>
      </c>
      <c r="R1812" t="str">
        <f>RIGHT(N1812,LEN(N1812)-FIND("/",N1812))</f>
        <v>photobooks</v>
      </c>
      <c r="S1812" s="11">
        <f>(J1812/86400)+25569+(-5/24)</f>
        <v>41860.701689814814</v>
      </c>
      <c r="T1812" s="11">
        <f>(I1812/86400)+25569+(-5/24)</f>
        <v>41872.701689814814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IF(E1813&lt;=0,0,(E1813/D1813)*100)</f>
        <v>7.407407407407407E-2</v>
      </c>
      <c r="P1813" s="7">
        <f>IF(E1813&lt;=0,0,E1813/L1813)</f>
        <v>1.5384615384615385</v>
      </c>
      <c r="Q1813" t="str">
        <f>LEFT(N1813,FIND("/",N1813)-1)</f>
        <v>photography</v>
      </c>
      <c r="R1813" t="str">
        <f>RIGHT(N1813,LEN(N1813)-FIND("/",N1813))</f>
        <v>photobooks</v>
      </c>
      <c r="S1813" s="11">
        <f>(J1813/86400)+25569+(-5/24)</f>
        <v>41876.225347222222</v>
      </c>
      <c r="T1813" s="11">
        <f>(I1813/86400)+25569+(-5/24)</f>
        <v>41935.958333333328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IF(E1814&lt;=0,0,(E1814/D1814)*100)</f>
        <v>13.307692307692307</v>
      </c>
      <c r="P1814" s="7">
        <f>IF(E1814&lt;=0,0,E1814/L1814)</f>
        <v>37.608695652173914</v>
      </c>
      <c r="Q1814" t="str">
        <f>LEFT(N1814,FIND("/",N1814)-1)</f>
        <v>photography</v>
      </c>
      <c r="R1814" t="str">
        <f>RIGHT(N1814,LEN(N1814)-FIND("/",N1814))</f>
        <v>photobooks</v>
      </c>
      <c r="S1814" s="11">
        <f>(J1814/86400)+25569+(-5/24)</f>
        <v>42524.110370370363</v>
      </c>
      <c r="T1814" s="11">
        <f>(I1814/86400)+25569+(-5/24)</f>
        <v>42554.110370370363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IF(E1815&lt;=0,0,(E1815/D1815)*100)</f>
        <v>0</v>
      </c>
      <c r="P1815" s="7">
        <f>IF(E1815&lt;=0,0,E1815/L1815)</f>
        <v>0</v>
      </c>
      <c r="Q1815" t="str">
        <f>LEFT(N1815,FIND("/",N1815)-1)</f>
        <v>photography</v>
      </c>
      <c r="R1815" t="str">
        <f>RIGHT(N1815,LEN(N1815)-FIND("/",N1815))</f>
        <v>photobooks</v>
      </c>
      <c r="S1815" s="11">
        <f>(J1815/86400)+25569+(-5/24)</f>
        <v>41829.68069444444</v>
      </c>
      <c r="T1815" s="11">
        <f>(I1815/86400)+25569+(-5/24)</f>
        <v>41859.68069444444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IF(E1816&lt;=0,0,(E1816/D1816)*100)</f>
        <v>49.183333333333337</v>
      </c>
      <c r="P1816" s="7">
        <f>IF(E1816&lt;=0,0,E1816/L1816)</f>
        <v>42.157142857142858</v>
      </c>
      <c r="Q1816" t="str">
        <f>LEFT(N1816,FIND("/",N1816)-1)</f>
        <v>photography</v>
      </c>
      <c r="R1816" t="str">
        <f>RIGHT(N1816,LEN(N1816)-FIND("/",N1816))</f>
        <v>photobooks</v>
      </c>
      <c r="S1816" s="11">
        <f>(J1816/86400)+25569+(-5/24)</f>
        <v>42033.105740740742</v>
      </c>
      <c r="T1816" s="11">
        <f>(I1816/86400)+25569+(-5/24)</f>
        <v>42063.105740740742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IF(E1817&lt;=0,0,(E1817/D1817)*100)</f>
        <v>0</v>
      </c>
      <c r="P1817" s="7">
        <f>IF(E1817&lt;=0,0,E1817/L1817)</f>
        <v>0</v>
      </c>
      <c r="Q1817" t="str">
        <f>LEFT(N1817,FIND("/",N1817)-1)</f>
        <v>photography</v>
      </c>
      <c r="R1817" t="str">
        <f>RIGHT(N1817,LEN(N1817)-FIND("/",N1817))</f>
        <v>photobooks</v>
      </c>
      <c r="S1817" s="11">
        <f>(J1817/86400)+25569+(-5/24)</f>
        <v>42172.698344907403</v>
      </c>
      <c r="T1817" s="11">
        <f>(I1817/86400)+25569+(-5/24)</f>
        <v>42186.698344907403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IF(E1818&lt;=0,0,(E1818/D1818)*100)</f>
        <v>2.036</v>
      </c>
      <c r="P1818" s="7">
        <f>IF(E1818&lt;=0,0,E1818/L1818)</f>
        <v>84.833333333333329</v>
      </c>
      <c r="Q1818" t="str">
        <f>LEFT(N1818,FIND("/",N1818)-1)</f>
        <v>photography</v>
      </c>
      <c r="R1818" t="str">
        <f>RIGHT(N1818,LEN(N1818)-FIND("/",N1818))</f>
        <v>photobooks</v>
      </c>
      <c r="S1818" s="11">
        <f>(J1818/86400)+25569+(-5/24)</f>
        <v>42548.667858796289</v>
      </c>
      <c r="T1818" s="11">
        <f>(I1818/86400)+25569+(-5/24)</f>
        <v>42576.583333333336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IF(E1819&lt;=0,0,(E1819/D1819)*100)</f>
        <v>52.327777777777776</v>
      </c>
      <c r="P1819" s="7">
        <f>IF(E1819&lt;=0,0,E1819/L1819)</f>
        <v>94.19</v>
      </c>
      <c r="Q1819" t="str">
        <f>LEFT(N1819,FIND("/",N1819)-1)</f>
        <v>photography</v>
      </c>
      <c r="R1819" t="str">
        <f>RIGHT(N1819,LEN(N1819)-FIND("/",N1819))</f>
        <v>photobooks</v>
      </c>
      <c r="S1819" s="11">
        <f>(J1819/86400)+25569+(-5/24)</f>
        <v>42705.453784722216</v>
      </c>
      <c r="T1819" s="11">
        <f>(I1819/86400)+25569+(-5/24)</f>
        <v>42765.082638888889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IF(E1820&lt;=0,0,(E1820/D1820)*100)</f>
        <v>0</v>
      </c>
      <c r="P1820" s="7">
        <f>IF(E1820&lt;=0,0,E1820/L1820)</f>
        <v>0</v>
      </c>
      <c r="Q1820" t="str">
        <f>LEFT(N1820,FIND("/",N1820)-1)</f>
        <v>photography</v>
      </c>
      <c r="R1820" t="str">
        <f>RIGHT(N1820,LEN(N1820)-FIND("/",N1820))</f>
        <v>photobooks</v>
      </c>
      <c r="S1820" s="11">
        <f>(J1820/86400)+25569+(-5/24)</f>
        <v>42067.026041666664</v>
      </c>
      <c r="T1820" s="11">
        <f>(I1820/86400)+25569+(-5/24)</f>
        <v>42096.984374999993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IF(E1821&lt;=0,0,(E1821/D1821)*100)</f>
        <v>2.083333333333333</v>
      </c>
      <c r="P1821" s="7">
        <f>IF(E1821&lt;=0,0,E1821/L1821)</f>
        <v>6.25</v>
      </c>
      <c r="Q1821" t="str">
        <f>LEFT(N1821,FIND("/",N1821)-1)</f>
        <v>photography</v>
      </c>
      <c r="R1821" t="str">
        <f>RIGHT(N1821,LEN(N1821)-FIND("/",N1821))</f>
        <v>photobooks</v>
      </c>
      <c r="S1821" s="11">
        <f>(J1821/86400)+25569+(-5/24)</f>
        <v>41820.543935185182</v>
      </c>
      <c r="T1821" s="11">
        <f>(I1821/86400)+25569+(-5/24)</f>
        <v>41850.543935185182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IF(E1822&lt;=0,0,(E1822/D1822)*100)</f>
        <v>6.565384615384616</v>
      </c>
      <c r="P1822" s="7">
        <f>IF(E1822&lt;=0,0,E1822/L1822)</f>
        <v>213.375</v>
      </c>
      <c r="Q1822" t="str">
        <f>LEFT(N1822,FIND("/",N1822)-1)</f>
        <v>photography</v>
      </c>
      <c r="R1822" t="str">
        <f>RIGHT(N1822,LEN(N1822)-FIND("/",N1822))</f>
        <v>photobooks</v>
      </c>
      <c r="S1822" s="11">
        <f>(J1822/86400)+25569+(-5/24)</f>
        <v>42064.876041666663</v>
      </c>
      <c r="T1822" s="11">
        <f>(I1822/86400)+25569+(-5/24)</f>
        <v>42094.834374999999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IF(E1823&lt;=0,0,(E1823/D1823)*100)</f>
        <v>134.88999999999999</v>
      </c>
      <c r="P1823" s="7">
        <f>IF(E1823&lt;=0,0,E1823/L1823)</f>
        <v>59.162280701754383</v>
      </c>
      <c r="Q1823" t="str">
        <f>LEFT(N1823,FIND("/",N1823)-1)</f>
        <v>music</v>
      </c>
      <c r="R1823" t="str">
        <f>RIGHT(N1823,LEN(N1823)-FIND("/",N1823))</f>
        <v>rock</v>
      </c>
      <c r="S1823" s="11">
        <f>(J1823/86400)+25569+(-5/24)</f>
        <v>40926.110729166663</v>
      </c>
      <c r="T1823" s="11">
        <f>(I1823/86400)+25569+(-5/24)</f>
        <v>40971.110729166663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IF(E1824&lt;=0,0,(E1824/D1824)*100)</f>
        <v>100</v>
      </c>
      <c r="P1824" s="7">
        <f>IF(E1824&lt;=0,0,E1824/L1824)</f>
        <v>27.272727272727273</v>
      </c>
      <c r="Q1824" t="str">
        <f>LEFT(N1824,FIND("/",N1824)-1)</f>
        <v>music</v>
      </c>
      <c r="R1824" t="str">
        <f>RIGHT(N1824,LEN(N1824)-FIND("/",N1824))</f>
        <v>rock</v>
      </c>
      <c r="S1824" s="11">
        <f>(J1824/86400)+25569+(-5/24)</f>
        <v>41634.588680555556</v>
      </c>
      <c r="T1824" s="11">
        <f>(I1824/86400)+25569+(-5/24)</f>
        <v>41670.584027777775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IF(E1825&lt;=0,0,(E1825/D1825)*100)</f>
        <v>115.85714285714286</v>
      </c>
      <c r="P1825" s="7">
        <f>IF(E1825&lt;=0,0,E1825/L1825)</f>
        <v>24.575757575757574</v>
      </c>
      <c r="Q1825" t="str">
        <f>LEFT(N1825,FIND("/",N1825)-1)</f>
        <v>music</v>
      </c>
      <c r="R1825" t="str">
        <f>RIGHT(N1825,LEN(N1825)-FIND("/",N1825))</f>
        <v>rock</v>
      </c>
      <c r="S1825" s="11">
        <f>(J1825/86400)+25569+(-5/24)</f>
        <v>41176.47657407407</v>
      </c>
      <c r="T1825" s="11">
        <f>(I1825/86400)+25569+(-5/24)</f>
        <v>41206.47657407407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IF(E1826&lt;=0,0,(E1826/D1826)*100)</f>
        <v>100.06666666666666</v>
      </c>
      <c r="P1826" s="7">
        <f>IF(E1826&lt;=0,0,E1826/L1826)</f>
        <v>75.05</v>
      </c>
      <c r="Q1826" t="str">
        <f>LEFT(N1826,FIND("/",N1826)-1)</f>
        <v>music</v>
      </c>
      <c r="R1826" t="str">
        <f>RIGHT(N1826,LEN(N1826)-FIND("/",N1826))</f>
        <v>rock</v>
      </c>
      <c r="S1826" s="11">
        <f>(J1826/86400)+25569+(-5/24)</f>
        <v>41626.707951388882</v>
      </c>
      <c r="T1826" s="11">
        <f>(I1826/86400)+25569+(-5/24)</f>
        <v>41646.880555555552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IF(E1827&lt;=0,0,(E1827/D1827)*100)</f>
        <v>105.05</v>
      </c>
      <c r="P1827" s="7">
        <f>IF(E1827&lt;=0,0,E1827/L1827)</f>
        <v>42.02</v>
      </c>
      <c r="Q1827" t="str">
        <f>LEFT(N1827,FIND("/",N1827)-1)</f>
        <v>music</v>
      </c>
      <c r="R1827" t="str">
        <f>RIGHT(N1827,LEN(N1827)-FIND("/",N1827))</f>
        <v>rock</v>
      </c>
      <c r="S1827" s="11">
        <f>(J1827/86400)+25569+(-5/24)</f>
        <v>41443.626192129625</v>
      </c>
      <c r="T1827" s="11">
        <f>(I1827/86400)+25569+(-5/24)</f>
        <v>41466.626192129625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IF(E1828&lt;=0,0,(E1828/D1828)*100)</f>
        <v>101</v>
      </c>
      <c r="P1828" s="7">
        <f>IF(E1828&lt;=0,0,E1828/L1828)</f>
        <v>53.157894736842103</v>
      </c>
      <c r="Q1828" t="str">
        <f>LEFT(N1828,FIND("/",N1828)-1)</f>
        <v>music</v>
      </c>
      <c r="R1828" t="str">
        <f>RIGHT(N1828,LEN(N1828)-FIND("/",N1828))</f>
        <v>rock</v>
      </c>
      <c r="S1828" s="11">
        <f>(J1828/86400)+25569+(-5/24)</f>
        <v>41657.715474537035</v>
      </c>
      <c r="T1828" s="11">
        <f>(I1828/86400)+25569+(-5/24)</f>
        <v>41687.715474537035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IF(E1829&lt;=0,0,(E1829/D1829)*100)</f>
        <v>100.66250000000001</v>
      </c>
      <c r="P1829" s="7">
        <f>IF(E1829&lt;=0,0,E1829/L1829)</f>
        <v>83.885416666666671</v>
      </c>
      <c r="Q1829" t="str">
        <f>LEFT(N1829,FIND("/",N1829)-1)</f>
        <v>music</v>
      </c>
      <c r="R1829" t="str">
        <f>RIGHT(N1829,LEN(N1829)-FIND("/",N1829))</f>
        <v>rock</v>
      </c>
      <c r="S1829" s="11">
        <f>(J1829/86400)+25569+(-5/24)</f>
        <v>40555.117604166662</v>
      </c>
      <c r="T1829" s="11">
        <f>(I1829/86400)+25569+(-5/24)</f>
        <v>40605.117604166662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IF(E1830&lt;=0,0,(E1830/D1830)*100)</f>
        <v>100.16000000000001</v>
      </c>
      <c r="P1830" s="7">
        <f>IF(E1830&lt;=0,0,E1830/L1830)</f>
        <v>417.33333333333331</v>
      </c>
      <c r="Q1830" t="str">
        <f>LEFT(N1830,FIND("/",N1830)-1)</f>
        <v>music</v>
      </c>
      <c r="R1830" t="str">
        <f>RIGHT(N1830,LEN(N1830)-FIND("/",N1830))</f>
        <v>rock</v>
      </c>
      <c r="S1830" s="11">
        <f>(J1830/86400)+25569+(-5/24)</f>
        <v>41736.691319444442</v>
      </c>
      <c r="T1830" s="11">
        <f>(I1830/86400)+25569+(-5/24)</f>
        <v>41768.708333333328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IF(E1831&lt;=0,0,(E1831/D1831)*100)</f>
        <v>166.68333333333334</v>
      </c>
      <c r="P1831" s="7">
        <f>IF(E1831&lt;=0,0,E1831/L1831)</f>
        <v>75.765151515151516</v>
      </c>
      <c r="Q1831" t="str">
        <f>LEFT(N1831,FIND("/",N1831)-1)</f>
        <v>music</v>
      </c>
      <c r="R1831" t="str">
        <f>RIGHT(N1831,LEN(N1831)-FIND("/",N1831))</f>
        <v>rock</v>
      </c>
      <c r="S1831" s="11">
        <f>(J1831/86400)+25569+(-5/24)</f>
        <v>40515.879293981481</v>
      </c>
      <c r="T1831" s="11">
        <f>(I1831/86400)+25569+(-5/24)</f>
        <v>40564.708333333328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IF(E1832&lt;=0,0,(E1832/D1832)*100)</f>
        <v>101.53333333333335</v>
      </c>
      <c r="P1832" s="7">
        <f>IF(E1832&lt;=0,0,E1832/L1832)</f>
        <v>67.389380530973455</v>
      </c>
      <c r="Q1832" t="str">
        <f>LEFT(N1832,FIND("/",N1832)-1)</f>
        <v>music</v>
      </c>
      <c r="R1832" t="str">
        <f>RIGHT(N1832,LEN(N1832)-FIND("/",N1832))</f>
        <v>rock</v>
      </c>
      <c r="S1832" s="11">
        <f>(J1832/86400)+25569+(-5/24)</f>
        <v>41664.475775462961</v>
      </c>
      <c r="T1832" s="11">
        <f>(I1832/86400)+25569+(-5/24)</f>
        <v>41694.475775462961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IF(E1833&lt;=0,0,(E1833/D1833)*100)</f>
        <v>103</v>
      </c>
      <c r="P1833" s="7">
        <f>IF(E1833&lt;=0,0,E1833/L1833)</f>
        <v>73.571428571428569</v>
      </c>
      <c r="Q1833" t="str">
        <f>LEFT(N1833,FIND("/",N1833)-1)</f>
        <v>music</v>
      </c>
      <c r="R1833" t="str">
        <f>RIGHT(N1833,LEN(N1833)-FIND("/",N1833))</f>
        <v>rock</v>
      </c>
      <c r="S1833" s="11">
        <f>(J1833/86400)+25569+(-5/24)</f>
        <v>41026.787766203699</v>
      </c>
      <c r="T1833" s="11">
        <f>(I1833/86400)+25569+(-5/24)</f>
        <v>41041.787766203699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IF(E1834&lt;=0,0,(E1834/D1834)*100)</f>
        <v>142.85714285714286</v>
      </c>
      <c r="P1834" s="7">
        <f>IF(E1834&lt;=0,0,E1834/L1834)</f>
        <v>25</v>
      </c>
      <c r="Q1834" t="str">
        <f>LEFT(N1834,FIND("/",N1834)-1)</f>
        <v>music</v>
      </c>
      <c r="R1834" t="str">
        <f>RIGHT(N1834,LEN(N1834)-FIND("/",N1834))</f>
        <v>rock</v>
      </c>
      <c r="S1834" s="11">
        <f>(J1834/86400)+25569+(-5/24)</f>
        <v>40576.331331018519</v>
      </c>
      <c r="T1834" s="11">
        <f>(I1834/86400)+25569+(-5/24)</f>
        <v>40606.331331018519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IF(E1835&lt;=0,0,(E1835/D1835)*100)</f>
        <v>262.5</v>
      </c>
      <c r="P1835" s="7">
        <f>IF(E1835&lt;=0,0,E1835/L1835)</f>
        <v>42</v>
      </c>
      <c r="Q1835" t="str">
        <f>LEFT(N1835,FIND("/",N1835)-1)</f>
        <v>music</v>
      </c>
      <c r="R1835" t="str">
        <f>RIGHT(N1835,LEN(N1835)-FIND("/",N1835))</f>
        <v>rock</v>
      </c>
      <c r="S1835" s="11">
        <f>(J1835/86400)+25569+(-5/24)</f>
        <v>41302.835682870369</v>
      </c>
      <c r="T1835" s="11">
        <f>(I1835/86400)+25569+(-5/24)</f>
        <v>41335.124305555553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IF(E1836&lt;=0,0,(E1836/D1836)*100)</f>
        <v>118.05000000000001</v>
      </c>
      <c r="P1836" s="7">
        <f>IF(E1836&lt;=0,0,E1836/L1836)</f>
        <v>131.16666666666666</v>
      </c>
      <c r="Q1836" t="str">
        <f>LEFT(N1836,FIND("/",N1836)-1)</f>
        <v>music</v>
      </c>
      <c r="R1836" t="str">
        <f>RIGHT(N1836,LEN(N1836)-FIND("/",N1836))</f>
        <v>rock</v>
      </c>
      <c r="S1836" s="11">
        <f>(J1836/86400)+25569+(-5/24)</f>
        <v>41988.755729166667</v>
      </c>
      <c r="T1836" s="11">
        <f>(I1836/86400)+25569+(-5/24)</f>
        <v>42028.755729166667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IF(E1837&lt;=0,0,(E1837/D1837)*100)</f>
        <v>104</v>
      </c>
      <c r="P1837" s="7">
        <f>IF(E1837&lt;=0,0,E1837/L1837)</f>
        <v>47.272727272727273</v>
      </c>
      <c r="Q1837" t="str">
        <f>LEFT(N1837,FIND("/",N1837)-1)</f>
        <v>music</v>
      </c>
      <c r="R1837" t="str">
        <f>RIGHT(N1837,LEN(N1837)-FIND("/",N1837))</f>
        <v>rock</v>
      </c>
      <c r="S1837" s="11">
        <f>(J1837/86400)+25569+(-5/24)</f>
        <v>42430.49387731481</v>
      </c>
      <c r="T1837" s="11">
        <f>(I1837/86400)+25569+(-5/24)</f>
        <v>42460.452210648145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IF(E1838&lt;=0,0,(E1838/D1838)*100)</f>
        <v>200.34</v>
      </c>
      <c r="P1838" s="7">
        <f>IF(E1838&lt;=0,0,E1838/L1838)</f>
        <v>182.12727272727273</v>
      </c>
      <c r="Q1838" t="str">
        <f>LEFT(N1838,FIND("/",N1838)-1)</f>
        <v>music</v>
      </c>
      <c r="R1838" t="str">
        <f>RIGHT(N1838,LEN(N1838)-FIND("/",N1838))</f>
        <v>rock</v>
      </c>
      <c r="S1838" s="11">
        <f>(J1838/86400)+25569+(-5/24)</f>
        <v>41305.601030092592</v>
      </c>
      <c r="T1838" s="11">
        <f>(I1838/86400)+25569+(-5/24)</f>
        <v>41322.601030092592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IF(E1839&lt;=0,0,(E1839/D1839)*100)</f>
        <v>306.83333333333331</v>
      </c>
      <c r="P1839" s="7">
        <f>IF(E1839&lt;=0,0,E1839/L1839)</f>
        <v>61.366666666666667</v>
      </c>
      <c r="Q1839" t="str">
        <f>LEFT(N1839,FIND("/",N1839)-1)</f>
        <v>music</v>
      </c>
      <c r="R1839" t="str">
        <f>RIGHT(N1839,LEN(N1839)-FIND("/",N1839))</f>
        <v>rock</v>
      </c>
      <c r="S1839" s="11">
        <f>(J1839/86400)+25569+(-5/24)</f>
        <v>40925.839525462965</v>
      </c>
      <c r="T1839" s="11">
        <f>(I1839/86400)+25569+(-5/24)</f>
        <v>40985.797858796293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IF(E1840&lt;=0,0,(E1840/D1840)*100)</f>
        <v>100.149</v>
      </c>
      <c r="P1840" s="7">
        <f>IF(E1840&lt;=0,0,E1840/L1840)</f>
        <v>35.767499999999998</v>
      </c>
      <c r="Q1840" t="str">
        <f>LEFT(N1840,FIND("/",N1840)-1)</f>
        <v>music</v>
      </c>
      <c r="R1840" t="str">
        <f>RIGHT(N1840,LEN(N1840)-FIND("/",N1840))</f>
        <v>rock</v>
      </c>
      <c r="S1840" s="11">
        <f>(J1840/86400)+25569+(-5/24)</f>
        <v>40788.578206018516</v>
      </c>
      <c r="T1840" s="11">
        <f>(I1840/86400)+25569+(-5/24)</f>
        <v>40816.916666666664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IF(E1841&lt;=0,0,(E1841/D1841)*100)</f>
        <v>205.29999999999998</v>
      </c>
      <c r="P1841" s="7">
        <f>IF(E1841&lt;=0,0,E1841/L1841)</f>
        <v>45.62222222222222</v>
      </c>
      <c r="Q1841" t="str">
        <f>LEFT(N1841,FIND("/",N1841)-1)</f>
        <v>music</v>
      </c>
      <c r="R1841" t="str">
        <f>RIGHT(N1841,LEN(N1841)-FIND("/",N1841))</f>
        <v>rock</v>
      </c>
      <c r="S1841" s="11">
        <f>(J1841/86400)+25569+(-5/24)</f>
        <v>42614.513680555552</v>
      </c>
      <c r="T1841" s="11">
        <f>(I1841/86400)+25569+(-5/24)</f>
        <v>42644.513680555552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IF(E1842&lt;=0,0,(E1842/D1842)*100)</f>
        <v>108.88888888888889</v>
      </c>
      <c r="P1842" s="7">
        <f>IF(E1842&lt;=0,0,E1842/L1842)</f>
        <v>75.384615384615387</v>
      </c>
      <c r="Q1842" t="str">
        <f>LEFT(N1842,FIND("/",N1842)-1)</f>
        <v>music</v>
      </c>
      <c r="R1842" t="str">
        <f>RIGHT(N1842,LEN(N1842)-FIND("/",N1842))</f>
        <v>rock</v>
      </c>
      <c r="S1842" s="11">
        <f>(J1842/86400)+25569+(-5/24)</f>
        <v>41381.88784722222</v>
      </c>
      <c r="T1842" s="11">
        <f>(I1842/86400)+25569+(-5/24)</f>
        <v>41400.999305555553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IF(E1843&lt;=0,0,(E1843/D1843)*100)</f>
        <v>101.75</v>
      </c>
      <c r="P1843" s="7">
        <f>IF(E1843&lt;=0,0,E1843/L1843)</f>
        <v>50.875</v>
      </c>
      <c r="Q1843" t="str">
        <f>LEFT(N1843,FIND("/",N1843)-1)</f>
        <v>music</v>
      </c>
      <c r="R1843" t="str">
        <f>RIGHT(N1843,LEN(N1843)-FIND("/",N1843))</f>
        <v>rock</v>
      </c>
      <c r="S1843" s="11">
        <f>(J1843/86400)+25569+(-5/24)</f>
        <v>41745.637094907404</v>
      </c>
      <c r="T1843" s="11">
        <f>(I1843/86400)+25569+(-5/24)</f>
        <v>41778.999305555553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IF(E1844&lt;=0,0,(E1844/D1844)*100)</f>
        <v>125.25</v>
      </c>
      <c r="P1844" s="7">
        <f>IF(E1844&lt;=0,0,E1844/L1844)</f>
        <v>119.28571428571429</v>
      </c>
      <c r="Q1844" t="str">
        <f>LEFT(N1844,FIND("/",N1844)-1)</f>
        <v>music</v>
      </c>
      <c r="R1844" t="str">
        <f>RIGHT(N1844,LEN(N1844)-FIND("/",N1844))</f>
        <v>rock</v>
      </c>
      <c r="S1844" s="11">
        <f>(J1844/86400)+25569+(-5/24)</f>
        <v>42031.423391203702</v>
      </c>
      <c r="T1844" s="11">
        <f>(I1844/86400)+25569+(-5/24)</f>
        <v>42065.040972222218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IF(E1845&lt;=0,0,(E1845/D1845)*100)</f>
        <v>124.0061</v>
      </c>
      <c r="P1845" s="7">
        <f>IF(E1845&lt;=0,0,E1845/L1845)</f>
        <v>92.541865671641801</v>
      </c>
      <c r="Q1845" t="str">
        <f>LEFT(N1845,FIND("/",N1845)-1)</f>
        <v>music</v>
      </c>
      <c r="R1845" t="str">
        <f>RIGHT(N1845,LEN(N1845)-FIND("/",N1845))</f>
        <v>rock</v>
      </c>
      <c r="S1845" s="11">
        <f>(J1845/86400)+25569+(-5/24)</f>
        <v>40564.786504629628</v>
      </c>
      <c r="T1845" s="11">
        <f>(I1845/86400)+25569+(-5/24)</f>
        <v>40594.786504629628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IF(E1846&lt;=0,0,(E1846/D1846)*100)</f>
        <v>101.4</v>
      </c>
      <c r="P1846" s="7">
        <f>IF(E1846&lt;=0,0,E1846/L1846)</f>
        <v>76.05</v>
      </c>
      <c r="Q1846" t="str">
        <f>LEFT(N1846,FIND("/",N1846)-1)</f>
        <v>music</v>
      </c>
      <c r="R1846" t="str">
        <f>RIGHT(N1846,LEN(N1846)-FIND("/",N1846))</f>
        <v>rock</v>
      </c>
      <c r="S1846" s="11">
        <f>(J1846/86400)+25569+(-5/24)</f>
        <v>40666.765208333331</v>
      </c>
      <c r="T1846" s="11">
        <f>(I1846/86400)+25569+(-5/24)</f>
        <v>40704.916666666664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IF(E1847&lt;=0,0,(E1847/D1847)*100)</f>
        <v>100</v>
      </c>
      <c r="P1847" s="7">
        <f>IF(E1847&lt;=0,0,E1847/L1847)</f>
        <v>52.631578947368418</v>
      </c>
      <c r="Q1847" t="str">
        <f>LEFT(N1847,FIND("/",N1847)-1)</f>
        <v>music</v>
      </c>
      <c r="R1847" t="str">
        <f>RIGHT(N1847,LEN(N1847)-FIND("/",N1847))</f>
        <v>rock</v>
      </c>
      <c r="S1847" s="11">
        <f>(J1847/86400)+25569+(-5/24)</f>
        <v>42523.124976851854</v>
      </c>
      <c r="T1847" s="11">
        <f>(I1847/86400)+25569+(-5/24)</f>
        <v>42537.996527777774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IF(E1848&lt;=0,0,(E1848/D1848)*100)</f>
        <v>137.92666666666668</v>
      </c>
      <c r="P1848" s="7">
        <f>IF(E1848&lt;=0,0,E1848/L1848)</f>
        <v>98.990430622009569</v>
      </c>
      <c r="Q1848" t="str">
        <f>LEFT(N1848,FIND("/",N1848)-1)</f>
        <v>music</v>
      </c>
      <c r="R1848" t="str">
        <f>RIGHT(N1848,LEN(N1848)-FIND("/",N1848))</f>
        <v>rock</v>
      </c>
      <c r="S1848" s="11">
        <f>(J1848/86400)+25569+(-5/24)</f>
        <v>41228.441863425927</v>
      </c>
      <c r="T1848" s="11">
        <f>(I1848/86400)+25569+(-5/24)</f>
        <v>41258.441863425927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IF(E1849&lt;=0,0,(E1849/D1849)*100)</f>
        <v>120.88000000000001</v>
      </c>
      <c r="P1849" s="7">
        <f>IF(E1849&lt;=0,0,E1849/L1849)</f>
        <v>79.526315789473685</v>
      </c>
      <c r="Q1849" t="str">
        <f>LEFT(N1849,FIND("/",N1849)-1)</f>
        <v>music</v>
      </c>
      <c r="R1849" t="str">
        <f>RIGHT(N1849,LEN(N1849)-FIND("/",N1849))</f>
        <v>rock</v>
      </c>
      <c r="S1849" s="11">
        <f>(J1849/86400)+25569+(-5/24)</f>
        <v>42094.028148148143</v>
      </c>
      <c r="T1849" s="11">
        <f>(I1849/86400)+25569+(-5/24)</f>
        <v>42115.028148148143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IF(E1850&lt;=0,0,(E1850/D1850)*100)</f>
        <v>107.36666666666667</v>
      </c>
      <c r="P1850" s="7">
        <f>IF(E1850&lt;=0,0,E1850/L1850)</f>
        <v>134.20833333333334</v>
      </c>
      <c r="Q1850" t="str">
        <f>LEFT(N1850,FIND("/",N1850)-1)</f>
        <v>music</v>
      </c>
      <c r="R1850" t="str">
        <f>RIGHT(N1850,LEN(N1850)-FIND("/",N1850))</f>
        <v>rock</v>
      </c>
      <c r="S1850" s="11">
        <f>(J1850/86400)+25569+(-5/24)</f>
        <v>40691.579722222217</v>
      </c>
      <c r="T1850" s="11">
        <f>(I1850/86400)+25569+(-5/24)</f>
        <v>40755.082638888889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IF(E1851&lt;=0,0,(E1851/D1851)*100)</f>
        <v>100.33333333333334</v>
      </c>
      <c r="P1851" s="7">
        <f>IF(E1851&lt;=0,0,E1851/L1851)</f>
        <v>37.625</v>
      </c>
      <c r="Q1851" t="str">
        <f>LEFT(N1851,FIND("/",N1851)-1)</f>
        <v>music</v>
      </c>
      <c r="R1851" t="str">
        <f>RIGHT(N1851,LEN(N1851)-FIND("/",N1851))</f>
        <v>rock</v>
      </c>
      <c r="S1851" s="11">
        <f>(J1851/86400)+25569+(-5/24)</f>
        <v>41169.637256944443</v>
      </c>
      <c r="T1851" s="11">
        <f>(I1851/86400)+25569+(-5/24)</f>
        <v>41199.637256944443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IF(E1852&lt;=0,0,(E1852/D1852)*100)</f>
        <v>101.52222222222223</v>
      </c>
      <c r="P1852" s="7">
        <f>IF(E1852&lt;=0,0,E1852/L1852)</f>
        <v>51.044692737430168</v>
      </c>
      <c r="Q1852" t="str">
        <f>LEFT(N1852,FIND("/",N1852)-1)</f>
        <v>music</v>
      </c>
      <c r="R1852" t="str">
        <f>RIGHT(N1852,LEN(N1852)-FIND("/",N1852))</f>
        <v>rock</v>
      </c>
      <c r="S1852" s="11">
        <f>(J1852/86400)+25569+(-5/24)</f>
        <v>41800.751157407409</v>
      </c>
      <c r="T1852" s="11">
        <f>(I1852/86400)+25569+(-5/24)</f>
        <v>41830.751157407409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IF(E1853&lt;=0,0,(E1853/D1853)*100)</f>
        <v>100.07692307692308</v>
      </c>
      <c r="P1853" s="7">
        <f>IF(E1853&lt;=0,0,E1853/L1853)</f>
        <v>50.03846153846154</v>
      </c>
      <c r="Q1853" t="str">
        <f>LEFT(N1853,FIND("/",N1853)-1)</f>
        <v>music</v>
      </c>
      <c r="R1853" t="str">
        <f>RIGHT(N1853,LEN(N1853)-FIND("/",N1853))</f>
        <v>rock</v>
      </c>
      <c r="S1853" s="11">
        <f>(J1853/86400)+25569+(-5/24)</f>
        <v>41827.69835648148</v>
      </c>
      <c r="T1853" s="11">
        <f>(I1853/86400)+25569+(-5/24)</f>
        <v>41847.833333333328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IF(E1854&lt;=0,0,(E1854/D1854)*100)</f>
        <v>116.96666666666667</v>
      </c>
      <c r="P1854" s="7">
        <f>IF(E1854&lt;=0,0,E1854/L1854)</f>
        <v>133.93129770992365</v>
      </c>
      <c r="Q1854" t="str">
        <f>LEFT(N1854,FIND("/",N1854)-1)</f>
        <v>music</v>
      </c>
      <c r="R1854" t="str">
        <f>RIGHT(N1854,LEN(N1854)-FIND("/",N1854))</f>
        <v>rock</v>
      </c>
      <c r="S1854" s="11">
        <f>(J1854/86400)+25569+(-5/24)</f>
        <v>42081.563101851854</v>
      </c>
      <c r="T1854" s="11">
        <f>(I1854/86400)+25569+(-5/24)</f>
        <v>42118.791666666664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IF(E1855&lt;=0,0,(E1855/D1855)*100)</f>
        <v>101.875</v>
      </c>
      <c r="P1855" s="7">
        <f>IF(E1855&lt;=0,0,E1855/L1855)</f>
        <v>58.214285714285715</v>
      </c>
      <c r="Q1855" t="str">
        <f>LEFT(N1855,FIND("/",N1855)-1)</f>
        <v>music</v>
      </c>
      <c r="R1855" t="str">
        <f>RIGHT(N1855,LEN(N1855)-FIND("/",N1855))</f>
        <v>rock</v>
      </c>
      <c r="S1855" s="11">
        <f>(J1855/86400)+25569+(-5/24)</f>
        <v>41176.852048611108</v>
      </c>
      <c r="T1855" s="11">
        <f>(I1855/86400)+25569+(-5/24)</f>
        <v>41226.893715277773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IF(E1856&lt;=0,0,(E1856/D1856)*100)</f>
        <v>102.12366666666665</v>
      </c>
      <c r="P1856" s="7">
        <f>IF(E1856&lt;=0,0,E1856/L1856)</f>
        <v>88.037643678160919</v>
      </c>
      <c r="Q1856" t="str">
        <f>LEFT(N1856,FIND("/",N1856)-1)</f>
        <v>music</v>
      </c>
      <c r="R1856" t="str">
        <f>RIGHT(N1856,LEN(N1856)-FIND("/",N1856))</f>
        <v>rock</v>
      </c>
      <c r="S1856" s="11">
        <f>(J1856/86400)+25569+(-5/24)</f>
        <v>41387.812928240739</v>
      </c>
      <c r="T1856" s="11">
        <f>(I1856/86400)+25569+(-5/24)</f>
        <v>41417.812928240739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IF(E1857&lt;=0,0,(E1857/D1857)*100)</f>
        <v>154.05897142857143</v>
      </c>
      <c r="P1857" s="7">
        <f>IF(E1857&lt;=0,0,E1857/L1857)</f>
        <v>70.576753926701571</v>
      </c>
      <c r="Q1857" t="str">
        <f>LEFT(N1857,FIND("/",N1857)-1)</f>
        <v>music</v>
      </c>
      <c r="R1857" t="str">
        <f>RIGHT(N1857,LEN(N1857)-FIND("/",N1857))</f>
        <v>rock</v>
      </c>
      <c r="S1857" s="11">
        <f>(J1857/86400)+25569+(-5/24)</f>
        <v>41600.330324074072</v>
      </c>
      <c r="T1857" s="11">
        <f>(I1857/86400)+25569+(-5/24)</f>
        <v>41645.330324074072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IF(E1858&lt;=0,0,(E1858/D1858)*100)</f>
        <v>101.25</v>
      </c>
      <c r="P1858" s="7">
        <f>IF(E1858&lt;=0,0,E1858/L1858)</f>
        <v>53.289473684210527</v>
      </c>
      <c r="Q1858" t="str">
        <f>LEFT(N1858,FIND("/",N1858)-1)</f>
        <v>music</v>
      </c>
      <c r="R1858" t="str">
        <f>RIGHT(N1858,LEN(N1858)-FIND("/",N1858))</f>
        <v>rock</v>
      </c>
      <c r="S1858" s="11">
        <f>(J1858/86400)+25569+(-5/24)</f>
        <v>41817.64666666666</v>
      </c>
      <c r="T1858" s="11">
        <f>(I1858/86400)+25569+(-5/24)</f>
        <v>41838.64666666666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IF(E1859&lt;=0,0,(E1859/D1859)*100)</f>
        <v>100</v>
      </c>
      <c r="P1859" s="7">
        <f>IF(E1859&lt;=0,0,E1859/L1859)</f>
        <v>136.36363636363637</v>
      </c>
      <c r="Q1859" t="str">
        <f>LEFT(N1859,FIND("/",N1859)-1)</f>
        <v>music</v>
      </c>
      <c r="R1859" t="str">
        <f>RIGHT(N1859,LEN(N1859)-FIND("/",N1859))</f>
        <v>rock</v>
      </c>
      <c r="S1859" s="11">
        <f>(J1859/86400)+25569+(-5/24)</f>
        <v>41864.560335648144</v>
      </c>
      <c r="T1859" s="11">
        <f>(I1859/86400)+25569+(-5/24)</f>
        <v>41894.560335648144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IF(E1860&lt;=0,0,(E1860/D1860)*100)</f>
        <v>108.74800874800874</v>
      </c>
      <c r="P1860" s="7">
        <f>IF(E1860&lt;=0,0,E1860/L1860)</f>
        <v>40.547315436241611</v>
      </c>
      <c r="Q1860" t="str">
        <f>LEFT(N1860,FIND("/",N1860)-1)</f>
        <v>music</v>
      </c>
      <c r="R1860" t="str">
        <f>RIGHT(N1860,LEN(N1860)-FIND("/",N1860))</f>
        <v>rock</v>
      </c>
      <c r="S1860" s="11">
        <f>(J1860/86400)+25569+(-5/24)</f>
        <v>40832.9921412037</v>
      </c>
      <c r="T1860" s="11">
        <f>(I1860/86400)+25569+(-5/24)</f>
        <v>40893.033807870372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IF(E1861&lt;=0,0,(E1861/D1861)*100)</f>
        <v>131.83333333333334</v>
      </c>
      <c r="P1861" s="7">
        <f>IF(E1861&lt;=0,0,E1861/L1861)</f>
        <v>70.625</v>
      </c>
      <c r="Q1861" t="str">
        <f>LEFT(N1861,FIND("/",N1861)-1)</f>
        <v>music</v>
      </c>
      <c r="R1861" t="str">
        <f>RIGHT(N1861,LEN(N1861)-FIND("/",N1861))</f>
        <v>rock</v>
      </c>
      <c r="S1861" s="11">
        <f>(J1861/86400)+25569+(-5/24)</f>
        <v>40778.561678240738</v>
      </c>
      <c r="T1861" s="11">
        <f>(I1861/86400)+25569+(-5/24)</f>
        <v>40808.561678240738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IF(E1862&lt;=0,0,(E1862/D1862)*100)</f>
        <v>133.46666666666667</v>
      </c>
      <c r="P1862" s="7">
        <f>IF(E1862&lt;=0,0,E1862/L1862)</f>
        <v>52.684210526315788</v>
      </c>
      <c r="Q1862" t="str">
        <f>LEFT(N1862,FIND("/",N1862)-1)</f>
        <v>music</v>
      </c>
      <c r="R1862" t="str">
        <f>RIGHT(N1862,LEN(N1862)-FIND("/",N1862))</f>
        <v>rock</v>
      </c>
      <c r="S1862" s="11">
        <f>(J1862/86400)+25569+(-5/24)</f>
        <v>41655.500972222224</v>
      </c>
      <c r="T1862" s="11">
        <f>(I1862/86400)+25569+(-5/24)</f>
        <v>41676.500972222224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IF(E1863&lt;=0,0,(E1863/D1863)*100)</f>
        <v>0</v>
      </c>
      <c r="P1863" s="7">
        <f>IF(E1863&lt;=0,0,E1863/L1863)</f>
        <v>0</v>
      </c>
      <c r="Q1863" t="str">
        <f>LEFT(N1863,FIND("/",N1863)-1)</f>
        <v>games</v>
      </c>
      <c r="R1863" t="str">
        <f>RIGHT(N1863,LEN(N1863)-FIND("/",N1863))</f>
        <v>mobile games</v>
      </c>
      <c r="S1863" s="11">
        <f>(J1863/86400)+25569+(-5/24)</f>
        <v>42000.091909722221</v>
      </c>
      <c r="T1863" s="11">
        <f>(I1863/86400)+25569+(-5/24)</f>
        <v>42030.091909722221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IF(E1864&lt;=0,0,(E1864/D1864)*100)</f>
        <v>8.0833333333333321</v>
      </c>
      <c r="P1864" s="7">
        <f>IF(E1864&lt;=0,0,E1864/L1864)</f>
        <v>90.9375</v>
      </c>
      <c r="Q1864" t="str">
        <f>LEFT(N1864,FIND("/",N1864)-1)</f>
        <v>games</v>
      </c>
      <c r="R1864" t="str">
        <f>RIGHT(N1864,LEN(N1864)-FIND("/",N1864))</f>
        <v>mobile games</v>
      </c>
      <c r="S1864" s="11">
        <f>(J1864/86400)+25569+(-5/24)</f>
        <v>42755.284421296295</v>
      </c>
      <c r="T1864" s="11">
        <f>(I1864/86400)+25569+(-5/24)</f>
        <v>42802.104166666664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IF(E1865&lt;=0,0,(E1865/D1865)*100)</f>
        <v>0.4</v>
      </c>
      <c r="P1865" s="7">
        <f>IF(E1865&lt;=0,0,E1865/L1865)</f>
        <v>5</v>
      </c>
      <c r="Q1865" t="str">
        <f>LEFT(N1865,FIND("/",N1865)-1)</f>
        <v>games</v>
      </c>
      <c r="R1865" t="str">
        <f>RIGHT(N1865,LEN(N1865)-FIND("/",N1865))</f>
        <v>mobile games</v>
      </c>
      <c r="S1865" s="11">
        <f>(J1865/86400)+25569+(-5/24)</f>
        <v>41772.588946759257</v>
      </c>
      <c r="T1865" s="11">
        <f>(I1865/86400)+25569+(-5/24)</f>
        <v>41802.588946759257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IF(E1866&lt;=0,0,(E1866/D1866)*100)</f>
        <v>42.892307692307689</v>
      </c>
      <c r="P1866" s="7">
        <f>IF(E1866&lt;=0,0,E1866/L1866)</f>
        <v>58.083333333333336</v>
      </c>
      <c r="Q1866" t="str">
        <f>LEFT(N1866,FIND("/",N1866)-1)</f>
        <v>games</v>
      </c>
      <c r="R1866" t="str">
        <f>RIGHT(N1866,LEN(N1866)-FIND("/",N1866))</f>
        <v>mobile games</v>
      </c>
      <c r="S1866" s="11">
        <f>(J1866/86400)+25569+(-5/24)</f>
        <v>41733.508101851847</v>
      </c>
      <c r="T1866" s="11">
        <f>(I1866/86400)+25569+(-5/24)</f>
        <v>41763.508101851847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IF(E1867&lt;=0,0,(E1867/D1867)*100)</f>
        <v>3.6363636363636364E-3</v>
      </c>
      <c r="P1867" s="7">
        <f>IF(E1867&lt;=0,0,E1867/L1867)</f>
        <v>2</v>
      </c>
      <c r="Q1867" t="str">
        <f>LEFT(N1867,FIND("/",N1867)-1)</f>
        <v>games</v>
      </c>
      <c r="R1867" t="str">
        <f>RIGHT(N1867,LEN(N1867)-FIND("/",N1867))</f>
        <v>mobile games</v>
      </c>
      <c r="S1867" s="11">
        <f>(J1867/86400)+25569+(-5/24)</f>
        <v>42645.159108796295</v>
      </c>
      <c r="T1867" s="11">
        <f>(I1867/86400)+25569+(-5/24)</f>
        <v>42680.200775462959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IF(E1868&lt;=0,0,(E1868/D1868)*100)</f>
        <v>0.5</v>
      </c>
      <c r="P1868" s="7">
        <f>IF(E1868&lt;=0,0,E1868/L1868)</f>
        <v>62.5</v>
      </c>
      <c r="Q1868" t="str">
        <f>LEFT(N1868,FIND("/",N1868)-1)</f>
        <v>games</v>
      </c>
      <c r="R1868" t="str">
        <f>RIGHT(N1868,LEN(N1868)-FIND("/",N1868))</f>
        <v>mobile games</v>
      </c>
      <c r="S1868" s="11">
        <f>(J1868/86400)+25569+(-5/24)</f>
        <v>42742.038159722222</v>
      </c>
      <c r="T1868" s="11">
        <f>(I1868/86400)+25569+(-5/24)</f>
        <v>42794.958333333336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IF(E1869&lt;=0,0,(E1869/D1869)*100)</f>
        <v>0.05</v>
      </c>
      <c r="P1869" s="7">
        <f>IF(E1869&lt;=0,0,E1869/L1869)</f>
        <v>10</v>
      </c>
      <c r="Q1869" t="str">
        <f>LEFT(N1869,FIND("/",N1869)-1)</f>
        <v>games</v>
      </c>
      <c r="R1869" t="str">
        <f>RIGHT(N1869,LEN(N1869)-FIND("/",N1869))</f>
        <v>mobile games</v>
      </c>
      <c r="S1869" s="11">
        <f>(J1869/86400)+25569+(-5/24)</f>
        <v>42649.716574074067</v>
      </c>
      <c r="T1869" s="11">
        <f>(I1869/86400)+25569+(-5/24)</f>
        <v>42679.716574074067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IF(E1870&lt;=0,0,(E1870/D1870)*100)</f>
        <v>4.8680000000000003</v>
      </c>
      <c r="P1870" s="7">
        <f>IF(E1870&lt;=0,0,E1870/L1870)</f>
        <v>71.588235294117652</v>
      </c>
      <c r="Q1870" t="str">
        <f>LEFT(N1870,FIND("/",N1870)-1)</f>
        <v>games</v>
      </c>
      <c r="R1870" t="str">
        <f>RIGHT(N1870,LEN(N1870)-FIND("/",N1870))</f>
        <v>mobile games</v>
      </c>
      <c r="S1870" s="11">
        <f>(J1870/86400)+25569+(-5/24)</f>
        <v>42328.570891203701</v>
      </c>
      <c r="T1870" s="11">
        <f>(I1870/86400)+25569+(-5/24)</f>
        <v>42353.124305555553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IF(E1871&lt;=0,0,(E1871/D1871)*100)</f>
        <v>0</v>
      </c>
      <c r="P1871" s="7">
        <f>IF(E1871&lt;=0,0,E1871/L1871)</f>
        <v>0</v>
      </c>
      <c r="Q1871" t="str">
        <f>LEFT(N1871,FIND("/",N1871)-1)</f>
        <v>games</v>
      </c>
      <c r="R1871" t="str">
        <f>RIGHT(N1871,LEN(N1871)-FIND("/",N1871))</f>
        <v>mobile games</v>
      </c>
      <c r="S1871" s="11">
        <f>(J1871/86400)+25569+(-5/24)</f>
        <v>42708.794548611106</v>
      </c>
      <c r="T1871" s="11">
        <f>(I1871/86400)+25569+(-5/24)</f>
        <v>42738.794548611106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IF(E1872&lt;=0,0,(E1872/D1872)*100)</f>
        <v>10.314285714285715</v>
      </c>
      <c r="P1872" s="7">
        <f>IF(E1872&lt;=0,0,E1872/L1872)</f>
        <v>32.81818181818182</v>
      </c>
      <c r="Q1872" t="str">
        <f>LEFT(N1872,FIND("/",N1872)-1)</f>
        <v>games</v>
      </c>
      <c r="R1872" t="str">
        <f>RIGHT(N1872,LEN(N1872)-FIND("/",N1872))</f>
        <v>mobile games</v>
      </c>
      <c r="S1872" s="11">
        <f>(J1872/86400)+25569+(-5/24)</f>
        <v>42371.14739583333</v>
      </c>
      <c r="T1872" s="11">
        <f>(I1872/86400)+25569+(-5/24)</f>
        <v>42399.970138888886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IF(E1873&lt;=0,0,(E1873/D1873)*100)</f>
        <v>71.784615384615378</v>
      </c>
      <c r="P1873" s="7">
        <f>IF(E1873&lt;=0,0,E1873/L1873)</f>
        <v>49.11578947368421</v>
      </c>
      <c r="Q1873" t="str">
        <f>LEFT(N1873,FIND("/",N1873)-1)</f>
        <v>games</v>
      </c>
      <c r="R1873" t="str">
        <f>RIGHT(N1873,LEN(N1873)-FIND("/",N1873))</f>
        <v>mobile games</v>
      </c>
      <c r="S1873" s="11">
        <f>(J1873/86400)+25569+(-5/24)</f>
        <v>41923.575243055551</v>
      </c>
      <c r="T1873" s="11">
        <f>(I1873/86400)+25569+(-5/24)</f>
        <v>41963.616909722223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IF(E1874&lt;=0,0,(E1874/D1874)*100)</f>
        <v>1.06</v>
      </c>
      <c r="P1874" s="7">
        <f>IF(E1874&lt;=0,0,E1874/L1874)</f>
        <v>16.307692307692307</v>
      </c>
      <c r="Q1874" t="str">
        <f>LEFT(N1874,FIND("/",N1874)-1)</f>
        <v>games</v>
      </c>
      <c r="R1874" t="str">
        <f>RIGHT(N1874,LEN(N1874)-FIND("/",N1874))</f>
        <v>mobile games</v>
      </c>
      <c r="S1874" s="11">
        <f>(J1874/86400)+25569+(-5/24)</f>
        <v>42154.921319444438</v>
      </c>
      <c r="T1874" s="11">
        <f>(I1874/86400)+25569+(-5/24)</f>
        <v>42184.921319444438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IF(E1875&lt;=0,0,(E1875/D1875)*100)</f>
        <v>0.44999999999999996</v>
      </c>
      <c r="P1875" s="7">
        <f>IF(E1875&lt;=0,0,E1875/L1875)</f>
        <v>18</v>
      </c>
      <c r="Q1875" t="str">
        <f>LEFT(N1875,FIND("/",N1875)-1)</f>
        <v>games</v>
      </c>
      <c r="R1875" t="str">
        <f>RIGHT(N1875,LEN(N1875)-FIND("/",N1875))</f>
        <v>mobile games</v>
      </c>
      <c r="S1875" s="11">
        <f>(J1875/86400)+25569+(-5/24)</f>
        <v>42164.407523148147</v>
      </c>
      <c r="T1875" s="11">
        <f>(I1875/86400)+25569+(-5/24)</f>
        <v>42193.489583333336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IF(E1876&lt;=0,0,(E1876/D1876)*100)</f>
        <v>1.6250000000000001E-2</v>
      </c>
      <c r="P1876" s="7">
        <f>IF(E1876&lt;=0,0,E1876/L1876)</f>
        <v>13</v>
      </c>
      <c r="Q1876" t="str">
        <f>LEFT(N1876,FIND("/",N1876)-1)</f>
        <v>games</v>
      </c>
      <c r="R1876" t="str">
        <f>RIGHT(N1876,LEN(N1876)-FIND("/",N1876))</f>
        <v>mobile games</v>
      </c>
      <c r="S1876" s="11">
        <f>(J1876/86400)+25569+(-5/24)</f>
        <v>42529.760798611103</v>
      </c>
      <c r="T1876" s="11">
        <f>(I1876/86400)+25569+(-5/24)</f>
        <v>42549.760798611103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IF(E1877&lt;=0,0,(E1877/D1877)*100)</f>
        <v>0.51</v>
      </c>
      <c r="P1877" s="7">
        <f>IF(E1877&lt;=0,0,E1877/L1877)</f>
        <v>17</v>
      </c>
      <c r="Q1877" t="str">
        <f>LEFT(N1877,FIND("/",N1877)-1)</f>
        <v>games</v>
      </c>
      <c r="R1877" t="str">
        <f>RIGHT(N1877,LEN(N1877)-FIND("/",N1877))</f>
        <v>mobile games</v>
      </c>
      <c r="S1877" s="11">
        <f>(J1877/86400)+25569+(-5/24)</f>
        <v>42528.691064814811</v>
      </c>
      <c r="T1877" s="11">
        <f>(I1877/86400)+25569+(-5/24)</f>
        <v>42588.691064814811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IF(E1878&lt;=0,0,(E1878/D1878)*100)</f>
        <v>0</v>
      </c>
      <c r="P1878" s="7">
        <f>IF(E1878&lt;=0,0,E1878/L1878)</f>
        <v>0</v>
      </c>
      <c r="Q1878" t="str">
        <f>LEFT(N1878,FIND("/",N1878)-1)</f>
        <v>games</v>
      </c>
      <c r="R1878" t="str">
        <f>RIGHT(N1878,LEN(N1878)-FIND("/",N1878))</f>
        <v>mobile games</v>
      </c>
      <c r="S1878" s="11">
        <f>(J1878/86400)+25569+(-5/24)</f>
        <v>41776.07644675926</v>
      </c>
      <c r="T1878" s="11">
        <f>(I1878/86400)+25569+(-5/24)</f>
        <v>41806.07644675926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IF(E1879&lt;=0,0,(E1879/D1879)*100)</f>
        <v>0</v>
      </c>
      <c r="P1879" s="7">
        <f>IF(E1879&lt;=0,0,E1879/L1879)</f>
        <v>0</v>
      </c>
      <c r="Q1879" t="str">
        <f>LEFT(N1879,FIND("/",N1879)-1)</f>
        <v>games</v>
      </c>
      <c r="R1879" t="str">
        <f>RIGHT(N1879,LEN(N1879)-FIND("/",N1879))</f>
        <v>mobile games</v>
      </c>
      <c r="S1879" s="11">
        <f>(J1879/86400)+25569+(-5/24)</f>
        <v>42034.820891203701</v>
      </c>
      <c r="T1879" s="11">
        <f>(I1879/86400)+25569+(-5/24)</f>
        <v>42063.820891203701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IF(E1880&lt;=0,0,(E1880/D1880)*100)</f>
        <v>0</v>
      </c>
      <c r="P1880" s="7">
        <f>IF(E1880&lt;=0,0,E1880/L1880)</f>
        <v>0</v>
      </c>
      <c r="Q1880" t="str">
        <f>LEFT(N1880,FIND("/",N1880)-1)</f>
        <v>games</v>
      </c>
      <c r="R1880" t="str">
        <f>RIGHT(N1880,LEN(N1880)-FIND("/",N1880))</f>
        <v>mobile games</v>
      </c>
      <c r="S1880" s="11">
        <f>(J1880/86400)+25569+(-5/24)</f>
        <v>41772.800405092588</v>
      </c>
      <c r="T1880" s="11">
        <f>(I1880/86400)+25569+(-5/24)</f>
        <v>41802.800405092588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IF(E1881&lt;=0,0,(E1881/D1881)*100)</f>
        <v>0.12</v>
      </c>
      <c r="P1881" s="7">
        <f>IF(E1881&lt;=0,0,E1881/L1881)</f>
        <v>3</v>
      </c>
      <c r="Q1881" t="str">
        <f>LEFT(N1881,FIND("/",N1881)-1)</f>
        <v>games</v>
      </c>
      <c r="R1881" t="str">
        <f>RIGHT(N1881,LEN(N1881)-FIND("/",N1881))</f>
        <v>mobile games</v>
      </c>
      <c r="S1881" s="11">
        <f>(J1881/86400)+25569+(-5/24)</f>
        <v>42413.441307870373</v>
      </c>
      <c r="T1881" s="11">
        <f>(I1881/86400)+25569+(-5/24)</f>
        <v>42443.399641203701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IF(E1882&lt;=0,0,(E1882/D1882)*100)</f>
        <v>20.080000000000002</v>
      </c>
      <c r="P1882" s="7">
        <f>IF(E1882&lt;=0,0,E1882/L1882)</f>
        <v>41.833333333333336</v>
      </c>
      <c r="Q1882" t="str">
        <f>LEFT(N1882,FIND("/",N1882)-1)</f>
        <v>games</v>
      </c>
      <c r="R1882" t="str">
        <f>RIGHT(N1882,LEN(N1882)-FIND("/",N1882))</f>
        <v>mobile games</v>
      </c>
      <c r="S1882" s="11">
        <f>(J1882/86400)+25569+(-5/24)</f>
        <v>42430.358564814807</v>
      </c>
      <c r="T1882" s="11">
        <f>(I1882/86400)+25569+(-5/24)</f>
        <v>42459.31689814815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IF(E1883&lt;=0,0,(E1883/D1883)*100)</f>
        <v>172.68449999999999</v>
      </c>
      <c r="P1883" s="7">
        <f>IF(E1883&lt;=0,0,E1883/L1883)</f>
        <v>49.338428571428572</v>
      </c>
      <c r="Q1883" t="str">
        <f>LEFT(N1883,FIND("/",N1883)-1)</f>
        <v>music</v>
      </c>
      <c r="R1883" t="str">
        <f>RIGHT(N1883,LEN(N1883)-FIND("/",N1883))</f>
        <v>indie rock</v>
      </c>
      <c r="S1883" s="11">
        <f>(J1883/86400)+25569+(-5/24)</f>
        <v>42042.944317129623</v>
      </c>
      <c r="T1883" s="11">
        <f>(I1883/86400)+25569+(-5/24)</f>
        <v>42072.902650462966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IF(E1884&lt;=0,0,(E1884/D1884)*100)</f>
        <v>100.8955223880597</v>
      </c>
      <c r="P1884" s="7">
        <f>IF(E1884&lt;=0,0,E1884/L1884)</f>
        <v>41.728395061728392</v>
      </c>
      <c r="Q1884" t="str">
        <f>LEFT(N1884,FIND("/",N1884)-1)</f>
        <v>music</v>
      </c>
      <c r="R1884" t="str">
        <f>RIGHT(N1884,LEN(N1884)-FIND("/",N1884))</f>
        <v>indie rock</v>
      </c>
      <c r="S1884" s="11">
        <f>(J1884/86400)+25569+(-5/24)</f>
        <v>41067.740879629629</v>
      </c>
      <c r="T1884" s="11">
        <f>(I1884/86400)+25569+(-5/24)</f>
        <v>41100.783333333333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IF(E1885&lt;=0,0,(E1885/D1885)*100)</f>
        <v>104.8048048048048</v>
      </c>
      <c r="P1885" s="7">
        <f>IF(E1885&lt;=0,0,E1885/L1885)</f>
        <v>32.71875</v>
      </c>
      <c r="Q1885" t="str">
        <f>LEFT(N1885,FIND("/",N1885)-1)</f>
        <v>music</v>
      </c>
      <c r="R1885" t="str">
        <f>RIGHT(N1885,LEN(N1885)-FIND("/",N1885))</f>
        <v>indie rock</v>
      </c>
      <c r="S1885" s="11">
        <f>(J1885/86400)+25569+(-5/24)</f>
        <v>40977.739675925921</v>
      </c>
      <c r="T1885" s="11">
        <f>(I1885/86400)+25569+(-5/24)</f>
        <v>41007.698009259257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IF(E1886&lt;=0,0,(E1886/D1886)*100)</f>
        <v>135.1</v>
      </c>
      <c r="P1886" s="7">
        <f>IF(E1886&lt;=0,0,E1886/L1886)</f>
        <v>51.96153846153846</v>
      </c>
      <c r="Q1886" t="str">
        <f>LEFT(N1886,FIND("/",N1886)-1)</f>
        <v>music</v>
      </c>
      <c r="R1886" t="str">
        <f>RIGHT(N1886,LEN(N1886)-FIND("/",N1886))</f>
        <v>indie rock</v>
      </c>
      <c r="S1886" s="11">
        <f>(J1886/86400)+25569+(-5/24)</f>
        <v>41204.989988425921</v>
      </c>
      <c r="T1886" s="11">
        <f>(I1886/86400)+25569+(-5/24)</f>
        <v>41240.291666666664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IF(E1887&lt;=0,0,(E1887/D1887)*100)</f>
        <v>116.32786885245903</v>
      </c>
      <c r="P1887" s="7">
        <f>IF(E1887&lt;=0,0,E1887/L1887)</f>
        <v>50.685714285714283</v>
      </c>
      <c r="Q1887" t="str">
        <f>LEFT(N1887,FIND("/",N1887)-1)</f>
        <v>music</v>
      </c>
      <c r="R1887" t="str">
        <f>RIGHT(N1887,LEN(N1887)-FIND("/",N1887))</f>
        <v>indie rock</v>
      </c>
      <c r="S1887" s="11">
        <f>(J1887/86400)+25569+(-5/24)</f>
        <v>41098.885532407403</v>
      </c>
      <c r="T1887" s="11">
        <f>(I1887/86400)+25569+(-5/24)</f>
        <v>41131.708333333328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IF(E1888&lt;=0,0,(E1888/D1888)*100)</f>
        <v>102.08333333333333</v>
      </c>
      <c r="P1888" s="7">
        <f>IF(E1888&lt;=0,0,E1888/L1888)</f>
        <v>42.241379310344826</v>
      </c>
      <c r="Q1888" t="str">
        <f>LEFT(N1888,FIND("/",N1888)-1)</f>
        <v>music</v>
      </c>
      <c r="R1888" t="str">
        <f>RIGHT(N1888,LEN(N1888)-FIND("/",N1888))</f>
        <v>indie rock</v>
      </c>
      <c r="S1888" s="11">
        <f>(J1888/86400)+25569+(-5/24)</f>
        <v>41925.69835648148</v>
      </c>
      <c r="T1888" s="11">
        <f>(I1888/86400)+25569+(-5/24)</f>
        <v>41955.740023148144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IF(E1889&lt;=0,0,(E1889/D1889)*100)</f>
        <v>111.16666666666666</v>
      </c>
      <c r="P1889" s="7">
        <f>IF(E1889&lt;=0,0,E1889/L1889)</f>
        <v>416.875</v>
      </c>
      <c r="Q1889" t="str">
        <f>LEFT(N1889,FIND("/",N1889)-1)</f>
        <v>music</v>
      </c>
      <c r="R1889" t="str">
        <f>RIGHT(N1889,LEN(N1889)-FIND("/",N1889))</f>
        <v>indie rock</v>
      </c>
      <c r="S1889" s="11">
        <f>(J1889/86400)+25569+(-5/24)</f>
        <v>42323.591805555552</v>
      </c>
      <c r="T1889" s="11">
        <f>(I1889/86400)+25569+(-5/24)</f>
        <v>42341.687499999993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IF(E1890&lt;=0,0,(E1890/D1890)*100)</f>
        <v>166.08</v>
      </c>
      <c r="P1890" s="7">
        <f>IF(E1890&lt;=0,0,E1890/L1890)</f>
        <v>46.651685393258425</v>
      </c>
      <c r="Q1890" t="str">
        <f>LEFT(N1890,FIND("/",N1890)-1)</f>
        <v>music</v>
      </c>
      <c r="R1890" t="str">
        <f>RIGHT(N1890,LEN(N1890)-FIND("/",N1890))</f>
        <v>indie rock</v>
      </c>
      <c r="S1890" s="11">
        <f>(J1890/86400)+25569+(-5/24)</f>
        <v>40299.03162037037</v>
      </c>
      <c r="T1890" s="11">
        <f>(I1890/86400)+25569+(-5/24)</f>
        <v>40329.999305555553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IF(E1891&lt;=0,0,(E1891/D1891)*100)</f>
        <v>106.60000000000001</v>
      </c>
      <c r="P1891" s="7">
        <f>IF(E1891&lt;=0,0,E1891/L1891)</f>
        <v>48.454545454545453</v>
      </c>
      <c r="Q1891" t="str">
        <f>LEFT(N1891,FIND("/",N1891)-1)</f>
        <v>music</v>
      </c>
      <c r="R1891" t="str">
        <f>RIGHT(N1891,LEN(N1891)-FIND("/",N1891))</f>
        <v>indie rock</v>
      </c>
      <c r="S1891" s="11">
        <f>(J1891/86400)+25569+(-5/24)</f>
        <v>41299.585023148145</v>
      </c>
      <c r="T1891" s="11">
        <f>(I1891/86400)+25569+(-5/24)</f>
        <v>41344.543356481481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IF(E1892&lt;=0,0,(E1892/D1892)*100)</f>
        <v>144.58441666666667</v>
      </c>
      <c r="P1892" s="7">
        <f>IF(E1892&lt;=0,0,E1892/L1892)</f>
        <v>70.5289837398374</v>
      </c>
      <c r="Q1892" t="str">
        <f>LEFT(N1892,FIND("/",N1892)-1)</f>
        <v>music</v>
      </c>
      <c r="R1892" t="str">
        <f>RIGHT(N1892,LEN(N1892)-FIND("/",N1892))</f>
        <v>indie rock</v>
      </c>
      <c r="S1892" s="11">
        <f>(J1892/86400)+25569+(-5/24)</f>
        <v>41228.577870370369</v>
      </c>
      <c r="T1892" s="11">
        <f>(I1892/86400)+25569+(-5/24)</f>
        <v>41258.577870370369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IF(E1893&lt;=0,0,(E1893/D1893)*100)</f>
        <v>105.55000000000001</v>
      </c>
      <c r="P1893" s="7">
        <f>IF(E1893&lt;=0,0,E1893/L1893)</f>
        <v>87.958333333333329</v>
      </c>
      <c r="Q1893" t="str">
        <f>LEFT(N1893,FIND("/",N1893)-1)</f>
        <v>music</v>
      </c>
      <c r="R1893" t="str">
        <f>RIGHT(N1893,LEN(N1893)-FIND("/",N1893))</f>
        <v>indie rock</v>
      </c>
      <c r="S1893" s="11">
        <f>(J1893/86400)+25569+(-5/24)</f>
        <v>40335.589745370366</v>
      </c>
      <c r="T1893" s="11">
        <f>(I1893/86400)+25569+(-5/24)</f>
        <v>40381.041666666664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IF(E1894&lt;=0,0,(E1894/D1894)*100)</f>
        <v>136.60000000000002</v>
      </c>
      <c r="P1894" s="7">
        <f>IF(E1894&lt;=0,0,E1894/L1894)</f>
        <v>26.26923076923077</v>
      </c>
      <c r="Q1894" t="str">
        <f>LEFT(N1894,FIND("/",N1894)-1)</f>
        <v>music</v>
      </c>
      <c r="R1894" t="str">
        <f>RIGHT(N1894,LEN(N1894)-FIND("/",N1894))</f>
        <v>indie rock</v>
      </c>
      <c r="S1894" s="11">
        <f>(J1894/86400)+25569+(-5/24)</f>
        <v>40671.429178240738</v>
      </c>
      <c r="T1894" s="11">
        <f>(I1894/86400)+25569+(-5/24)</f>
        <v>40701.429178240738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IF(E1895&lt;=0,0,(E1895/D1895)*100)</f>
        <v>104</v>
      </c>
      <c r="P1895" s="7">
        <f>IF(E1895&lt;=0,0,E1895/L1895)</f>
        <v>57.777777777777779</v>
      </c>
      <c r="Q1895" t="str">
        <f>LEFT(N1895,FIND("/",N1895)-1)</f>
        <v>music</v>
      </c>
      <c r="R1895" t="str">
        <f>RIGHT(N1895,LEN(N1895)-FIND("/",N1895))</f>
        <v>indie rock</v>
      </c>
      <c r="S1895" s="11">
        <f>(J1895/86400)+25569+(-5/24)</f>
        <v>40632.733622685184</v>
      </c>
      <c r="T1895" s="11">
        <f>(I1895/86400)+25569+(-5/24)</f>
        <v>40648.957638888889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IF(E1896&lt;=0,0,(E1896/D1896)*100)</f>
        <v>114.5</v>
      </c>
      <c r="P1896" s="7">
        <f>IF(E1896&lt;=0,0,E1896/L1896)</f>
        <v>57.25</v>
      </c>
      <c r="Q1896" t="str">
        <f>LEFT(N1896,FIND("/",N1896)-1)</f>
        <v>music</v>
      </c>
      <c r="R1896" t="str">
        <f>RIGHT(N1896,LEN(N1896)-FIND("/",N1896))</f>
        <v>indie rock</v>
      </c>
      <c r="S1896" s="11">
        <f>(J1896/86400)+25569+(-5/24)</f>
        <v>40920.696562499994</v>
      </c>
      <c r="T1896" s="11">
        <f>(I1896/86400)+25569+(-5/24)</f>
        <v>40951.696562499994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IF(E1897&lt;=0,0,(E1897/D1897)*100)</f>
        <v>101.71957671957672</v>
      </c>
      <c r="P1897" s="7">
        <f>IF(E1897&lt;=0,0,E1897/L1897)</f>
        <v>196.34042553191489</v>
      </c>
      <c r="Q1897" t="str">
        <f>LEFT(N1897,FIND("/",N1897)-1)</f>
        <v>music</v>
      </c>
      <c r="R1897" t="str">
        <f>RIGHT(N1897,LEN(N1897)-FIND("/",N1897))</f>
        <v>indie rock</v>
      </c>
      <c r="S1897" s="11">
        <f>(J1897/86400)+25569+(-5/24)</f>
        <v>42267.538449074076</v>
      </c>
      <c r="T1897" s="11">
        <f>(I1897/86400)+25569+(-5/24)</f>
        <v>42297.538449074076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IF(E1898&lt;=0,0,(E1898/D1898)*100)</f>
        <v>123.94678492239468</v>
      </c>
      <c r="P1898" s="7">
        <f>IF(E1898&lt;=0,0,E1898/L1898)</f>
        <v>43</v>
      </c>
      <c r="Q1898" t="str">
        <f>LEFT(N1898,FIND("/",N1898)-1)</f>
        <v>music</v>
      </c>
      <c r="R1898" t="str">
        <f>RIGHT(N1898,LEN(N1898)-FIND("/",N1898))</f>
        <v>indie rock</v>
      </c>
      <c r="S1898" s="11">
        <f>(J1898/86400)+25569+(-5/24)</f>
        <v>40981.501909722218</v>
      </c>
      <c r="T1898" s="11">
        <f>(I1898/86400)+25569+(-5/24)</f>
        <v>41011.501909722218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IF(E1899&lt;=0,0,(E1899/D1899)*100)</f>
        <v>102.45669291338582</v>
      </c>
      <c r="P1899" s="7">
        <f>IF(E1899&lt;=0,0,E1899/L1899)</f>
        <v>35.551912568306008</v>
      </c>
      <c r="Q1899" t="str">
        <f>LEFT(N1899,FIND("/",N1899)-1)</f>
        <v>music</v>
      </c>
      <c r="R1899" t="str">
        <f>RIGHT(N1899,LEN(N1899)-FIND("/",N1899))</f>
        <v>indie rock</v>
      </c>
      <c r="S1899" s="11">
        <f>(J1899/86400)+25569+(-5/24)</f>
        <v>41680.375069444439</v>
      </c>
      <c r="T1899" s="11">
        <f>(I1899/86400)+25569+(-5/24)</f>
        <v>41702.666666666664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IF(E1900&lt;=0,0,(E1900/D1900)*100)</f>
        <v>144.5</v>
      </c>
      <c r="P1900" s="7">
        <f>IF(E1900&lt;=0,0,E1900/L1900)</f>
        <v>68.80952380952381</v>
      </c>
      <c r="Q1900" t="str">
        <f>LEFT(N1900,FIND("/",N1900)-1)</f>
        <v>music</v>
      </c>
      <c r="R1900" t="str">
        <f>RIGHT(N1900,LEN(N1900)-FIND("/",N1900))</f>
        <v>indie rock</v>
      </c>
      <c r="S1900" s="11">
        <f>(J1900/86400)+25569+(-5/24)</f>
        <v>42365.9846412037</v>
      </c>
      <c r="T1900" s="11">
        <f>(I1900/86400)+25569+(-5/24)</f>
        <v>42401.541666666664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IF(E1901&lt;=0,0,(E1901/D1901)*100)</f>
        <v>133.33333333333331</v>
      </c>
      <c r="P1901" s="7">
        <f>IF(E1901&lt;=0,0,E1901/L1901)</f>
        <v>28.571428571428573</v>
      </c>
      <c r="Q1901" t="str">
        <f>LEFT(N1901,FIND("/",N1901)-1)</f>
        <v>music</v>
      </c>
      <c r="R1901" t="str">
        <f>RIGHT(N1901,LEN(N1901)-FIND("/",N1901))</f>
        <v>indie rock</v>
      </c>
      <c r="S1901" s="11">
        <f>(J1901/86400)+25569+(-5/24)</f>
        <v>42058.733402777776</v>
      </c>
      <c r="T1901" s="11">
        <f>(I1901/86400)+25569+(-5/24)</f>
        <v>42088.691736111105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IF(E1902&lt;=0,0,(E1902/D1902)*100)</f>
        <v>109.3644</v>
      </c>
      <c r="P1902" s="7">
        <f>IF(E1902&lt;=0,0,E1902/L1902)</f>
        <v>50.631666666666668</v>
      </c>
      <c r="Q1902" t="str">
        <f>LEFT(N1902,FIND("/",N1902)-1)</f>
        <v>music</v>
      </c>
      <c r="R1902" t="str">
        <f>RIGHT(N1902,LEN(N1902)-FIND("/",N1902))</f>
        <v>indie rock</v>
      </c>
      <c r="S1902" s="11">
        <f>(J1902/86400)+25569+(-5/24)</f>
        <v>41160.663553240738</v>
      </c>
      <c r="T1902" s="11">
        <f>(I1902/86400)+25569+(-5/24)</f>
        <v>41188.207638888889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IF(E1903&lt;=0,0,(E1903/D1903)*100)</f>
        <v>2.6969696969696968</v>
      </c>
      <c r="P1903" s="7">
        <f>IF(E1903&lt;=0,0,E1903/L1903)</f>
        <v>106.8</v>
      </c>
      <c r="Q1903" t="str">
        <f>LEFT(N1903,FIND("/",N1903)-1)</f>
        <v>technology</v>
      </c>
      <c r="R1903" t="str">
        <f>RIGHT(N1903,LEN(N1903)-FIND("/",N1903))</f>
        <v>gadgets</v>
      </c>
      <c r="S1903" s="11">
        <f>(J1903/86400)+25569+(-5/24)</f>
        <v>42116.334826388884</v>
      </c>
      <c r="T1903" s="11">
        <f>(I1903/86400)+25569+(-5/24)</f>
        <v>42146.333333333336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IF(E1904&lt;=0,0,(E1904/D1904)*100)</f>
        <v>1.2</v>
      </c>
      <c r="P1904" s="7">
        <f>IF(E1904&lt;=0,0,E1904/L1904)</f>
        <v>4</v>
      </c>
      <c r="Q1904" t="str">
        <f>LEFT(N1904,FIND("/",N1904)-1)</f>
        <v>technology</v>
      </c>
      <c r="R1904" t="str">
        <f>RIGHT(N1904,LEN(N1904)-FIND("/",N1904))</f>
        <v>gadgets</v>
      </c>
      <c r="S1904" s="11">
        <f>(J1904/86400)+25569+(-5/24)</f>
        <v>42037.581562499996</v>
      </c>
      <c r="T1904" s="11">
        <f>(I1904/86400)+25569+(-5/24)</f>
        <v>42067.581562499996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IF(E1905&lt;=0,0,(E1905/D1905)*100)</f>
        <v>46.6</v>
      </c>
      <c r="P1905" s="7">
        <f>IF(E1905&lt;=0,0,E1905/L1905)</f>
        <v>34.097560975609753</v>
      </c>
      <c r="Q1905" t="str">
        <f>LEFT(N1905,FIND("/",N1905)-1)</f>
        <v>technology</v>
      </c>
      <c r="R1905" t="str">
        <f>RIGHT(N1905,LEN(N1905)-FIND("/",N1905))</f>
        <v>gadgets</v>
      </c>
      <c r="S1905" s="11">
        <f>(J1905/86400)+25569+(-5/24)</f>
        <v>42702.562395833331</v>
      </c>
      <c r="T1905" s="11">
        <f>(I1905/86400)+25569+(-5/24)</f>
        <v>42762.562395833331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IF(E1906&lt;=0,0,(E1906/D1906)*100)</f>
        <v>0.1</v>
      </c>
      <c r="P1906" s="7">
        <f>IF(E1906&lt;=0,0,E1906/L1906)</f>
        <v>25</v>
      </c>
      <c r="Q1906" t="str">
        <f>LEFT(N1906,FIND("/",N1906)-1)</f>
        <v>technology</v>
      </c>
      <c r="R1906" t="str">
        <f>RIGHT(N1906,LEN(N1906)-FIND("/",N1906))</f>
        <v>gadgets</v>
      </c>
      <c r="S1906" s="11">
        <f>(J1906/86400)+25569+(-5/24)</f>
        <v>42326.477094907408</v>
      </c>
      <c r="T1906" s="11">
        <f>(I1906/86400)+25569+(-5/24)</f>
        <v>42371.477094907408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IF(E1907&lt;=0,0,(E1907/D1907)*100)</f>
        <v>0.16800000000000001</v>
      </c>
      <c r="P1907" s="7">
        <f>IF(E1907&lt;=0,0,E1907/L1907)</f>
        <v>10.5</v>
      </c>
      <c r="Q1907" t="str">
        <f>LEFT(N1907,FIND("/",N1907)-1)</f>
        <v>technology</v>
      </c>
      <c r="R1907" t="str">
        <f>RIGHT(N1907,LEN(N1907)-FIND("/",N1907))</f>
        <v>gadgets</v>
      </c>
      <c r="S1907" s="11">
        <f>(J1907/86400)+25569+(-5/24)</f>
        <v>41859.717523148145</v>
      </c>
      <c r="T1907" s="11">
        <f>(I1907/86400)+25569+(-5/24)</f>
        <v>41889.717523148145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IF(E1908&lt;=0,0,(E1908/D1908)*100)</f>
        <v>42.76</v>
      </c>
      <c r="P1908" s="7">
        <f>IF(E1908&lt;=0,0,E1908/L1908)</f>
        <v>215.95959595959596</v>
      </c>
      <c r="Q1908" t="str">
        <f>LEFT(N1908,FIND("/",N1908)-1)</f>
        <v>technology</v>
      </c>
      <c r="R1908" t="str">
        <f>RIGHT(N1908,LEN(N1908)-FIND("/",N1908))</f>
        <v>gadgets</v>
      </c>
      <c r="S1908" s="11">
        <f>(J1908/86400)+25569+(-5/24)</f>
        <v>42514.462766203702</v>
      </c>
      <c r="T1908" s="11">
        <f>(I1908/86400)+25569+(-5/24)</f>
        <v>42544.462766203702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IF(E1909&lt;=0,0,(E1909/D1909)*100)</f>
        <v>0.28333333333333333</v>
      </c>
      <c r="P1909" s="7">
        <f>IF(E1909&lt;=0,0,E1909/L1909)</f>
        <v>21.25</v>
      </c>
      <c r="Q1909" t="str">
        <f>LEFT(N1909,FIND("/",N1909)-1)</f>
        <v>technology</v>
      </c>
      <c r="R1909" t="str">
        <f>RIGHT(N1909,LEN(N1909)-FIND("/",N1909))</f>
        <v>gadgets</v>
      </c>
      <c r="S1909" s="11">
        <f>(J1909/86400)+25569+(-5/24)</f>
        <v>41767.378761574073</v>
      </c>
      <c r="T1909" s="11">
        <f>(I1909/86400)+25569+(-5/24)</f>
        <v>41782.378761574073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IF(E1910&lt;=0,0,(E1910/D1910)*100)</f>
        <v>1.7319999999999998</v>
      </c>
      <c r="P1910" s="7">
        <f>IF(E1910&lt;=0,0,E1910/L1910)</f>
        <v>108.25</v>
      </c>
      <c r="Q1910" t="str">
        <f>LEFT(N1910,FIND("/",N1910)-1)</f>
        <v>technology</v>
      </c>
      <c r="R1910" t="str">
        <f>RIGHT(N1910,LEN(N1910)-FIND("/",N1910))</f>
        <v>gadgets</v>
      </c>
      <c r="S1910" s="11">
        <f>(J1910/86400)+25569+(-5/24)</f>
        <v>42703.709490740737</v>
      </c>
      <c r="T1910" s="11">
        <f>(I1910/86400)+25569+(-5/24)</f>
        <v>42733.709490740737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IF(E1911&lt;=0,0,(E1911/D1911)*100)</f>
        <v>14.111428571428572</v>
      </c>
      <c r="P1911" s="7">
        <f>IF(E1911&lt;=0,0,E1911/L1911)</f>
        <v>129.97368421052633</v>
      </c>
      <c r="Q1911" t="str">
        <f>LEFT(N1911,FIND("/",N1911)-1)</f>
        <v>technology</v>
      </c>
      <c r="R1911" t="str">
        <f>RIGHT(N1911,LEN(N1911)-FIND("/",N1911))</f>
        <v>gadgets</v>
      </c>
      <c r="S1911" s="11">
        <f>(J1911/86400)+25569+(-5/24)</f>
        <v>41905.220821759256</v>
      </c>
      <c r="T1911" s="11">
        <f>(I1911/86400)+25569+(-5/24)</f>
        <v>41935.220821759256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IF(E1912&lt;=0,0,(E1912/D1912)*100)</f>
        <v>39.395294117647055</v>
      </c>
      <c r="P1912" s="7">
        <f>IF(E1912&lt;=0,0,E1912/L1912)</f>
        <v>117.49473684210527</v>
      </c>
      <c r="Q1912" t="str">
        <f>LEFT(N1912,FIND("/",N1912)-1)</f>
        <v>technology</v>
      </c>
      <c r="R1912" t="str">
        <f>RIGHT(N1912,LEN(N1912)-FIND("/",N1912))</f>
        <v>gadgets</v>
      </c>
      <c r="S1912" s="11">
        <f>(J1912/86400)+25569+(-5/24)</f>
        <v>42264.754826388882</v>
      </c>
      <c r="T1912" s="11">
        <f>(I1912/86400)+25569+(-5/24)</f>
        <v>42308.739583333336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IF(E1913&lt;=0,0,(E1913/D1913)*100)</f>
        <v>2.3529411764705882E-2</v>
      </c>
      <c r="P1913" s="7">
        <f>IF(E1913&lt;=0,0,E1913/L1913)</f>
        <v>10</v>
      </c>
      <c r="Q1913" t="str">
        <f>LEFT(N1913,FIND("/",N1913)-1)</f>
        <v>technology</v>
      </c>
      <c r="R1913" t="str">
        <f>RIGHT(N1913,LEN(N1913)-FIND("/",N1913))</f>
        <v>gadgets</v>
      </c>
      <c r="S1913" s="11">
        <f>(J1913/86400)+25569+(-5/24)</f>
        <v>41829.825624999998</v>
      </c>
      <c r="T1913" s="11">
        <f>(I1913/86400)+25569+(-5/24)</f>
        <v>41859.825624999998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IF(E1914&lt;=0,0,(E1914/D1914)*100)</f>
        <v>59.3</v>
      </c>
      <c r="P1914" s="7">
        <f>IF(E1914&lt;=0,0,E1914/L1914)</f>
        <v>70.595238095238102</v>
      </c>
      <c r="Q1914" t="str">
        <f>LEFT(N1914,FIND("/",N1914)-1)</f>
        <v>technology</v>
      </c>
      <c r="R1914" t="str">
        <f>RIGHT(N1914,LEN(N1914)-FIND("/",N1914))</f>
        <v>gadgets</v>
      </c>
      <c r="S1914" s="11">
        <f>(J1914/86400)+25569+(-5/24)</f>
        <v>42129.018055555549</v>
      </c>
      <c r="T1914" s="11">
        <f>(I1914/86400)+25569+(-5/24)</f>
        <v>42159.018055555549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IF(E1915&lt;=0,0,(E1915/D1915)*100)</f>
        <v>1.3270833333333334</v>
      </c>
      <c r="P1915" s="7">
        <f>IF(E1915&lt;=0,0,E1915/L1915)</f>
        <v>24.5</v>
      </c>
      <c r="Q1915" t="str">
        <f>LEFT(N1915,FIND("/",N1915)-1)</f>
        <v>technology</v>
      </c>
      <c r="R1915" t="str">
        <f>RIGHT(N1915,LEN(N1915)-FIND("/",N1915))</f>
        <v>gadgets</v>
      </c>
      <c r="S1915" s="11">
        <f>(J1915/86400)+25569+(-5/24)</f>
        <v>41890.302986111106</v>
      </c>
      <c r="T1915" s="11">
        <f>(I1915/86400)+25569+(-5/24)</f>
        <v>41920.302986111106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IF(E1916&lt;=0,0,(E1916/D1916)*100)</f>
        <v>9.0090090090090094</v>
      </c>
      <c r="P1916" s="7">
        <f>IF(E1916&lt;=0,0,E1916/L1916)</f>
        <v>30</v>
      </c>
      <c r="Q1916" t="str">
        <f>LEFT(N1916,FIND("/",N1916)-1)</f>
        <v>technology</v>
      </c>
      <c r="R1916" t="str">
        <f>RIGHT(N1916,LEN(N1916)-FIND("/",N1916))</f>
        <v>gadgets</v>
      </c>
      <c r="S1916" s="11">
        <f>(J1916/86400)+25569+(-5/24)</f>
        <v>41928.966122685182</v>
      </c>
      <c r="T1916" s="11">
        <f>(I1916/86400)+25569+(-5/24)</f>
        <v>41943.957638888889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IF(E1917&lt;=0,0,(E1917/D1917)*100)</f>
        <v>1.6</v>
      </c>
      <c r="P1917" s="7">
        <f>IF(E1917&lt;=0,0,E1917/L1917)</f>
        <v>2</v>
      </c>
      <c r="Q1917" t="str">
        <f>LEFT(N1917,FIND("/",N1917)-1)</f>
        <v>technology</v>
      </c>
      <c r="R1917" t="str">
        <f>RIGHT(N1917,LEN(N1917)-FIND("/",N1917))</f>
        <v>gadgets</v>
      </c>
      <c r="S1917" s="11">
        <f>(J1917/86400)+25569+(-5/24)</f>
        <v>41863.840532407405</v>
      </c>
      <c r="T1917" s="11">
        <f>(I1917/86400)+25569+(-5/24)</f>
        <v>41883.840532407405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IF(E1918&lt;=0,0,(E1918/D1918)*100)</f>
        <v>0.51</v>
      </c>
      <c r="P1918" s="7">
        <f>IF(E1918&lt;=0,0,E1918/L1918)</f>
        <v>17</v>
      </c>
      <c r="Q1918" t="str">
        <f>LEFT(N1918,FIND("/",N1918)-1)</f>
        <v>technology</v>
      </c>
      <c r="R1918" t="str">
        <f>RIGHT(N1918,LEN(N1918)-FIND("/",N1918))</f>
        <v>gadgets</v>
      </c>
      <c r="S1918" s="11">
        <f>(J1918/86400)+25569+(-5/24)</f>
        <v>42656.508969907409</v>
      </c>
      <c r="T1918" s="11">
        <f>(I1918/86400)+25569+(-5/24)</f>
        <v>42681.550636574073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IF(E1919&lt;=0,0,(E1919/D1919)*100)</f>
        <v>52.570512820512818</v>
      </c>
      <c r="P1919" s="7">
        <f>IF(E1919&lt;=0,0,E1919/L1919)</f>
        <v>2928.9285714285716</v>
      </c>
      <c r="Q1919" t="str">
        <f>LEFT(N1919,FIND("/",N1919)-1)</f>
        <v>technology</v>
      </c>
      <c r="R1919" t="str">
        <f>RIGHT(N1919,LEN(N1919)-FIND("/",N1919))</f>
        <v>gadgets</v>
      </c>
      <c r="S1919" s="11">
        <f>(J1919/86400)+25569+(-5/24)</f>
        <v>42746.06172453703</v>
      </c>
      <c r="T1919" s="11">
        <f>(I1919/86400)+25569+(-5/24)</f>
        <v>42776.06172453703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IF(E1920&lt;=0,0,(E1920/D1920)*100)</f>
        <v>1.04</v>
      </c>
      <c r="P1920" s="7">
        <f>IF(E1920&lt;=0,0,E1920/L1920)</f>
        <v>28.888888888888889</v>
      </c>
      <c r="Q1920" t="str">
        <f>LEFT(N1920,FIND("/",N1920)-1)</f>
        <v>technology</v>
      </c>
      <c r="R1920" t="str">
        <f>RIGHT(N1920,LEN(N1920)-FIND("/",N1920))</f>
        <v>gadgets</v>
      </c>
      <c r="S1920" s="11">
        <f>(J1920/86400)+25569+(-5/24)</f>
        <v>41828.581608796296</v>
      </c>
      <c r="T1920" s="11">
        <f>(I1920/86400)+25569+(-5/24)</f>
        <v>41863.581608796296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IF(E1921&lt;=0,0,(E1921/D1921)*100)</f>
        <v>47.4</v>
      </c>
      <c r="P1921" s="7">
        <f>IF(E1921&lt;=0,0,E1921/L1921)</f>
        <v>29.625</v>
      </c>
      <c r="Q1921" t="str">
        <f>LEFT(N1921,FIND("/",N1921)-1)</f>
        <v>technology</v>
      </c>
      <c r="R1921" t="str">
        <f>RIGHT(N1921,LEN(N1921)-FIND("/",N1921))</f>
        <v>gadgets</v>
      </c>
      <c r="S1921" s="11">
        <f>(J1921/86400)+25569+(-5/24)</f>
        <v>42113.667233796295</v>
      </c>
      <c r="T1921" s="11">
        <f>(I1921/86400)+25569+(-5/24)</f>
        <v>42143.667233796295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IF(E1922&lt;=0,0,(E1922/D1922)*100)</f>
        <v>43.03</v>
      </c>
      <c r="P1922" s="7">
        <f>IF(E1922&lt;=0,0,E1922/L1922)</f>
        <v>40.980952380952381</v>
      </c>
      <c r="Q1922" t="str">
        <f>LEFT(N1922,FIND("/",N1922)-1)</f>
        <v>technology</v>
      </c>
      <c r="R1922" t="str">
        <f>RIGHT(N1922,LEN(N1922)-FIND("/",N1922))</f>
        <v>gadgets</v>
      </c>
      <c r="S1922" s="11">
        <f>(J1922/86400)+25569+(-5/24)</f>
        <v>42270.66737268518</v>
      </c>
      <c r="T1922" s="11">
        <f>(I1922/86400)+25569+(-5/24)</f>
        <v>42298.749999999993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IF(E1923&lt;=0,0,(E1923/D1923)*100)</f>
        <v>136.80000000000001</v>
      </c>
      <c r="P1923" s="7">
        <f>IF(E1923&lt;=0,0,E1923/L1923)</f>
        <v>54</v>
      </c>
      <c r="Q1923" t="str">
        <f>LEFT(N1923,FIND("/",N1923)-1)</f>
        <v>music</v>
      </c>
      <c r="R1923" t="str">
        <f>RIGHT(N1923,LEN(N1923)-FIND("/",N1923))</f>
        <v>indie rock</v>
      </c>
      <c r="S1923" s="11">
        <f>(J1923/86400)+25569+(-5/24)</f>
        <v>41074.013229166667</v>
      </c>
      <c r="T1923" s="11">
        <f>(I1923/86400)+25569+(-5/24)</f>
        <v>41104.013229166667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IF(E1924&lt;=0,0,(E1924/D1924)*100)</f>
        <v>115.55</v>
      </c>
      <c r="P1924" s="7">
        <f>IF(E1924&lt;=0,0,E1924/L1924)</f>
        <v>36.109375</v>
      </c>
      <c r="Q1924" t="str">
        <f>LEFT(N1924,FIND("/",N1924)-1)</f>
        <v>music</v>
      </c>
      <c r="R1924" t="str">
        <f>RIGHT(N1924,LEN(N1924)-FIND("/",N1924))</f>
        <v>indie rock</v>
      </c>
      <c r="S1924" s="11">
        <f>(J1924/86400)+25569+(-5/24)</f>
        <v>41590.047534722216</v>
      </c>
      <c r="T1924" s="11">
        <f>(I1924/86400)+25569+(-5/24)</f>
        <v>41620.047534722216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IF(E1925&lt;=0,0,(E1925/D1925)*100)</f>
        <v>240.79999999999998</v>
      </c>
      <c r="P1925" s="7">
        <f>IF(E1925&lt;=0,0,E1925/L1925)</f>
        <v>23.153846153846153</v>
      </c>
      <c r="Q1925" t="str">
        <f>LEFT(N1925,FIND("/",N1925)-1)</f>
        <v>music</v>
      </c>
      <c r="R1925" t="str">
        <f>RIGHT(N1925,LEN(N1925)-FIND("/",N1925))</f>
        <v>indie rock</v>
      </c>
      <c r="S1925" s="11">
        <f>(J1925/86400)+25569+(-5/24)</f>
        <v>40772.640416666662</v>
      </c>
      <c r="T1925" s="11">
        <f>(I1925/86400)+25569+(-5/24)</f>
        <v>40812.999305555553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IF(E1926&lt;=0,0,(E1926/D1926)*100)</f>
        <v>114.39999999999999</v>
      </c>
      <c r="P1926" s="7">
        <f>IF(E1926&lt;=0,0,E1926/L1926)</f>
        <v>104</v>
      </c>
      <c r="Q1926" t="str">
        <f>LEFT(N1926,FIND("/",N1926)-1)</f>
        <v>music</v>
      </c>
      <c r="R1926" t="str">
        <f>RIGHT(N1926,LEN(N1926)-FIND("/",N1926))</f>
        <v>indie rock</v>
      </c>
      <c r="S1926" s="11">
        <f>(J1926/86400)+25569+(-5/24)</f>
        <v>41626.552719907406</v>
      </c>
      <c r="T1926" s="11">
        <f>(I1926/86400)+25569+(-5/24)</f>
        <v>41654.606249999997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IF(E1927&lt;=0,0,(E1927/D1927)*100)</f>
        <v>110.33333333333333</v>
      </c>
      <c r="P1927" s="7">
        <f>IF(E1927&lt;=0,0,E1927/L1927)</f>
        <v>31.826923076923077</v>
      </c>
      <c r="Q1927" t="str">
        <f>LEFT(N1927,FIND("/",N1927)-1)</f>
        <v>music</v>
      </c>
      <c r="R1927" t="str">
        <f>RIGHT(N1927,LEN(N1927)-FIND("/",N1927))</f>
        <v>indie rock</v>
      </c>
      <c r="S1927" s="11">
        <f>(J1927/86400)+25569+(-5/24)</f>
        <v>41535.693148148144</v>
      </c>
      <c r="T1927" s="11">
        <f>(I1927/86400)+25569+(-5/24)</f>
        <v>41557.791666666664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IF(E1928&lt;=0,0,(E1928/D1928)*100)</f>
        <v>195.37933333333334</v>
      </c>
      <c r="P1928" s="7">
        <f>IF(E1928&lt;=0,0,E1928/L1928)</f>
        <v>27.3896261682243</v>
      </c>
      <c r="Q1928" t="str">
        <f>LEFT(N1928,FIND("/",N1928)-1)</f>
        <v>music</v>
      </c>
      <c r="R1928" t="str">
        <f>RIGHT(N1928,LEN(N1928)-FIND("/",N1928))</f>
        <v>indie rock</v>
      </c>
      <c r="S1928" s="11">
        <f>(J1928/86400)+25569+(-5/24)</f>
        <v>40456.746018518512</v>
      </c>
      <c r="T1928" s="11">
        <f>(I1928/86400)+25569+(-5/24)</f>
        <v>40483.80972222222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IF(E1929&lt;=0,0,(E1929/D1929)*100)</f>
        <v>103.33333333333334</v>
      </c>
      <c r="P1929" s="7">
        <f>IF(E1929&lt;=0,0,E1929/L1929)</f>
        <v>56.363636363636367</v>
      </c>
      <c r="Q1929" t="str">
        <f>LEFT(N1929,FIND("/",N1929)-1)</f>
        <v>music</v>
      </c>
      <c r="R1929" t="str">
        <f>RIGHT(N1929,LEN(N1929)-FIND("/",N1929))</f>
        <v>indie rock</v>
      </c>
      <c r="S1929" s="11">
        <f>(J1929/86400)+25569+(-5/24)</f>
        <v>40960.653229166666</v>
      </c>
      <c r="T1929" s="11">
        <f>(I1929/86400)+25569+(-5/24)</f>
        <v>40975.999305555553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IF(E1930&lt;=0,0,(E1930/D1930)*100)</f>
        <v>103.1372549019608</v>
      </c>
      <c r="P1930" s="7">
        <f>IF(E1930&lt;=0,0,E1930/L1930)</f>
        <v>77.352941176470594</v>
      </c>
      <c r="Q1930" t="str">
        <f>LEFT(N1930,FIND("/",N1930)-1)</f>
        <v>music</v>
      </c>
      <c r="R1930" t="str">
        <f>RIGHT(N1930,LEN(N1930)-FIND("/",N1930))</f>
        <v>indie rock</v>
      </c>
      <c r="S1930" s="11">
        <f>(J1930/86400)+25569+(-5/24)</f>
        <v>41371.439745370364</v>
      </c>
      <c r="T1930" s="11">
        <f>(I1930/86400)+25569+(-5/24)</f>
        <v>41401.439745370364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IF(E1931&lt;=0,0,(E1931/D1931)*100)</f>
        <v>100.3125</v>
      </c>
      <c r="P1931" s="7">
        <f>IF(E1931&lt;=0,0,E1931/L1931)</f>
        <v>42.8</v>
      </c>
      <c r="Q1931" t="str">
        <f>LEFT(N1931,FIND("/",N1931)-1)</f>
        <v>music</v>
      </c>
      <c r="R1931" t="str">
        <f>RIGHT(N1931,LEN(N1931)-FIND("/",N1931))</f>
        <v>indie rock</v>
      </c>
      <c r="S1931" s="11">
        <f>(J1931/86400)+25569+(-5/24)</f>
        <v>40686.813263888886</v>
      </c>
      <c r="T1931" s="11">
        <f>(I1931/86400)+25569+(-5/24)</f>
        <v>40728.813263888886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IF(E1932&lt;=0,0,(E1932/D1932)*100)</f>
        <v>127</v>
      </c>
      <c r="P1932" s="7">
        <f>IF(E1932&lt;=0,0,E1932/L1932)</f>
        <v>48.846153846153847</v>
      </c>
      <c r="Q1932" t="str">
        <f>LEFT(N1932,FIND("/",N1932)-1)</f>
        <v>music</v>
      </c>
      <c r="R1932" t="str">
        <f>RIGHT(N1932,LEN(N1932)-FIND("/",N1932))</f>
        <v>indie rock</v>
      </c>
      <c r="S1932" s="11">
        <f>(J1932/86400)+25569+(-5/24)</f>
        <v>41402.350486111107</v>
      </c>
      <c r="T1932" s="11">
        <f>(I1932/86400)+25569+(-5/24)</f>
        <v>41462.350486111107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IF(E1933&lt;=0,0,(E1933/D1933)*100)</f>
        <v>120.601</v>
      </c>
      <c r="P1933" s="7">
        <f>IF(E1933&lt;=0,0,E1933/L1933)</f>
        <v>48.240400000000001</v>
      </c>
      <c r="Q1933" t="str">
        <f>LEFT(N1933,FIND("/",N1933)-1)</f>
        <v>music</v>
      </c>
      <c r="R1933" t="str">
        <f>RIGHT(N1933,LEN(N1933)-FIND("/",N1933))</f>
        <v>indie rock</v>
      </c>
      <c r="S1933" s="11">
        <f>(J1933/86400)+25569+(-5/24)</f>
        <v>41037.684131944443</v>
      </c>
      <c r="T1933" s="11">
        <f>(I1933/86400)+25569+(-5/24)</f>
        <v>41050.9375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IF(E1934&lt;=0,0,(E1934/D1934)*100)</f>
        <v>106.99047619047619</v>
      </c>
      <c r="P1934" s="7">
        <f>IF(E1934&lt;=0,0,E1934/L1934)</f>
        <v>70.212500000000006</v>
      </c>
      <c r="Q1934" t="str">
        <f>LEFT(N1934,FIND("/",N1934)-1)</f>
        <v>music</v>
      </c>
      <c r="R1934" t="str">
        <f>RIGHT(N1934,LEN(N1934)-FIND("/",N1934))</f>
        <v>indie rock</v>
      </c>
      <c r="S1934" s="11">
        <f>(J1934/86400)+25569+(-5/24)</f>
        <v>40911.601539351854</v>
      </c>
      <c r="T1934" s="11">
        <f>(I1934/86400)+25569+(-5/24)</f>
        <v>40932.601539351854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IF(E1935&lt;=0,0,(E1935/D1935)*100)</f>
        <v>172.43333333333334</v>
      </c>
      <c r="P1935" s="7">
        <f>IF(E1935&lt;=0,0,E1935/L1935)</f>
        <v>94.054545454545448</v>
      </c>
      <c r="Q1935" t="str">
        <f>LEFT(N1935,FIND("/",N1935)-1)</f>
        <v>music</v>
      </c>
      <c r="R1935" t="str">
        <f>RIGHT(N1935,LEN(N1935)-FIND("/",N1935))</f>
        <v>indie rock</v>
      </c>
      <c r="S1935" s="11">
        <f>(J1935/86400)+25569+(-5/24)</f>
        <v>41878.922534722216</v>
      </c>
      <c r="T1935" s="11">
        <f>(I1935/86400)+25569+(-5/24)</f>
        <v>41908.922534722216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IF(E1936&lt;=0,0,(E1936/D1936)*100)</f>
        <v>123.61999999999999</v>
      </c>
      <c r="P1936" s="7">
        <f>IF(E1936&lt;=0,0,E1936/L1936)</f>
        <v>80.272727272727266</v>
      </c>
      <c r="Q1936" t="str">
        <f>LEFT(N1936,FIND("/",N1936)-1)</f>
        <v>music</v>
      </c>
      <c r="R1936" t="str">
        <f>RIGHT(N1936,LEN(N1936)-FIND("/",N1936))</f>
        <v>indie rock</v>
      </c>
      <c r="S1936" s="11">
        <f>(J1936/86400)+25569+(-5/24)</f>
        <v>40865.658807870372</v>
      </c>
      <c r="T1936" s="11">
        <f>(I1936/86400)+25569+(-5/24)</f>
        <v>40902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IF(E1937&lt;=0,0,(E1937/D1937)*100)</f>
        <v>108.4</v>
      </c>
      <c r="P1937" s="7">
        <f>IF(E1937&lt;=0,0,E1937/L1937)</f>
        <v>54.2</v>
      </c>
      <c r="Q1937" t="str">
        <f>LEFT(N1937,FIND("/",N1937)-1)</f>
        <v>music</v>
      </c>
      <c r="R1937" t="str">
        <f>RIGHT(N1937,LEN(N1937)-FIND("/",N1937))</f>
        <v>indie rock</v>
      </c>
      <c r="S1937" s="11">
        <f>(J1937/86400)+25569+(-5/24)</f>
        <v>41773.724201388883</v>
      </c>
      <c r="T1937" s="11">
        <f>(I1937/86400)+25569+(-5/24)</f>
        <v>41810.999305555553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IF(E1938&lt;=0,0,(E1938/D1938)*100)</f>
        <v>116.52013333333333</v>
      </c>
      <c r="P1938" s="7">
        <f>IF(E1938&lt;=0,0,E1938/L1938)</f>
        <v>60.26903448275862</v>
      </c>
      <c r="Q1938" t="str">
        <f>LEFT(N1938,FIND("/",N1938)-1)</f>
        <v>music</v>
      </c>
      <c r="R1938" t="str">
        <f>RIGHT(N1938,LEN(N1938)-FIND("/",N1938))</f>
        <v>indie rock</v>
      </c>
      <c r="S1938" s="11">
        <f>(J1938/86400)+25569+(-5/24)</f>
        <v>40852.68136574074</v>
      </c>
      <c r="T1938" s="11">
        <f>(I1938/86400)+25569+(-5/24)</f>
        <v>40883.040972222218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IF(E1939&lt;=0,0,(E1939/D1939)*100)</f>
        <v>187.245</v>
      </c>
      <c r="P1939" s="7">
        <f>IF(E1939&lt;=0,0,E1939/L1939)</f>
        <v>38.740344827586206</v>
      </c>
      <c r="Q1939" t="str">
        <f>LEFT(N1939,FIND("/",N1939)-1)</f>
        <v>music</v>
      </c>
      <c r="R1939" t="str">
        <f>RIGHT(N1939,LEN(N1939)-FIND("/",N1939))</f>
        <v>indie rock</v>
      </c>
      <c r="S1939" s="11">
        <f>(J1939/86400)+25569+(-5/24)</f>
        <v>41058.91065972222</v>
      </c>
      <c r="T1939" s="11">
        <f>(I1939/86400)+25569+(-5/24)</f>
        <v>41074.957638888889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IF(E1940&lt;=0,0,(E1940/D1940)*100)</f>
        <v>115.93333333333334</v>
      </c>
      <c r="P1940" s="7">
        <f>IF(E1940&lt;=0,0,E1940/L1940)</f>
        <v>152.54385964912279</v>
      </c>
      <c r="Q1940" t="str">
        <f>LEFT(N1940,FIND("/",N1940)-1)</f>
        <v>music</v>
      </c>
      <c r="R1940" t="str">
        <f>RIGHT(N1940,LEN(N1940)-FIND("/",N1940))</f>
        <v>indie rock</v>
      </c>
      <c r="S1940" s="11">
        <f>(J1940/86400)+25569+(-5/24)</f>
        <v>41426.05128472222</v>
      </c>
      <c r="T1940" s="11">
        <f>(I1940/86400)+25569+(-5/24)</f>
        <v>41457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IF(E1941&lt;=0,0,(E1941/D1941)*100)</f>
        <v>110.7</v>
      </c>
      <c r="P1941" s="7">
        <f>IF(E1941&lt;=0,0,E1941/L1941)</f>
        <v>115.3125</v>
      </c>
      <c r="Q1941" t="str">
        <f>LEFT(N1941,FIND("/",N1941)-1)</f>
        <v>music</v>
      </c>
      <c r="R1941" t="str">
        <f>RIGHT(N1941,LEN(N1941)-FIND("/",N1941))</f>
        <v>indie rock</v>
      </c>
      <c r="S1941" s="11">
        <f>(J1941/86400)+25569+(-5/24)</f>
        <v>41313.776712962957</v>
      </c>
      <c r="T1941" s="11">
        <f>(I1941/86400)+25569+(-5/24)</f>
        <v>41343.735046296293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IF(E1942&lt;=0,0,(E1942/D1942)*100)</f>
        <v>170.92307692307693</v>
      </c>
      <c r="P1942" s="7">
        <f>IF(E1942&lt;=0,0,E1942/L1942)</f>
        <v>35.838709677419352</v>
      </c>
      <c r="Q1942" t="str">
        <f>LEFT(N1942,FIND("/",N1942)-1)</f>
        <v>music</v>
      </c>
      <c r="R1942" t="str">
        <f>RIGHT(N1942,LEN(N1942)-FIND("/",N1942))</f>
        <v>indie rock</v>
      </c>
      <c r="S1942" s="11">
        <f>(J1942/86400)+25569+(-5/24)</f>
        <v>40670.298993055556</v>
      </c>
      <c r="T1942" s="11">
        <f>(I1942/86400)+25569+(-5/24)</f>
        <v>40708.957638888889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IF(E1943&lt;=0,0,(E1943/D1943)*100)</f>
        <v>126.11835600000001</v>
      </c>
      <c r="P1943" s="7">
        <f>IF(E1943&lt;=0,0,E1943/L1943)</f>
        <v>64.570118779438872</v>
      </c>
      <c r="Q1943" t="str">
        <f>LEFT(N1943,FIND("/",N1943)-1)</f>
        <v>technology</v>
      </c>
      <c r="R1943" t="str">
        <f>RIGHT(N1943,LEN(N1943)-FIND("/",N1943))</f>
        <v>hardware</v>
      </c>
      <c r="S1943" s="11">
        <f>(J1943/86400)+25569+(-5/24)</f>
        <v>41744.08253472222</v>
      </c>
      <c r="T1943" s="11">
        <f>(I1943/86400)+25569+(-5/24)</f>
        <v>41774.08253472222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IF(E1944&lt;=0,0,(E1944/D1944)*100)</f>
        <v>138.44033333333334</v>
      </c>
      <c r="P1944" s="7">
        <f>IF(E1944&lt;=0,0,E1944/L1944)</f>
        <v>87.436000000000007</v>
      </c>
      <c r="Q1944" t="str">
        <f>LEFT(N1944,FIND("/",N1944)-1)</f>
        <v>technology</v>
      </c>
      <c r="R1944" t="str">
        <f>RIGHT(N1944,LEN(N1944)-FIND("/",N1944))</f>
        <v>hardware</v>
      </c>
      <c r="S1944" s="11">
        <f>(J1944/86400)+25569+(-5/24)</f>
        <v>40638.619675925926</v>
      </c>
      <c r="T1944" s="11">
        <f>(I1944/86400)+25569+(-5/24)</f>
        <v>40728.619675925926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IF(E1945&lt;=0,0,(E1945/D1945)*100)</f>
        <v>1705.2499999999998</v>
      </c>
      <c r="P1945" s="7">
        <f>IF(E1945&lt;=0,0,E1945/L1945)</f>
        <v>68.815577078288939</v>
      </c>
      <c r="Q1945" t="str">
        <f>LEFT(N1945,FIND("/",N1945)-1)</f>
        <v>technology</v>
      </c>
      <c r="R1945" t="str">
        <f>RIGHT(N1945,LEN(N1945)-FIND("/",N1945))</f>
        <v>hardware</v>
      </c>
      <c r="S1945" s="11">
        <f>(J1945/86400)+25569+(-5/24)</f>
        <v>42548.061527777776</v>
      </c>
      <c r="T1945" s="11">
        <f>(I1945/86400)+25569+(-5/24)</f>
        <v>42593.061527777776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IF(E1946&lt;=0,0,(E1946/D1946)*100)</f>
        <v>788.05550000000005</v>
      </c>
      <c r="P1946" s="7">
        <f>IF(E1946&lt;=0,0,E1946/L1946)</f>
        <v>176.200223588597</v>
      </c>
      <c r="Q1946" t="str">
        <f>LEFT(N1946,FIND("/",N1946)-1)</f>
        <v>technology</v>
      </c>
      <c r="R1946" t="str">
        <f>RIGHT(N1946,LEN(N1946)-FIND("/",N1946))</f>
        <v>hardware</v>
      </c>
      <c r="S1946" s="11">
        <f>(J1946/86400)+25569+(-5/24)</f>
        <v>41730.376041666663</v>
      </c>
      <c r="T1946" s="11">
        <f>(I1946/86400)+25569+(-5/24)</f>
        <v>41760.376041666663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IF(E1947&lt;=0,0,(E1947/D1947)*100)</f>
        <v>348.01799999999997</v>
      </c>
      <c r="P1947" s="7">
        <f>IF(E1947&lt;=0,0,E1947/L1947)</f>
        <v>511.79117647058825</v>
      </c>
      <c r="Q1947" t="str">
        <f>LEFT(N1947,FIND("/",N1947)-1)</f>
        <v>technology</v>
      </c>
      <c r="R1947" t="str">
        <f>RIGHT(N1947,LEN(N1947)-FIND("/",N1947))</f>
        <v>hardware</v>
      </c>
      <c r="S1947" s="11">
        <f>(J1947/86400)+25569+(-5/24)</f>
        <v>42157.043495370366</v>
      </c>
      <c r="T1947" s="11">
        <f>(I1947/86400)+25569+(-5/24)</f>
        <v>42197.043495370366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IF(E1948&lt;=0,0,(E1948/D1948)*100)</f>
        <v>149.74666666666667</v>
      </c>
      <c r="P1948" s="7">
        <f>IF(E1948&lt;=0,0,E1948/L1948)</f>
        <v>160.44285714285715</v>
      </c>
      <c r="Q1948" t="str">
        <f>LEFT(N1948,FIND("/",N1948)-1)</f>
        <v>technology</v>
      </c>
      <c r="R1948" t="str">
        <f>RIGHT(N1948,LEN(N1948)-FIND("/",N1948))</f>
        <v>hardware</v>
      </c>
      <c r="S1948" s="11">
        <f>(J1948/86400)+25569+(-5/24)</f>
        <v>41688.941678240742</v>
      </c>
      <c r="T1948" s="11">
        <f>(I1948/86400)+25569+(-5/24)</f>
        <v>41748.900011574071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IF(E1949&lt;=0,0,(E1949/D1949)*100)</f>
        <v>100.63375000000001</v>
      </c>
      <c r="P1949" s="7">
        <f>IF(E1949&lt;=0,0,E1949/L1949)</f>
        <v>35.003043478260871</v>
      </c>
      <c r="Q1949" t="str">
        <f>LEFT(N1949,FIND("/",N1949)-1)</f>
        <v>technology</v>
      </c>
      <c r="R1949" t="str">
        <f>RIGHT(N1949,LEN(N1949)-FIND("/",N1949))</f>
        <v>hardware</v>
      </c>
      <c r="S1949" s="11">
        <f>(J1949/86400)+25569+(-5/24)</f>
        <v>40102.709722222222</v>
      </c>
      <c r="T1949" s="11">
        <f>(I1949/86400)+25569+(-5/24)</f>
        <v>40140.040972222218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IF(E1950&lt;=0,0,(E1950/D1950)*100)</f>
        <v>800.21100000000001</v>
      </c>
      <c r="P1950" s="7">
        <f>IF(E1950&lt;=0,0,E1950/L1950)</f>
        <v>188.50671378091872</v>
      </c>
      <c r="Q1950" t="str">
        <f>LEFT(N1950,FIND("/",N1950)-1)</f>
        <v>technology</v>
      </c>
      <c r="R1950" t="str">
        <f>RIGHT(N1950,LEN(N1950)-FIND("/",N1950))</f>
        <v>hardware</v>
      </c>
      <c r="S1950" s="11">
        <f>(J1950/86400)+25569+(-5/24)</f>
        <v>42473.395937499998</v>
      </c>
      <c r="T1950" s="11">
        <f>(I1950/86400)+25569+(-5/24)</f>
        <v>42527.501388888886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IF(E1951&lt;=0,0,(E1951/D1951)*100)</f>
        <v>106.00260000000002</v>
      </c>
      <c r="P1951" s="7">
        <f>IF(E1951&lt;=0,0,E1951/L1951)</f>
        <v>56.204984093319197</v>
      </c>
      <c r="Q1951" t="str">
        <f>LEFT(N1951,FIND("/",N1951)-1)</f>
        <v>technology</v>
      </c>
      <c r="R1951" t="str">
        <f>RIGHT(N1951,LEN(N1951)-FIND("/",N1951))</f>
        <v>hardware</v>
      </c>
      <c r="S1951" s="11">
        <f>(J1951/86400)+25569+(-5/24)</f>
        <v>41800.21471064815</v>
      </c>
      <c r="T1951" s="11">
        <f>(I1951/86400)+25569+(-5/24)</f>
        <v>41830.21471064815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IF(E1952&lt;=0,0,(E1952/D1952)*100)</f>
        <v>200.51866666666669</v>
      </c>
      <c r="P1952" s="7">
        <f>IF(E1952&lt;=0,0,E1952/L1952)</f>
        <v>51.3054157782516</v>
      </c>
      <c r="Q1952" t="str">
        <f>LEFT(N1952,FIND("/",N1952)-1)</f>
        <v>technology</v>
      </c>
      <c r="R1952" t="str">
        <f>RIGHT(N1952,LEN(N1952)-FIND("/",N1952))</f>
        <v>hardware</v>
      </c>
      <c r="S1952" s="11">
        <f>(J1952/86400)+25569+(-5/24)</f>
        <v>40623.973067129627</v>
      </c>
      <c r="T1952" s="11">
        <f>(I1952/86400)+25569+(-5/24)</f>
        <v>40654.973067129627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IF(E1953&lt;=0,0,(E1953/D1953)*100)</f>
        <v>212.44399999999999</v>
      </c>
      <c r="P1953" s="7">
        <f>IF(E1953&lt;=0,0,E1953/L1953)</f>
        <v>127.36450839328538</v>
      </c>
      <c r="Q1953" t="str">
        <f>LEFT(N1953,FIND("/",N1953)-1)</f>
        <v>technology</v>
      </c>
      <c r="R1953" t="str">
        <f>RIGHT(N1953,LEN(N1953)-FIND("/",N1953))</f>
        <v>hardware</v>
      </c>
      <c r="S1953" s="11">
        <f>(J1953/86400)+25569+(-5/24)</f>
        <v>42651.212233796294</v>
      </c>
      <c r="T1953" s="11">
        <f>(I1953/86400)+25569+(-5/24)</f>
        <v>42681.253900462958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IF(E1954&lt;=0,0,(E1954/D1954)*100)</f>
        <v>198.47237142857145</v>
      </c>
      <c r="P1954" s="7">
        <f>IF(E1954&lt;=0,0,E1954/L1954)</f>
        <v>101.85532258064516</v>
      </c>
      <c r="Q1954" t="str">
        <f>LEFT(N1954,FIND("/",N1954)-1)</f>
        <v>technology</v>
      </c>
      <c r="R1954" t="str">
        <f>RIGHT(N1954,LEN(N1954)-FIND("/",N1954))</f>
        <v>hardware</v>
      </c>
      <c r="S1954" s="11">
        <f>(J1954/86400)+25569+(-5/24)</f>
        <v>41526.398321759254</v>
      </c>
      <c r="T1954" s="11">
        <f>(I1954/86400)+25569+(-5/24)</f>
        <v>41563.398321759254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IF(E1955&lt;=0,0,(E1955/D1955)*100)</f>
        <v>225.94666666666666</v>
      </c>
      <c r="P1955" s="7">
        <f>IF(E1955&lt;=0,0,E1955/L1955)</f>
        <v>230.55782312925169</v>
      </c>
      <c r="Q1955" t="str">
        <f>LEFT(N1955,FIND("/",N1955)-1)</f>
        <v>technology</v>
      </c>
      <c r="R1955" t="str">
        <f>RIGHT(N1955,LEN(N1955)-FIND("/",N1955))</f>
        <v>hardware</v>
      </c>
      <c r="S1955" s="11">
        <f>(J1955/86400)+25569+(-5/24)</f>
        <v>40940.991493055553</v>
      </c>
      <c r="T1955" s="11">
        <f>(I1955/86400)+25569+(-5/24)</f>
        <v>40969.916666666664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IF(E1956&lt;=0,0,(E1956/D1956)*100)</f>
        <v>698.94800000000009</v>
      </c>
      <c r="P1956" s="7">
        <f>IF(E1956&lt;=0,0,E1956/L1956)</f>
        <v>842.10602409638557</v>
      </c>
      <c r="Q1956" t="str">
        <f>LEFT(N1956,FIND("/",N1956)-1)</f>
        <v>technology</v>
      </c>
      <c r="R1956" t="str">
        <f>RIGHT(N1956,LEN(N1956)-FIND("/",N1956))</f>
        <v>hardware</v>
      </c>
      <c r="S1956" s="11">
        <f>(J1956/86400)+25569+(-5/24)</f>
        <v>42394.372407407405</v>
      </c>
      <c r="T1956" s="11">
        <f>(I1956/86400)+25569+(-5/24)</f>
        <v>42440.999999999993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IF(E1957&lt;=0,0,(E1957/D1957)*100)</f>
        <v>398.59528571428569</v>
      </c>
      <c r="P1957" s="7">
        <f>IF(E1957&lt;=0,0,E1957/L1957)</f>
        <v>577.27593103448271</v>
      </c>
      <c r="Q1957" t="str">
        <f>LEFT(N1957,FIND("/",N1957)-1)</f>
        <v>technology</v>
      </c>
      <c r="R1957" t="str">
        <f>RIGHT(N1957,LEN(N1957)-FIND("/",N1957))</f>
        <v>hardware</v>
      </c>
      <c r="S1957" s="11">
        <f>(J1957/86400)+25569+(-5/24)</f>
        <v>41020.063437500001</v>
      </c>
      <c r="T1957" s="11">
        <f>(I1957/86400)+25569+(-5/24)</f>
        <v>41052.583333333328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IF(E1958&lt;=0,0,(E1958/D1958)*100)</f>
        <v>294.0333333333333</v>
      </c>
      <c r="P1958" s="7">
        <f>IF(E1958&lt;=0,0,E1958/L1958)</f>
        <v>483.34246575342468</v>
      </c>
      <c r="Q1958" t="str">
        <f>LEFT(N1958,FIND("/",N1958)-1)</f>
        <v>technology</v>
      </c>
      <c r="R1958" t="str">
        <f>RIGHT(N1958,LEN(N1958)-FIND("/",N1958))</f>
        <v>hardware</v>
      </c>
      <c r="S1958" s="11">
        <f>(J1958/86400)+25569+(-5/24)</f>
        <v>42067.71533564815</v>
      </c>
      <c r="T1958" s="11">
        <f>(I1958/86400)+25569+(-5/24)</f>
        <v>42112.673668981479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IF(E1959&lt;=0,0,(E1959/D1959)*100)</f>
        <v>167.50470000000001</v>
      </c>
      <c r="P1959" s="7">
        <f>IF(E1959&lt;=0,0,E1959/L1959)</f>
        <v>76.138500000000008</v>
      </c>
      <c r="Q1959" t="str">
        <f>LEFT(N1959,FIND("/",N1959)-1)</f>
        <v>technology</v>
      </c>
      <c r="R1959" t="str">
        <f>RIGHT(N1959,LEN(N1959)-FIND("/",N1959))</f>
        <v>hardware</v>
      </c>
      <c r="S1959" s="11">
        <f>(J1959/86400)+25569+(-5/24)</f>
        <v>41178.890196759261</v>
      </c>
      <c r="T1959" s="11">
        <f>(I1959/86400)+25569+(-5/24)</f>
        <v>41208.890196759261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IF(E1960&lt;=0,0,(E1960/D1960)*100)</f>
        <v>1435.5717142857143</v>
      </c>
      <c r="P1960" s="7">
        <f>IF(E1960&lt;=0,0,E1960/L1960)</f>
        <v>74.107684365781708</v>
      </c>
      <c r="Q1960" t="str">
        <f>LEFT(N1960,FIND("/",N1960)-1)</f>
        <v>technology</v>
      </c>
      <c r="R1960" t="str">
        <f>RIGHT(N1960,LEN(N1960)-FIND("/",N1960))</f>
        <v>hardware</v>
      </c>
      <c r="S1960" s="11">
        <f>(J1960/86400)+25569+(-5/24)</f>
        <v>41326.779641203699</v>
      </c>
      <c r="T1960" s="11">
        <f>(I1960/86400)+25569+(-5/24)</f>
        <v>41356.737974537034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IF(E1961&lt;=0,0,(E1961/D1961)*100)</f>
        <v>156.73439999999999</v>
      </c>
      <c r="P1961" s="7">
        <f>IF(E1961&lt;=0,0,E1961/L1961)</f>
        <v>36.965660377358489</v>
      </c>
      <c r="Q1961" t="str">
        <f>LEFT(N1961,FIND("/",N1961)-1)</f>
        <v>technology</v>
      </c>
      <c r="R1961" t="str">
        <f>RIGHT(N1961,LEN(N1961)-FIND("/",N1961))</f>
        <v>hardware</v>
      </c>
      <c r="S1961" s="11">
        <f>(J1961/86400)+25569+(-5/24)</f>
        <v>41871.637268518512</v>
      </c>
      <c r="T1961" s="11">
        <f>(I1961/86400)+25569+(-5/24)</f>
        <v>41912.791666666664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IF(E1962&lt;=0,0,(E1962/D1962)*100)</f>
        <v>117.90285714285716</v>
      </c>
      <c r="P1962" s="7">
        <f>IF(E1962&lt;=0,0,E1962/L1962)</f>
        <v>2500.969696969697</v>
      </c>
      <c r="Q1962" t="str">
        <f>LEFT(N1962,FIND("/",N1962)-1)</f>
        <v>technology</v>
      </c>
      <c r="R1962" t="str">
        <f>RIGHT(N1962,LEN(N1962)-FIND("/",N1962))</f>
        <v>hardware</v>
      </c>
      <c r="S1962" s="11">
        <f>(J1962/86400)+25569+(-5/24)</f>
        <v>41964.154409722221</v>
      </c>
      <c r="T1962" s="11">
        <f>(I1962/86400)+25569+(-5/24)</f>
        <v>41994.154409722221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IF(E1963&lt;=0,0,(E1963/D1963)*100)</f>
        <v>1105.3811999999998</v>
      </c>
      <c r="P1963" s="7">
        <f>IF(E1963&lt;=0,0,E1963/L1963)</f>
        <v>67.690214329454989</v>
      </c>
      <c r="Q1963" t="str">
        <f>LEFT(N1963,FIND("/",N1963)-1)</f>
        <v>technology</v>
      </c>
      <c r="R1963" t="str">
        <f>RIGHT(N1963,LEN(N1963)-FIND("/",N1963))</f>
        <v>hardware</v>
      </c>
      <c r="S1963" s="11">
        <f>(J1963/86400)+25569+(-5/24)</f>
        <v>41147.986307870371</v>
      </c>
      <c r="T1963" s="11">
        <f>(I1963/86400)+25569+(-5/24)</f>
        <v>41187.957638888889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IF(E1964&lt;=0,0,(E1964/D1964)*100)</f>
        <v>192.92499999999998</v>
      </c>
      <c r="P1964" s="7">
        <f>IF(E1964&lt;=0,0,E1964/L1964)</f>
        <v>63.04738562091503</v>
      </c>
      <c r="Q1964" t="str">
        <f>LEFT(N1964,FIND("/",N1964)-1)</f>
        <v>technology</v>
      </c>
      <c r="R1964" t="str">
        <f>RIGHT(N1964,LEN(N1964)-FIND("/",N1964))</f>
        <v>hardware</v>
      </c>
      <c r="S1964" s="11">
        <f>(J1964/86400)+25569+(-5/24)</f>
        <v>41742.572175925925</v>
      </c>
      <c r="T1964" s="11">
        <f>(I1964/86400)+25569+(-5/24)</f>
        <v>41772.572175925925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IF(E1965&lt;=0,0,(E1965/D1965)*100)</f>
        <v>126.8842105263158</v>
      </c>
      <c r="P1965" s="7">
        <f>IF(E1965&lt;=0,0,E1965/L1965)</f>
        <v>117.6</v>
      </c>
      <c r="Q1965" t="str">
        <f>LEFT(N1965,FIND("/",N1965)-1)</f>
        <v>technology</v>
      </c>
      <c r="R1965" t="str">
        <f>RIGHT(N1965,LEN(N1965)-FIND("/",N1965))</f>
        <v>hardware</v>
      </c>
      <c r="S1965" s="11">
        <f>(J1965/86400)+25569+(-5/24)</f>
        <v>41863.221458333333</v>
      </c>
      <c r="T1965" s="11">
        <f>(I1965/86400)+25569+(-5/24)</f>
        <v>41898.221458333333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IF(E1966&lt;=0,0,(E1966/D1966)*100)</f>
        <v>259.57748878923763</v>
      </c>
      <c r="P1966" s="7">
        <f>IF(E1966&lt;=0,0,E1966/L1966)</f>
        <v>180.75185011709601</v>
      </c>
      <c r="Q1966" t="str">
        <f>LEFT(N1966,FIND("/",N1966)-1)</f>
        <v>technology</v>
      </c>
      <c r="R1966" t="str">
        <f>RIGHT(N1966,LEN(N1966)-FIND("/",N1966))</f>
        <v>hardware</v>
      </c>
      <c r="S1966" s="11">
        <f>(J1966/86400)+25569+(-5/24)</f>
        <v>42452.064490740733</v>
      </c>
      <c r="T1966" s="11">
        <f>(I1966/86400)+25569+(-5/24)</f>
        <v>42482.064490740733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IF(E1967&lt;=0,0,(E1967/D1967)*100)</f>
        <v>262.27999999999997</v>
      </c>
      <c r="P1967" s="7">
        <f>IF(E1967&lt;=0,0,E1967/L1967)</f>
        <v>127.32038834951456</v>
      </c>
      <c r="Q1967" t="str">
        <f>LEFT(N1967,FIND("/",N1967)-1)</f>
        <v>technology</v>
      </c>
      <c r="R1967" t="str">
        <f>RIGHT(N1967,LEN(N1967)-FIND("/",N1967))</f>
        <v>hardware</v>
      </c>
      <c r="S1967" s="11">
        <f>(J1967/86400)+25569+(-5/24)</f>
        <v>40897.880902777775</v>
      </c>
      <c r="T1967" s="11">
        <f>(I1967/86400)+25569+(-5/24)</f>
        <v>40919.833333333328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IF(E1968&lt;=0,0,(E1968/D1968)*100)</f>
        <v>206.74309000000002</v>
      </c>
      <c r="P1968" s="7">
        <f>IF(E1968&lt;=0,0,E1968/L1968)</f>
        <v>136.6444745538665</v>
      </c>
      <c r="Q1968" t="str">
        <f>LEFT(N1968,FIND("/",N1968)-1)</f>
        <v>technology</v>
      </c>
      <c r="R1968" t="str">
        <f>RIGHT(N1968,LEN(N1968)-FIND("/",N1968))</f>
        <v>hardware</v>
      </c>
      <c r="S1968" s="11">
        <f>(J1968/86400)+25569+(-5/24)</f>
        <v>41835.332152777773</v>
      </c>
      <c r="T1968" s="11">
        <f>(I1968/86400)+25569+(-5/24)</f>
        <v>41865.332152777773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IF(E1969&lt;=0,0,(E1969/D1969)*100)</f>
        <v>370.13</v>
      </c>
      <c r="P1969" s="7">
        <f>IF(E1969&lt;=0,0,E1969/L1969)</f>
        <v>182.78024691358024</v>
      </c>
      <c r="Q1969" t="str">
        <f>LEFT(N1969,FIND("/",N1969)-1)</f>
        <v>technology</v>
      </c>
      <c r="R1969" t="str">
        <f>RIGHT(N1969,LEN(N1969)-FIND("/",N1969))</f>
        <v>hardware</v>
      </c>
      <c r="S1969" s="11">
        <f>(J1969/86400)+25569+(-5/24)</f>
        <v>41730.455196759256</v>
      </c>
      <c r="T1969" s="11">
        <f>(I1969/86400)+25569+(-5/24)</f>
        <v>41760.455196759256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IF(E1970&lt;=0,0,(E1970/D1970)*100)</f>
        <v>284.96600000000001</v>
      </c>
      <c r="P1970" s="7">
        <f>IF(E1970&lt;=0,0,E1970/L1970)</f>
        <v>279.37843137254902</v>
      </c>
      <c r="Q1970" t="str">
        <f>LEFT(N1970,FIND("/",N1970)-1)</f>
        <v>technology</v>
      </c>
      <c r="R1970" t="str">
        <f>RIGHT(N1970,LEN(N1970)-FIND("/",N1970))</f>
        <v>hardware</v>
      </c>
      <c r="S1970" s="11">
        <f>(J1970/86400)+25569+(-5/24)</f>
        <v>42676.378645833327</v>
      </c>
      <c r="T1970" s="11">
        <f>(I1970/86400)+25569+(-5/24)</f>
        <v>42707.420312499999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IF(E1971&lt;=0,0,(E1971/D1971)*100)</f>
        <v>579.08000000000004</v>
      </c>
      <c r="P1971" s="7">
        <f>IF(E1971&lt;=0,0,E1971/L1971)</f>
        <v>61.375728669846318</v>
      </c>
      <c r="Q1971" t="str">
        <f>LEFT(N1971,FIND("/",N1971)-1)</f>
        <v>technology</v>
      </c>
      <c r="R1971" t="str">
        <f>RIGHT(N1971,LEN(N1971)-FIND("/",N1971))</f>
        <v>hardware</v>
      </c>
      <c r="S1971" s="11">
        <f>(J1971/86400)+25569+(-5/24)</f>
        <v>42557.584120370368</v>
      </c>
      <c r="T1971" s="11">
        <f>(I1971/86400)+25569+(-5/24)</f>
        <v>42587.584120370368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IF(E1972&lt;=0,0,(E1972/D1972)*100)</f>
        <v>1131.8</v>
      </c>
      <c r="P1972" s="7">
        <f>IF(E1972&lt;=0,0,E1972/L1972)</f>
        <v>80.727532097004286</v>
      </c>
      <c r="Q1972" t="str">
        <f>LEFT(N1972,FIND("/",N1972)-1)</f>
        <v>technology</v>
      </c>
      <c r="R1972" t="str">
        <f>RIGHT(N1972,LEN(N1972)-FIND("/",N1972))</f>
        <v>hardware</v>
      </c>
      <c r="S1972" s="11">
        <f>(J1972/86400)+25569+(-5/24)</f>
        <v>41323.984965277778</v>
      </c>
      <c r="T1972" s="11">
        <f>(I1972/86400)+25569+(-5/24)</f>
        <v>41383.943298611106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IF(E1973&lt;=0,0,(E1973/D1973)*100)</f>
        <v>263.02771750000005</v>
      </c>
      <c r="P1973" s="7">
        <f>IF(E1973&lt;=0,0,E1973/L1973)</f>
        <v>272.35590732591254</v>
      </c>
      <c r="Q1973" t="str">
        <f>LEFT(N1973,FIND("/",N1973)-1)</f>
        <v>technology</v>
      </c>
      <c r="R1973" t="str">
        <f>RIGHT(N1973,LEN(N1973)-FIND("/",N1973))</f>
        <v>hardware</v>
      </c>
      <c r="S1973" s="11">
        <f>(J1973/86400)+25569+(-5/24)</f>
        <v>41561.29237268518</v>
      </c>
      <c r="T1973" s="11">
        <f>(I1973/86400)+25569+(-5/24)</f>
        <v>41592.958333333328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IF(E1974&lt;=0,0,(E1974/D1974)*100)</f>
        <v>674.48</v>
      </c>
      <c r="P1974" s="7">
        <f>IF(E1974&lt;=0,0,E1974/L1974)</f>
        <v>70.848739495798313</v>
      </c>
      <c r="Q1974" t="str">
        <f>LEFT(N1974,FIND("/",N1974)-1)</f>
        <v>technology</v>
      </c>
      <c r="R1974" t="str">
        <f>RIGHT(N1974,LEN(N1974)-FIND("/",N1974))</f>
        <v>hardware</v>
      </c>
      <c r="S1974" s="11">
        <f>(J1974/86400)+25569+(-5/24)</f>
        <v>41200.803749999999</v>
      </c>
      <c r="T1974" s="11">
        <f>(I1974/86400)+25569+(-5/24)</f>
        <v>41230.845416666663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IF(E1975&lt;=0,0,(E1975/D1975)*100)</f>
        <v>256.83081313131316</v>
      </c>
      <c r="P1975" s="7">
        <f>IF(E1975&lt;=0,0,E1975/L1975)</f>
        <v>247.94003412969283</v>
      </c>
      <c r="Q1975" t="str">
        <f>LEFT(N1975,FIND("/",N1975)-1)</f>
        <v>technology</v>
      </c>
      <c r="R1975" t="str">
        <f>RIGHT(N1975,LEN(N1975)-FIND("/",N1975))</f>
        <v>hardware</v>
      </c>
      <c r="S1975" s="11">
        <f>(J1975/86400)+25569+(-5/24)</f>
        <v>42549.514629629623</v>
      </c>
      <c r="T1975" s="11">
        <f>(I1975/86400)+25569+(-5/24)</f>
        <v>42588.083333333336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IF(E1976&lt;=0,0,(E1976/D1976)*100)</f>
        <v>375.49599999999998</v>
      </c>
      <c r="P1976" s="7">
        <f>IF(E1976&lt;=0,0,E1976/L1976)</f>
        <v>186.81393034825871</v>
      </c>
      <c r="Q1976" t="str">
        <f>LEFT(N1976,FIND("/",N1976)-1)</f>
        <v>technology</v>
      </c>
      <c r="R1976" t="str">
        <f>RIGHT(N1976,LEN(N1976)-FIND("/",N1976))</f>
        <v>hardware</v>
      </c>
      <c r="S1976" s="11">
        <f>(J1976/86400)+25569+(-5/24)</f>
        <v>41445.125798611109</v>
      </c>
      <c r="T1976" s="11">
        <f>(I1976/86400)+25569+(-5/24)</f>
        <v>41505.125798611109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IF(E1977&lt;=0,0,(E1977/D1977)*100)</f>
        <v>208.70837499999996</v>
      </c>
      <c r="P1977" s="7">
        <f>IF(E1977&lt;=0,0,E1977/L1977)</f>
        <v>131.98948616600788</v>
      </c>
      <c r="Q1977" t="str">
        <f>LEFT(N1977,FIND("/",N1977)-1)</f>
        <v>technology</v>
      </c>
      <c r="R1977" t="str">
        <f>RIGHT(N1977,LEN(N1977)-FIND("/",N1977))</f>
        <v>hardware</v>
      </c>
      <c r="S1977" s="11">
        <f>(J1977/86400)+25569+(-5/24)</f>
        <v>41313.54688657407</v>
      </c>
      <c r="T1977" s="11">
        <f>(I1977/86400)+25569+(-5/24)</f>
        <v>41343.54688657407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IF(E1978&lt;=0,0,(E1978/D1978)*100)</f>
        <v>346.6</v>
      </c>
      <c r="P1978" s="7">
        <f>IF(E1978&lt;=0,0,E1978/L1978)</f>
        <v>29.310782241014799</v>
      </c>
      <c r="Q1978" t="str">
        <f>LEFT(N1978,FIND("/",N1978)-1)</f>
        <v>technology</v>
      </c>
      <c r="R1978" t="str">
        <f>RIGHT(N1978,LEN(N1978)-FIND("/",N1978))</f>
        <v>hardware</v>
      </c>
      <c r="S1978" s="11">
        <f>(J1978/86400)+25569+(-5/24)</f>
        <v>41438.691261574073</v>
      </c>
      <c r="T1978" s="11">
        <f>(I1978/86400)+25569+(-5/24)</f>
        <v>41468.691261574073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IF(E1979&lt;=0,0,(E1979/D1979)*100)</f>
        <v>402.33</v>
      </c>
      <c r="P1979" s="7">
        <f>IF(E1979&lt;=0,0,E1979/L1979)</f>
        <v>245.02436053593178</v>
      </c>
      <c r="Q1979" t="str">
        <f>LEFT(N1979,FIND("/",N1979)-1)</f>
        <v>technology</v>
      </c>
      <c r="R1979" t="str">
        <f>RIGHT(N1979,LEN(N1979)-FIND("/",N1979))</f>
        <v>hardware</v>
      </c>
      <c r="S1979" s="11">
        <f>(J1979/86400)+25569+(-5/24)</f>
        <v>42311.008564814816</v>
      </c>
      <c r="T1979" s="11">
        <f>(I1979/86400)+25569+(-5/24)</f>
        <v>42357.124305555553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IF(E1980&lt;=0,0,(E1980/D1980)*100)</f>
        <v>1026.8451399999999</v>
      </c>
      <c r="P1980" s="7">
        <f>IF(E1980&lt;=0,0,E1980/L1980)</f>
        <v>1323.2540463917526</v>
      </c>
      <c r="Q1980" t="str">
        <f>LEFT(N1980,FIND("/",N1980)-1)</f>
        <v>technology</v>
      </c>
      <c r="R1980" t="str">
        <f>RIGHT(N1980,LEN(N1980)-FIND("/",N1980))</f>
        <v>hardware</v>
      </c>
      <c r="S1980" s="11">
        <f>(J1980/86400)+25569+(-5/24)</f>
        <v>41039.017268518517</v>
      </c>
      <c r="T1980" s="11">
        <f>(I1980/86400)+25569+(-5/24)</f>
        <v>41072.083333333328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IF(E1981&lt;=0,0,(E1981/D1981)*100)</f>
        <v>114.901155</v>
      </c>
      <c r="P1981" s="7">
        <f>IF(E1981&lt;=0,0,E1981/L1981)</f>
        <v>282.65966789667897</v>
      </c>
      <c r="Q1981" t="str">
        <f>LEFT(N1981,FIND("/",N1981)-1)</f>
        <v>technology</v>
      </c>
      <c r="R1981" t="str">
        <f>RIGHT(N1981,LEN(N1981)-FIND("/",N1981))</f>
        <v>hardware</v>
      </c>
      <c r="S1981" s="11">
        <f>(J1981/86400)+25569+(-5/24)</f>
        <v>42290.25168981481</v>
      </c>
      <c r="T1981" s="11">
        <f>(I1981/86400)+25569+(-5/24)</f>
        <v>42326.999305555553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IF(E1982&lt;=0,0,(E1982/D1982)*100)</f>
        <v>354.82402000000002</v>
      </c>
      <c r="P1982" s="7">
        <f>IF(E1982&lt;=0,0,E1982/L1982)</f>
        <v>91.214401028277635</v>
      </c>
      <c r="Q1982" t="str">
        <f>LEFT(N1982,FIND("/",N1982)-1)</f>
        <v>technology</v>
      </c>
      <c r="R1982" t="str">
        <f>RIGHT(N1982,LEN(N1982)-FIND("/",N1982))</f>
        <v>hardware</v>
      </c>
      <c r="S1982" s="11">
        <f>(J1982/86400)+25569+(-5/24)</f>
        <v>42423.334050925921</v>
      </c>
      <c r="T1982" s="11">
        <f>(I1982/86400)+25569+(-5/24)</f>
        <v>42463.292384259257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IF(E1983&lt;=0,0,(E1983/D1983)*100)</f>
        <v>5.08</v>
      </c>
      <c r="P1983" s="7">
        <f>IF(E1983&lt;=0,0,E1983/L1983)</f>
        <v>31.75</v>
      </c>
      <c r="Q1983" t="str">
        <f>LEFT(N1983,FIND("/",N1983)-1)</f>
        <v>photography</v>
      </c>
      <c r="R1983" t="str">
        <f>RIGHT(N1983,LEN(N1983)-FIND("/",N1983))</f>
        <v>people</v>
      </c>
      <c r="S1983" s="11">
        <f>(J1983/86400)+25569+(-5/24)</f>
        <v>41799.516956018517</v>
      </c>
      <c r="T1983" s="11">
        <f>(I1983/86400)+25569+(-5/24)</f>
        <v>41829.516956018517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IF(E1984&lt;=0,0,(E1984/D1984)*100)</f>
        <v>0</v>
      </c>
      <c r="P1984" s="7">
        <f>IF(E1984&lt;=0,0,E1984/L1984)</f>
        <v>0</v>
      </c>
      <c r="Q1984" t="str">
        <f>LEFT(N1984,FIND("/",N1984)-1)</f>
        <v>photography</v>
      </c>
      <c r="R1984" t="str">
        <f>RIGHT(N1984,LEN(N1984)-FIND("/",N1984))</f>
        <v>people</v>
      </c>
      <c r="S1984" s="11">
        <f>(J1984/86400)+25569+(-5/24)</f>
        <v>42678.378321759257</v>
      </c>
      <c r="T1984" s="11">
        <f>(I1984/86400)+25569+(-5/24)</f>
        <v>42708.419988425921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IF(E1985&lt;=0,0,(E1985/D1985)*100)</f>
        <v>4.3</v>
      </c>
      <c r="P1985" s="7">
        <f>IF(E1985&lt;=0,0,E1985/L1985)</f>
        <v>88.6875</v>
      </c>
      <c r="Q1985" t="str">
        <f>LEFT(N1985,FIND("/",N1985)-1)</f>
        <v>photography</v>
      </c>
      <c r="R1985" t="str">
        <f>RIGHT(N1985,LEN(N1985)-FIND("/",N1985))</f>
        <v>people</v>
      </c>
      <c r="S1985" s="11">
        <f>(J1985/86400)+25569+(-5/24)</f>
        <v>42592.803449074076</v>
      </c>
      <c r="T1985" s="11">
        <f>(I1985/86400)+25569+(-5/24)</f>
        <v>42615.083333333336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IF(E1986&lt;=0,0,(E1986/D1986)*100)</f>
        <v>21.146666666666665</v>
      </c>
      <c r="P1986" s="7">
        <f>IF(E1986&lt;=0,0,E1986/L1986)</f>
        <v>453.14285714285717</v>
      </c>
      <c r="Q1986" t="str">
        <f>LEFT(N1986,FIND("/",N1986)-1)</f>
        <v>photography</v>
      </c>
      <c r="R1986" t="str">
        <f>RIGHT(N1986,LEN(N1986)-FIND("/",N1986))</f>
        <v>people</v>
      </c>
      <c r="S1986" s="11">
        <f>(J1986/86400)+25569+(-5/24)</f>
        <v>41913.581956018512</v>
      </c>
      <c r="T1986" s="11">
        <f>(I1986/86400)+25569+(-5/24)</f>
        <v>41973.623622685183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IF(E1987&lt;=0,0,(E1987/D1987)*100)</f>
        <v>3.1875</v>
      </c>
      <c r="P1987" s="7">
        <f>IF(E1987&lt;=0,0,E1987/L1987)</f>
        <v>12.75</v>
      </c>
      <c r="Q1987" t="str">
        <f>LEFT(N1987,FIND("/",N1987)-1)</f>
        <v>photography</v>
      </c>
      <c r="R1987" t="str">
        <f>RIGHT(N1987,LEN(N1987)-FIND("/",N1987))</f>
        <v>people</v>
      </c>
      <c r="S1987" s="11">
        <f>(J1987/86400)+25569+(-5/24)</f>
        <v>42555.490405092591</v>
      </c>
      <c r="T1987" s="11">
        <f>(I1987/86400)+25569+(-5/24)</f>
        <v>42584.749999999993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IF(E1988&lt;=0,0,(E1988/D1988)*100)</f>
        <v>0.05</v>
      </c>
      <c r="P1988" s="7">
        <f>IF(E1988&lt;=0,0,E1988/L1988)</f>
        <v>1</v>
      </c>
      <c r="Q1988" t="str">
        <f>LEFT(N1988,FIND("/",N1988)-1)</f>
        <v>photography</v>
      </c>
      <c r="R1988" t="str">
        <f>RIGHT(N1988,LEN(N1988)-FIND("/",N1988))</f>
        <v>people</v>
      </c>
      <c r="S1988" s="11">
        <f>(J1988/86400)+25569+(-5/24)</f>
        <v>42413.225497685184</v>
      </c>
      <c r="T1988" s="11">
        <f>(I1988/86400)+25569+(-5/24)</f>
        <v>42443.183831018519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IF(E1989&lt;=0,0,(E1989/D1989)*100)</f>
        <v>42.472727272727276</v>
      </c>
      <c r="P1989" s="7">
        <f>IF(E1989&lt;=0,0,E1989/L1989)</f>
        <v>83.428571428571431</v>
      </c>
      <c r="Q1989" t="str">
        <f>LEFT(N1989,FIND("/",N1989)-1)</f>
        <v>photography</v>
      </c>
      <c r="R1989" t="str">
        <f>RIGHT(N1989,LEN(N1989)-FIND("/",N1989))</f>
        <v>people</v>
      </c>
      <c r="S1989" s="11">
        <f>(J1989/86400)+25569+(-5/24)</f>
        <v>42034.431435185186</v>
      </c>
      <c r="T1989" s="11">
        <f>(I1989/86400)+25569+(-5/24)</f>
        <v>42064.431435185186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IF(E1990&lt;=0,0,(E1990/D1990)*100)</f>
        <v>0.41666666666666669</v>
      </c>
      <c r="P1990" s="7">
        <f>IF(E1990&lt;=0,0,E1990/L1990)</f>
        <v>25</v>
      </c>
      <c r="Q1990" t="str">
        <f>LEFT(N1990,FIND("/",N1990)-1)</f>
        <v>photography</v>
      </c>
      <c r="R1990" t="str">
        <f>RIGHT(N1990,LEN(N1990)-FIND("/",N1990))</f>
        <v>people</v>
      </c>
      <c r="S1990" s="11">
        <f>(J1990/86400)+25569+(-5/24)</f>
        <v>42206.554884259262</v>
      </c>
      <c r="T1990" s="11">
        <f>(I1990/86400)+25569+(-5/24)</f>
        <v>42236.554884259262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IF(E1991&lt;=0,0,(E1991/D1991)*100)</f>
        <v>1</v>
      </c>
      <c r="P1991" s="7">
        <f>IF(E1991&lt;=0,0,E1991/L1991)</f>
        <v>50</v>
      </c>
      <c r="Q1991" t="str">
        <f>LEFT(N1991,FIND("/",N1991)-1)</f>
        <v>photography</v>
      </c>
      <c r="R1991" t="str">
        <f>RIGHT(N1991,LEN(N1991)-FIND("/",N1991))</f>
        <v>people</v>
      </c>
      <c r="S1991" s="11">
        <f>(J1991/86400)+25569+(-5/24)</f>
        <v>42685.472314814811</v>
      </c>
      <c r="T1991" s="11">
        <f>(I1991/86400)+25569+(-5/24)</f>
        <v>42715.472314814811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IF(E1992&lt;=0,0,(E1992/D1992)*100)</f>
        <v>16.966666666666665</v>
      </c>
      <c r="P1992" s="7">
        <f>IF(E1992&lt;=0,0,E1992/L1992)</f>
        <v>101.8</v>
      </c>
      <c r="Q1992" t="str">
        <f>LEFT(N1992,FIND("/",N1992)-1)</f>
        <v>photography</v>
      </c>
      <c r="R1992" t="str">
        <f>RIGHT(N1992,LEN(N1992)-FIND("/",N1992))</f>
        <v>people</v>
      </c>
      <c r="S1992" s="11">
        <f>(J1992/86400)+25569+(-5/24)</f>
        <v>42397.987638888888</v>
      </c>
      <c r="T1992" s="11">
        <f>(I1992/86400)+25569+(-5/24)</f>
        <v>42412.987638888888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IF(E1993&lt;=0,0,(E1993/D1993)*100)</f>
        <v>7.0000000000000009</v>
      </c>
      <c r="P1993" s="7">
        <f>IF(E1993&lt;=0,0,E1993/L1993)</f>
        <v>46.666666666666664</v>
      </c>
      <c r="Q1993" t="str">
        <f>LEFT(N1993,FIND("/",N1993)-1)</f>
        <v>photography</v>
      </c>
      <c r="R1993" t="str">
        <f>RIGHT(N1993,LEN(N1993)-FIND("/",N1993))</f>
        <v>people</v>
      </c>
      <c r="S1993" s="11">
        <f>(J1993/86400)+25569+(-5/24)</f>
        <v>42167.685023148144</v>
      </c>
      <c r="T1993" s="11">
        <f>(I1993/86400)+25569+(-5/24)</f>
        <v>42188.685023148144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IF(E1994&lt;=0,0,(E1994/D1994)*100)</f>
        <v>0.13333333333333333</v>
      </c>
      <c r="P1994" s="7">
        <f>IF(E1994&lt;=0,0,E1994/L1994)</f>
        <v>1</v>
      </c>
      <c r="Q1994" t="str">
        <f>LEFT(N1994,FIND("/",N1994)-1)</f>
        <v>photography</v>
      </c>
      <c r="R1994" t="str">
        <f>RIGHT(N1994,LEN(N1994)-FIND("/",N1994))</f>
        <v>people</v>
      </c>
      <c r="S1994" s="11">
        <f>(J1994/86400)+25569+(-5/24)</f>
        <v>42022.935081018521</v>
      </c>
      <c r="T1994" s="11">
        <f>(I1994/86400)+25569+(-5/24)</f>
        <v>42052.935081018521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IF(E1995&lt;=0,0,(E1995/D1995)*100)</f>
        <v>0</v>
      </c>
      <c r="P1995" s="7">
        <f>IF(E1995&lt;=0,0,E1995/L1995)</f>
        <v>0</v>
      </c>
      <c r="Q1995" t="str">
        <f>LEFT(N1995,FIND("/",N1995)-1)</f>
        <v>photography</v>
      </c>
      <c r="R1995" t="str">
        <f>RIGHT(N1995,LEN(N1995)-FIND("/",N1995))</f>
        <v>people</v>
      </c>
      <c r="S1995" s="11">
        <f>(J1995/86400)+25569+(-5/24)</f>
        <v>42329.380057870367</v>
      </c>
      <c r="T1995" s="11">
        <f>(I1995/86400)+25569+(-5/24)</f>
        <v>42359.380057870367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IF(E1996&lt;=0,0,(E1996/D1996)*100)</f>
        <v>0</v>
      </c>
      <c r="P1996" s="7">
        <f>IF(E1996&lt;=0,0,E1996/L1996)</f>
        <v>0</v>
      </c>
      <c r="Q1996" t="str">
        <f>LEFT(N1996,FIND("/",N1996)-1)</f>
        <v>photography</v>
      </c>
      <c r="R1996" t="str">
        <f>RIGHT(N1996,LEN(N1996)-FIND("/",N1996))</f>
        <v>people</v>
      </c>
      <c r="S1996" s="11">
        <f>(J1996/86400)+25569+(-5/24)</f>
        <v>42650.797939814809</v>
      </c>
      <c r="T1996" s="11">
        <f>(I1996/86400)+25569+(-5/24)</f>
        <v>42710.839606481481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IF(E1997&lt;=0,0,(E1997/D1997)*100)</f>
        <v>7.8</v>
      </c>
      <c r="P1997" s="7">
        <f>IF(E1997&lt;=0,0,E1997/L1997)</f>
        <v>26</v>
      </c>
      <c r="Q1997" t="str">
        <f>LEFT(N1997,FIND("/",N1997)-1)</f>
        <v>photography</v>
      </c>
      <c r="R1997" t="str">
        <f>RIGHT(N1997,LEN(N1997)-FIND("/",N1997))</f>
        <v>people</v>
      </c>
      <c r="S1997" s="11">
        <f>(J1997/86400)+25569+(-5/24)</f>
        <v>42181.693703703706</v>
      </c>
      <c r="T1997" s="11">
        <f>(I1997/86400)+25569+(-5/24)</f>
        <v>42201.693703703706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IF(E1998&lt;=0,0,(E1998/D1998)*100)</f>
        <v>0</v>
      </c>
      <c r="P1998" s="7">
        <f>IF(E1998&lt;=0,0,E1998/L1998)</f>
        <v>0</v>
      </c>
      <c r="Q1998" t="str">
        <f>LEFT(N1998,FIND("/",N1998)-1)</f>
        <v>photography</v>
      </c>
      <c r="R1998" t="str">
        <f>RIGHT(N1998,LEN(N1998)-FIND("/",N1998))</f>
        <v>people</v>
      </c>
      <c r="S1998" s="11">
        <f>(J1998/86400)+25569+(-5/24)</f>
        <v>41800.611238425925</v>
      </c>
      <c r="T1998" s="11">
        <f>(I1998/86400)+25569+(-5/24)</f>
        <v>41830.611238425925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IF(E1999&lt;=0,0,(E1999/D1999)*100)</f>
        <v>0</v>
      </c>
      <c r="P1999" s="7">
        <f>IF(E1999&lt;=0,0,E1999/L1999)</f>
        <v>0</v>
      </c>
      <c r="Q1999" t="str">
        <f>LEFT(N1999,FIND("/",N1999)-1)</f>
        <v>photography</v>
      </c>
      <c r="R1999" t="str">
        <f>RIGHT(N1999,LEN(N1999)-FIND("/",N1999))</f>
        <v>people</v>
      </c>
      <c r="S1999" s="11">
        <f>(J1999/86400)+25569+(-5/24)</f>
        <v>41847.722361111111</v>
      </c>
      <c r="T1999" s="11">
        <f>(I1999/86400)+25569+(-5/24)</f>
        <v>41877.722361111111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IF(E2000&lt;=0,0,(E2000/D2000)*100)</f>
        <v>26.200000000000003</v>
      </c>
      <c r="P2000" s="7">
        <f>IF(E2000&lt;=0,0,E2000/L2000)</f>
        <v>218.33333333333334</v>
      </c>
      <c r="Q2000" t="str">
        <f>LEFT(N2000,FIND("/",N2000)-1)</f>
        <v>photography</v>
      </c>
      <c r="R2000" t="str">
        <f>RIGHT(N2000,LEN(N2000)-FIND("/",N2000))</f>
        <v>people</v>
      </c>
      <c r="S2000" s="11">
        <f>(J2000/86400)+25569+(-5/24)</f>
        <v>41806.910162037035</v>
      </c>
      <c r="T2000" s="11">
        <f>(I2000/86400)+25569+(-5/24)</f>
        <v>41851.910162037035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IF(E2001&lt;=0,0,(E2001/D2001)*100)</f>
        <v>0.76129032258064511</v>
      </c>
      <c r="P2001" s="7">
        <f>IF(E2001&lt;=0,0,E2001/L2001)</f>
        <v>33.714285714285715</v>
      </c>
      <c r="Q2001" t="str">
        <f>LEFT(N2001,FIND("/",N2001)-1)</f>
        <v>photography</v>
      </c>
      <c r="R2001" t="str">
        <f>RIGHT(N2001,LEN(N2001)-FIND("/",N2001))</f>
        <v>people</v>
      </c>
      <c r="S2001" s="11">
        <f>(J2001/86400)+25569+(-5/24)</f>
        <v>41926.274398148147</v>
      </c>
      <c r="T2001" s="11">
        <f>(I2001/86400)+25569+(-5/24)</f>
        <v>41956.316064814811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IF(E2002&lt;=0,0,(E2002/D2002)*100)</f>
        <v>12.5</v>
      </c>
      <c r="P2002" s="7">
        <f>IF(E2002&lt;=0,0,E2002/L2002)</f>
        <v>25</v>
      </c>
      <c r="Q2002" t="str">
        <f>LEFT(N2002,FIND("/",N2002)-1)</f>
        <v>photography</v>
      </c>
      <c r="R2002" t="str">
        <f>RIGHT(N2002,LEN(N2002)-FIND("/",N2002))</f>
        <v>people</v>
      </c>
      <c r="S2002" s="11">
        <f>(J2002/86400)+25569+(-5/24)</f>
        <v>42345.743206018517</v>
      </c>
      <c r="T2002" s="11">
        <f>(I2002/86400)+25569+(-5/24)</f>
        <v>42375.743206018517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IF(E2003&lt;=0,0,(E2003/D2003)*100)</f>
        <v>382.12909090909091</v>
      </c>
      <c r="P2003" s="7">
        <f>IF(E2003&lt;=0,0,E2003/L2003)</f>
        <v>128.38790470372632</v>
      </c>
      <c r="Q2003" t="str">
        <f>LEFT(N2003,FIND("/",N2003)-1)</f>
        <v>technology</v>
      </c>
      <c r="R2003" t="str">
        <f>RIGHT(N2003,LEN(N2003)-FIND("/",N2003))</f>
        <v>hardware</v>
      </c>
      <c r="S2003" s="11">
        <f>(J2003/86400)+25569+(-5/24)</f>
        <v>42136.001342592594</v>
      </c>
      <c r="T2003" s="11">
        <f>(I2003/86400)+25569+(-5/24)</f>
        <v>42167.624999999993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IF(E2004&lt;=0,0,(E2004/D2004)*100)</f>
        <v>216.79422000000002</v>
      </c>
      <c r="P2004" s="7">
        <f>IF(E2004&lt;=0,0,E2004/L2004)</f>
        <v>78.834261818181815</v>
      </c>
      <c r="Q2004" t="str">
        <f>LEFT(N2004,FIND("/",N2004)-1)</f>
        <v>technology</v>
      </c>
      <c r="R2004" t="str">
        <f>RIGHT(N2004,LEN(N2004)-FIND("/",N2004))</f>
        <v>hardware</v>
      </c>
      <c r="S2004" s="11">
        <f>(J2004/86400)+25569+(-5/24)</f>
        <v>42728.503969907404</v>
      </c>
      <c r="T2004" s="11">
        <f>(I2004/86400)+25569+(-5/24)</f>
        <v>42758.503969907404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IF(E2005&lt;=0,0,(E2005/D2005)*100)</f>
        <v>312</v>
      </c>
      <c r="P2005" s="7">
        <f>IF(E2005&lt;=0,0,E2005/L2005)</f>
        <v>91.764705882352942</v>
      </c>
      <c r="Q2005" t="str">
        <f>LEFT(N2005,FIND("/",N2005)-1)</f>
        <v>technology</v>
      </c>
      <c r="R2005" t="str">
        <f>RIGHT(N2005,LEN(N2005)-FIND("/",N2005))</f>
        <v>hardware</v>
      </c>
      <c r="S2005" s="11">
        <f>(J2005/86400)+25569+(-5/24)</f>
        <v>40346.917268518519</v>
      </c>
      <c r="T2005" s="11">
        <f>(I2005/86400)+25569+(-5/24)</f>
        <v>40361.75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IF(E2006&lt;=0,0,(E2006/D2006)*100)</f>
        <v>234.42048</v>
      </c>
      <c r="P2006" s="7">
        <f>IF(E2006&lt;=0,0,E2006/L2006)</f>
        <v>331.10237288135596</v>
      </c>
      <c r="Q2006" t="str">
        <f>LEFT(N2006,FIND("/",N2006)-1)</f>
        <v>technology</v>
      </c>
      <c r="R2006" t="str">
        <f>RIGHT(N2006,LEN(N2006)-FIND("/",N2006))</f>
        <v>hardware</v>
      </c>
      <c r="S2006" s="11">
        <f>(J2006/86400)+25569+(-5/24)</f>
        <v>41800.396562499998</v>
      </c>
      <c r="T2006" s="11">
        <f>(I2006/86400)+25569+(-5/24)</f>
        <v>41830.396562499998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IF(E2007&lt;=0,0,(E2007/D2007)*100)</f>
        <v>123.68010000000001</v>
      </c>
      <c r="P2007" s="7">
        <f>IF(E2007&lt;=0,0,E2007/L2007)</f>
        <v>194.26193717277485</v>
      </c>
      <c r="Q2007" t="str">
        <f>LEFT(N2007,FIND("/",N2007)-1)</f>
        <v>technology</v>
      </c>
      <c r="R2007" t="str">
        <f>RIGHT(N2007,LEN(N2007)-FIND("/",N2007))</f>
        <v>hardware</v>
      </c>
      <c r="S2007" s="11">
        <f>(J2007/86400)+25569+(-5/24)</f>
        <v>41535.604374999995</v>
      </c>
      <c r="T2007" s="11">
        <f>(I2007/86400)+25569+(-5/24)</f>
        <v>41562.957638888889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IF(E2008&lt;=0,0,(E2008/D2008)*100)</f>
        <v>247.84</v>
      </c>
      <c r="P2008" s="7">
        <f>IF(E2008&lt;=0,0,E2008/L2008)</f>
        <v>408.97689768976898</v>
      </c>
      <c r="Q2008" t="str">
        <f>LEFT(N2008,FIND("/",N2008)-1)</f>
        <v>technology</v>
      </c>
      <c r="R2008" t="str">
        <f>RIGHT(N2008,LEN(N2008)-FIND("/",N2008))</f>
        <v>hardware</v>
      </c>
      <c r="S2008" s="11">
        <f>(J2008/86400)+25569+(-5/24)</f>
        <v>41941.292187499996</v>
      </c>
      <c r="T2008" s="11">
        <f>(I2008/86400)+25569+(-5/24)</f>
        <v>41976.333854166667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IF(E2009&lt;=0,0,(E2009/D2009)*100)</f>
        <v>115.7092</v>
      </c>
      <c r="P2009" s="7">
        <f>IF(E2009&lt;=0,0,E2009/L2009)</f>
        <v>84.459270072992695</v>
      </c>
      <c r="Q2009" t="str">
        <f>LEFT(N2009,FIND("/",N2009)-1)</f>
        <v>technology</v>
      </c>
      <c r="R2009" t="str">
        <f>RIGHT(N2009,LEN(N2009)-FIND("/",N2009))</f>
        <v>hardware</v>
      </c>
      <c r="S2009" s="11">
        <f>(J2009/86400)+25569+(-5/24)</f>
        <v>40347.629467592589</v>
      </c>
      <c r="T2009" s="11">
        <f>(I2009/86400)+25569+(-5/24)</f>
        <v>40413.958333333328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IF(E2010&lt;=0,0,(E2010/D2010)*100)</f>
        <v>117.07484768810599</v>
      </c>
      <c r="P2010" s="7">
        <f>IF(E2010&lt;=0,0,E2010/L2010)</f>
        <v>44.853658536585364</v>
      </c>
      <c r="Q2010" t="str">
        <f>LEFT(N2010,FIND("/",N2010)-1)</f>
        <v>technology</v>
      </c>
      <c r="R2010" t="str">
        <f>RIGHT(N2010,LEN(N2010)-FIND("/",N2010))</f>
        <v>hardware</v>
      </c>
      <c r="S2010" s="11">
        <f>(J2010/86400)+25569+(-5/24)</f>
        <v>40761.396087962959</v>
      </c>
      <c r="T2010" s="11">
        <f>(I2010/86400)+25569+(-5/24)</f>
        <v>40805.396087962959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IF(E2011&lt;=0,0,(E2011/D2011)*100)</f>
        <v>305.15800000000002</v>
      </c>
      <c r="P2011" s="7">
        <f>IF(E2011&lt;=0,0,E2011/L2011)</f>
        <v>383.3643216080402</v>
      </c>
      <c r="Q2011" t="str">
        <f>LEFT(N2011,FIND("/",N2011)-1)</f>
        <v>technology</v>
      </c>
      <c r="R2011" t="str">
        <f>RIGHT(N2011,LEN(N2011)-FIND("/",N2011))</f>
        <v>hardware</v>
      </c>
      <c r="S2011" s="11">
        <f>(J2011/86400)+25569+(-5/24)</f>
        <v>42661.115081018514</v>
      </c>
      <c r="T2011" s="11">
        <f>(I2011/86400)+25569+(-5/24)</f>
        <v>42697.156747685185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IF(E2012&lt;=0,0,(E2012/D2012)*100)</f>
        <v>320.05299999999994</v>
      </c>
      <c r="P2012" s="7">
        <f>IF(E2012&lt;=0,0,E2012/L2012)</f>
        <v>55.276856649395505</v>
      </c>
      <c r="Q2012" t="str">
        <f>LEFT(N2012,FIND("/",N2012)-1)</f>
        <v>technology</v>
      </c>
      <c r="R2012" t="str">
        <f>RIGHT(N2012,LEN(N2012)-FIND("/",N2012))</f>
        <v>hardware</v>
      </c>
      <c r="S2012" s="11">
        <f>(J2012/86400)+25569+(-5/24)</f>
        <v>42570.788090277776</v>
      </c>
      <c r="T2012" s="11">
        <f>(I2012/86400)+25569+(-5/24)</f>
        <v>42600.788090277776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IF(E2013&lt;=0,0,(E2013/D2013)*100)</f>
        <v>819.56399999999996</v>
      </c>
      <c r="P2013" s="7">
        <f>IF(E2013&lt;=0,0,E2013/L2013)</f>
        <v>422.02059732234807</v>
      </c>
      <c r="Q2013" t="str">
        <f>LEFT(N2013,FIND("/",N2013)-1)</f>
        <v>technology</v>
      </c>
      <c r="R2013" t="str">
        <f>RIGHT(N2013,LEN(N2013)-FIND("/",N2013))</f>
        <v>hardware</v>
      </c>
      <c r="S2013" s="11">
        <f>(J2013/86400)+25569+(-5/24)</f>
        <v>42347.150150462963</v>
      </c>
      <c r="T2013" s="11">
        <f>(I2013/86400)+25569+(-5/24)</f>
        <v>42380.749999999993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IF(E2014&lt;=0,0,(E2014/D2014)*100)</f>
        <v>234.90000000000003</v>
      </c>
      <c r="P2014" s="7">
        <f>IF(E2014&lt;=0,0,E2014/L2014)</f>
        <v>64.180327868852459</v>
      </c>
      <c r="Q2014" t="str">
        <f>LEFT(N2014,FIND("/",N2014)-1)</f>
        <v>technology</v>
      </c>
      <c r="R2014" t="str">
        <f>RIGHT(N2014,LEN(N2014)-FIND("/",N2014))</f>
        <v>hardware</v>
      </c>
      <c r="S2014" s="11">
        <f>(J2014/86400)+25569+(-5/24)</f>
        <v>42010.613900462959</v>
      </c>
      <c r="T2014" s="11">
        <f>(I2014/86400)+25569+(-5/24)</f>
        <v>42040.613900462959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IF(E2015&lt;=0,0,(E2015/D2015)*100)</f>
        <v>494.91374999999999</v>
      </c>
      <c r="P2015" s="7">
        <f>IF(E2015&lt;=0,0,E2015/L2015)</f>
        <v>173.57781674704077</v>
      </c>
      <c r="Q2015" t="str">
        <f>LEFT(N2015,FIND("/",N2015)-1)</f>
        <v>technology</v>
      </c>
      <c r="R2015" t="str">
        <f>RIGHT(N2015,LEN(N2015)-FIND("/",N2015))</f>
        <v>hardware</v>
      </c>
      <c r="S2015" s="11">
        <f>(J2015/86400)+25569+(-5/24)</f>
        <v>42499.752476851849</v>
      </c>
      <c r="T2015" s="11">
        <f>(I2015/86400)+25569+(-5/24)</f>
        <v>42559.752476851849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IF(E2016&lt;=0,0,(E2016/D2016)*100)</f>
        <v>7813.7822333333334</v>
      </c>
      <c r="P2016" s="7">
        <f>IF(E2016&lt;=0,0,E2016/L2016)</f>
        <v>88.601680840609291</v>
      </c>
      <c r="Q2016" t="str">
        <f>LEFT(N2016,FIND("/",N2016)-1)</f>
        <v>technology</v>
      </c>
      <c r="R2016" t="str">
        <f>RIGHT(N2016,LEN(N2016)-FIND("/",N2016))</f>
        <v>hardware</v>
      </c>
      <c r="S2016" s="11">
        <f>(J2016/86400)+25569+(-5/24)</f>
        <v>41324.006238425922</v>
      </c>
      <c r="T2016" s="11">
        <f>(I2016/86400)+25569+(-5/24)</f>
        <v>41357.964571759258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IF(E2017&lt;=0,0,(E2017/D2017)*100)</f>
        <v>113.00013888888888</v>
      </c>
      <c r="P2017" s="7">
        <f>IF(E2017&lt;=0,0,E2017/L2017)</f>
        <v>50.222283950617282</v>
      </c>
      <c r="Q2017" t="str">
        <f>LEFT(N2017,FIND("/",N2017)-1)</f>
        <v>technology</v>
      </c>
      <c r="R2017" t="str">
        <f>RIGHT(N2017,LEN(N2017)-FIND("/",N2017))</f>
        <v>hardware</v>
      </c>
      <c r="S2017" s="11">
        <f>(J2017/86400)+25569+(-5/24)</f>
        <v>40765.668553240735</v>
      </c>
      <c r="T2017" s="11">
        <f>(I2017/86400)+25569+(-5/24)</f>
        <v>40795.668553240735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IF(E2018&lt;=0,0,(E2018/D2018)*100)</f>
        <v>921.54219999999998</v>
      </c>
      <c r="P2018" s="7">
        <f>IF(E2018&lt;=0,0,E2018/L2018)</f>
        <v>192.38876826722338</v>
      </c>
      <c r="Q2018" t="str">
        <f>LEFT(N2018,FIND("/",N2018)-1)</f>
        <v>technology</v>
      </c>
      <c r="R2018" t="str">
        <f>RIGHT(N2018,LEN(N2018)-FIND("/",N2018))</f>
        <v>hardware</v>
      </c>
      <c r="S2018" s="11">
        <f>(J2018/86400)+25569+(-5/24)</f>
        <v>41312.672442129631</v>
      </c>
      <c r="T2018" s="11">
        <f>(I2018/86400)+25569+(-5/24)</f>
        <v>41342.672442129631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IF(E2019&lt;=0,0,(E2019/D2019)*100)</f>
        <v>125.10239999999999</v>
      </c>
      <c r="P2019" s="7">
        <f>IF(E2019&lt;=0,0,E2019/L2019)</f>
        <v>73.416901408450698</v>
      </c>
      <c r="Q2019" t="str">
        <f>LEFT(N2019,FIND("/",N2019)-1)</f>
        <v>technology</v>
      </c>
      <c r="R2019" t="str">
        <f>RIGHT(N2019,LEN(N2019)-FIND("/",N2019))</f>
        <v>hardware</v>
      </c>
      <c r="S2019" s="11">
        <f>(J2019/86400)+25569+(-5/24)</f>
        <v>40960.849016203698</v>
      </c>
      <c r="T2019" s="11">
        <f>(I2019/86400)+25569+(-5/24)</f>
        <v>40991.958333333328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IF(E2020&lt;=0,0,(E2020/D2020)*100)</f>
        <v>102.24343076923077</v>
      </c>
      <c r="P2020" s="7">
        <f>IF(E2020&lt;=0,0,E2020/L2020)</f>
        <v>147.68495555555555</v>
      </c>
      <c r="Q2020" t="str">
        <f>LEFT(N2020,FIND("/",N2020)-1)</f>
        <v>technology</v>
      </c>
      <c r="R2020" t="str">
        <f>RIGHT(N2020,LEN(N2020)-FIND("/",N2020))</f>
        <v>hardware</v>
      </c>
      <c r="S2020" s="11">
        <f>(J2020/86400)+25569+(-5/24)</f>
        <v>42199.157511574071</v>
      </c>
      <c r="T2020" s="11">
        <f>(I2020/86400)+25569+(-5/24)</f>
        <v>42229.157511574071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IF(E2021&lt;=0,0,(E2021/D2021)*100)</f>
        <v>484.90975000000003</v>
      </c>
      <c r="P2021" s="7">
        <f>IF(E2021&lt;=0,0,E2021/L2021)</f>
        <v>108.96848314606741</v>
      </c>
      <c r="Q2021" t="str">
        <f>LEFT(N2021,FIND("/",N2021)-1)</f>
        <v>technology</v>
      </c>
      <c r="R2021" t="str">
        <f>RIGHT(N2021,LEN(N2021)-FIND("/",N2021))</f>
        <v>hardware</v>
      </c>
      <c r="S2021" s="11">
        <f>(J2021/86400)+25569+(-5/24)</f>
        <v>42605.500243055554</v>
      </c>
      <c r="T2021" s="11">
        <f>(I2021/86400)+25569+(-5/24)</f>
        <v>42635.500243055554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IF(E2022&lt;=0,0,(E2022/D2022)*100)</f>
        <v>192.33333333333334</v>
      </c>
      <c r="P2022" s="7">
        <f>IF(E2022&lt;=0,0,E2022/L2022)</f>
        <v>23.647540983606557</v>
      </c>
      <c r="Q2022" t="str">
        <f>LEFT(N2022,FIND("/",N2022)-1)</f>
        <v>technology</v>
      </c>
      <c r="R2022" t="str">
        <f>RIGHT(N2022,LEN(N2022)-FIND("/",N2022))</f>
        <v>hardware</v>
      </c>
      <c r="S2022" s="11">
        <f>(J2022/86400)+25569+(-5/24)</f>
        <v>41736.889166666668</v>
      </c>
      <c r="T2022" s="11">
        <f>(I2022/86400)+25569+(-5/24)</f>
        <v>41773.75277777778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IF(E2023&lt;=0,0,(E2023/D2023)*100)</f>
        <v>281.10000000000002</v>
      </c>
      <c r="P2023" s="7">
        <f>IF(E2023&lt;=0,0,E2023/L2023)</f>
        <v>147.94736842105263</v>
      </c>
      <c r="Q2023" t="str">
        <f>LEFT(N2023,FIND("/",N2023)-1)</f>
        <v>technology</v>
      </c>
      <c r="R2023" t="str">
        <f>RIGHT(N2023,LEN(N2023)-FIND("/",N2023))</f>
        <v>hardware</v>
      </c>
      <c r="S2023" s="11">
        <f>(J2023/86400)+25569+(-5/24)</f>
        <v>41860.862233796295</v>
      </c>
      <c r="T2023" s="11">
        <f>(I2023/86400)+25569+(-5/24)</f>
        <v>41905.862233796295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IF(E2024&lt;=0,0,(E2024/D2024)*100)</f>
        <v>125.13700000000001</v>
      </c>
      <c r="P2024" s="7">
        <f>IF(E2024&lt;=0,0,E2024/L2024)</f>
        <v>385.03692307692307</v>
      </c>
      <c r="Q2024" t="str">
        <f>LEFT(N2024,FIND("/",N2024)-1)</f>
        <v>technology</v>
      </c>
      <c r="R2024" t="str">
        <f>RIGHT(N2024,LEN(N2024)-FIND("/",N2024))</f>
        <v>hardware</v>
      </c>
      <c r="S2024" s="11">
        <f>(J2024/86400)+25569+(-5/24)</f>
        <v>42502.36078703704</v>
      </c>
      <c r="T2024" s="11">
        <f>(I2024/86400)+25569+(-5/24)</f>
        <v>42532.36078703704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IF(E2025&lt;=0,0,(E2025/D2025)*100)</f>
        <v>161.459</v>
      </c>
      <c r="P2025" s="7">
        <f>IF(E2025&lt;=0,0,E2025/L2025)</f>
        <v>457.39093484419266</v>
      </c>
      <c r="Q2025" t="str">
        <f>LEFT(N2025,FIND("/",N2025)-1)</f>
        <v>technology</v>
      </c>
      <c r="R2025" t="str">
        <f>RIGHT(N2025,LEN(N2025)-FIND("/",N2025))</f>
        <v>hardware</v>
      </c>
      <c r="S2025" s="11">
        <f>(J2025/86400)+25569+(-5/24)</f>
        <v>42136.212418981479</v>
      </c>
      <c r="T2025" s="11">
        <f>(I2025/86400)+25569+(-5/24)</f>
        <v>42166.212418981479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IF(E2026&lt;=0,0,(E2026/D2026)*100)</f>
        <v>585.35</v>
      </c>
      <c r="P2026" s="7">
        <f>IF(E2026&lt;=0,0,E2026/L2026)</f>
        <v>222.99047619047619</v>
      </c>
      <c r="Q2026" t="str">
        <f>LEFT(N2026,FIND("/",N2026)-1)</f>
        <v>technology</v>
      </c>
      <c r="R2026" t="str">
        <f>RIGHT(N2026,LEN(N2026)-FIND("/",N2026))</f>
        <v>hardware</v>
      </c>
      <c r="S2026" s="11">
        <f>(J2026/86400)+25569+(-5/24)</f>
        <v>41099.758611111109</v>
      </c>
      <c r="T2026" s="11">
        <f>(I2026/86400)+25569+(-5/24)</f>
        <v>41133.916666666664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IF(E2027&lt;=0,0,(E2027/D2027)*100)</f>
        <v>201.14999999999998</v>
      </c>
      <c r="P2027" s="7">
        <f>IF(E2027&lt;=0,0,E2027/L2027)</f>
        <v>220.74074074074073</v>
      </c>
      <c r="Q2027" t="str">
        <f>LEFT(N2027,FIND("/",N2027)-1)</f>
        <v>technology</v>
      </c>
      <c r="R2027" t="str">
        <f>RIGHT(N2027,LEN(N2027)-FIND("/",N2027))</f>
        <v>hardware</v>
      </c>
      <c r="S2027" s="11">
        <f>(J2027/86400)+25569+(-5/24)</f>
        <v>42135.976226851846</v>
      </c>
      <c r="T2027" s="11">
        <f>(I2027/86400)+25569+(-5/24)</f>
        <v>42165.976226851846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IF(E2028&lt;=0,0,(E2028/D2028)*100)</f>
        <v>133.48307999999997</v>
      </c>
      <c r="P2028" s="7">
        <f>IF(E2028&lt;=0,0,E2028/L2028)</f>
        <v>73.503898678414089</v>
      </c>
      <c r="Q2028" t="str">
        <f>LEFT(N2028,FIND("/",N2028)-1)</f>
        <v>technology</v>
      </c>
      <c r="R2028" t="str">
        <f>RIGHT(N2028,LEN(N2028)-FIND("/",N2028))</f>
        <v>hardware</v>
      </c>
      <c r="S2028" s="11">
        <f>(J2028/86400)+25569+(-5/24)</f>
        <v>41704.527604166666</v>
      </c>
      <c r="T2028" s="11">
        <f>(I2028/86400)+25569+(-5/24)</f>
        <v>41749.957638888889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IF(E2029&lt;=0,0,(E2029/D2029)*100)</f>
        <v>120.24900000000001</v>
      </c>
      <c r="P2029" s="7">
        <f>IF(E2029&lt;=0,0,E2029/L2029)</f>
        <v>223.09647495361781</v>
      </c>
      <c r="Q2029" t="str">
        <f>LEFT(N2029,FIND("/",N2029)-1)</f>
        <v>technology</v>
      </c>
      <c r="R2029" t="str">
        <f>RIGHT(N2029,LEN(N2029)-FIND("/",N2029))</f>
        <v>hardware</v>
      </c>
      <c r="S2029" s="11">
        <f>(J2029/86400)+25569+(-5/24)</f>
        <v>42048.605543981474</v>
      </c>
      <c r="T2029" s="11">
        <f>(I2029/86400)+25569+(-5/24)</f>
        <v>42093.563877314817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IF(E2030&lt;=0,0,(E2030/D2030)*100)</f>
        <v>126.16666666666667</v>
      </c>
      <c r="P2030" s="7">
        <f>IF(E2030&lt;=0,0,E2030/L2030)</f>
        <v>47.911392405063289</v>
      </c>
      <c r="Q2030" t="str">
        <f>LEFT(N2030,FIND("/",N2030)-1)</f>
        <v>technology</v>
      </c>
      <c r="R2030" t="str">
        <f>RIGHT(N2030,LEN(N2030)-FIND("/",N2030))</f>
        <v>hardware</v>
      </c>
      <c r="S2030" s="11">
        <f>(J2030/86400)+25569+(-5/24)</f>
        <v>40215.710717592592</v>
      </c>
      <c r="T2030" s="11">
        <f>(I2030/86400)+25569+(-5/24)</f>
        <v>40252.704861111109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IF(E2031&lt;=0,0,(E2031/D2031)*100)</f>
        <v>361.2</v>
      </c>
      <c r="P2031" s="7">
        <f>IF(E2031&lt;=0,0,E2031/L2031)</f>
        <v>96.063829787234042</v>
      </c>
      <c r="Q2031" t="str">
        <f>LEFT(N2031,FIND("/",N2031)-1)</f>
        <v>technology</v>
      </c>
      <c r="R2031" t="str">
        <f>RIGHT(N2031,LEN(N2031)-FIND("/",N2031))</f>
        <v>hardware</v>
      </c>
      <c r="S2031" s="11">
        <f>(J2031/86400)+25569+(-5/24)</f>
        <v>41847.813437500001</v>
      </c>
      <c r="T2031" s="11">
        <f>(I2031/86400)+25569+(-5/24)</f>
        <v>41877.813437500001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IF(E2032&lt;=0,0,(E2032/D2032)*100)</f>
        <v>226.239013671875</v>
      </c>
      <c r="P2032" s="7">
        <f>IF(E2032&lt;=0,0,E2032/L2032)</f>
        <v>118.6144</v>
      </c>
      <c r="Q2032" t="str">
        <f>LEFT(N2032,FIND("/",N2032)-1)</f>
        <v>technology</v>
      </c>
      <c r="R2032" t="str">
        <f>RIGHT(N2032,LEN(N2032)-FIND("/",N2032))</f>
        <v>hardware</v>
      </c>
      <c r="S2032" s="11">
        <f>(J2032/86400)+25569+(-5/24)</f>
        <v>41212.788148148145</v>
      </c>
      <c r="T2032" s="11">
        <f>(I2032/86400)+25569+(-5/24)</f>
        <v>41242.788148148145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IF(E2033&lt;=0,0,(E2033/D2033)*100)</f>
        <v>120.35</v>
      </c>
      <c r="P2033" s="7">
        <f>IF(E2033&lt;=0,0,E2033/L2033)</f>
        <v>118.45472440944881</v>
      </c>
      <c r="Q2033" t="str">
        <f>LEFT(N2033,FIND("/",N2033)-1)</f>
        <v>technology</v>
      </c>
      <c r="R2033" t="str">
        <f>RIGHT(N2033,LEN(N2033)-FIND("/",N2033))</f>
        <v>hardware</v>
      </c>
      <c r="S2033" s="11">
        <f>(J2033/86400)+25569+(-5/24)</f>
        <v>41975.120983796289</v>
      </c>
      <c r="T2033" s="11">
        <f>(I2033/86400)+25569+(-5/24)</f>
        <v>42012.833333333336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IF(E2034&lt;=0,0,(E2034/D2034)*100)</f>
        <v>304.18799999999999</v>
      </c>
      <c r="P2034" s="7">
        <f>IF(E2034&lt;=0,0,E2034/L2034)</f>
        <v>143.21468926553672</v>
      </c>
      <c r="Q2034" t="str">
        <f>LEFT(N2034,FIND("/",N2034)-1)</f>
        <v>technology</v>
      </c>
      <c r="R2034" t="str">
        <f>RIGHT(N2034,LEN(N2034)-FIND("/",N2034))</f>
        <v>hardware</v>
      </c>
      <c r="S2034" s="11">
        <f>(J2034/86400)+25569+(-5/24)</f>
        <v>42689.35733796296</v>
      </c>
      <c r="T2034" s="11">
        <f>(I2034/86400)+25569+(-5/24)</f>
        <v>42718.999999999993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IF(E2035&lt;=0,0,(E2035/D2035)*100)</f>
        <v>178.67599999999999</v>
      </c>
      <c r="P2035" s="7">
        <f>IF(E2035&lt;=0,0,E2035/L2035)</f>
        <v>282.71518987341773</v>
      </c>
      <c r="Q2035" t="str">
        <f>LEFT(N2035,FIND("/",N2035)-1)</f>
        <v>technology</v>
      </c>
      <c r="R2035" t="str">
        <f>RIGHT(N2035,LEN(N2035)-FIND("/",N2035))</f>
        <v>hardware</v>
      </c>
      <c r="S2035" s="11">
        <f>(J2035/86400)+25569+(-5/24)</f>
        <v>41724.874050925922</v>
      </c>
      <c r="T2035" s="11">
        <f>(I2035/86400)+25569+(-5/24)</f>
        <v>41754.874050925922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IF(E2036&lt;=0,0,(E2036/D2036)*100)</f>
        <v>386.81998717948721</v>
      </c>
      <c r="P2036" s="7">
        <f>IF(E2036&lt;=0,0,E2036/L2036)</f>
        <v>593.93620078740162</v>
      </c>
      <c r="Q2036" t="str">
        <f>LEFT(N2036,FIND("/",N2036)-1)</f>
        <v>technology</v>
      </c>
      <c r="R2036" t="str">
        <f>RIGHT(N2036,LEN(N2036)-FIND("/",N2036))</f>
        <v>hardware</v>
      </c>
      <c r="S2036" s="11">
        <f>(J2036/86400)+25569+(-5/24)</f>
        <v>42075.921678240738</v>
      </c>
      <c r="T2036" s="11">
        <f>(I2036/86400)+25569+(-5/24)</f>
        <v>42131.081944444442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IF(E2037&lt;=0,0,(E2037/D2037)*100)</f>
        <v>211.03642500000004</v>
      </c>
      <c r="P2037" s="7">
        <f>IF(E2037&lt;=0,0,E2037/L2037)</f>
        <v>262.15704968944101</v>
      </c>
      <c r="Q2037" t="str">
        <f>LEFT(N2037,FIND("/",N2037)-1)</f>
        <v>technology</v>
      </c>
      <c r="R2037" t="str">
        <f>RIGHT(N2037,LEN(N2037)-FIND("/",N2037))</f>
        <v>hardware</v>
      </c>
      <c r="S2037" s="11">
        <f>(J2037/86400)+25569+(-5/24)</f>
        <v>42311.41674768518</v>
      </c>
      <c r="T2037" s="11">
        <f>(I2037/86400)+25569+(-5/24)</f>
        <v>42356.833333333336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IF(E2038&lt;=0,0,(E2038/D2038)*100)</f>
        <v>131.66833333333335</v>
      </c>
      <c r="P2038" s="7">
        <f>IF(E2038&lt;=0,0,E2038/L2038)</f>
        <v>46.580778301886795</v>
      </c>
      <c r="Q2038" t="str">
        <f>LEFT(N2038,FIND("/",N2038)-1)</f>
        <v>technology</v>
      </c>
      <c r="R2038" t="str">
        <f>RIGHT(N2038,LEN(N2038)-FIND("/",N2038))</f>
        <v>hardware</v>
      </c>
      <c r="S2038" s="11">
        <f>(J2038/86400)+25569+(-5/24)</f>
        <v>41738.656469907401</v>
      </c>
      <c r="T2038" s="11">
        <f>(I2038/86400)+25569+(-5/24)</f>
        <v>41768.656469907401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IF(E2039&lt;=0,0,(E2039/D2039)*100)</f>
        <v>300.47639999999996</v>
      </c>
      <c r="P2039" s="7">
        <f>IF(E2039&lt;=0,0,E2039/L2039)</f>
        <v>70.041118881118877</v>
      </c>
      <c r="Q2039" t="str">
        <f>LEFT(N2039,FIND("/",N2039)-1)</f>
        <v>technology</v>
      </c>
      <c r="R2039" t="str">
        <f>RIGHT(N2039,LEN(N2039)-FIND("/",N2039))</f>
        <v>hardware</v>
      </c>
      <c r="S2039" s="11">
        <f>(J2039/86400)+25569+(-5/24)</f>
        <v>41578.001770833333</v>
      </c>
      <c r="T2039" s="11">
        <f>(I2039/86400)+25569+(-5/24)</f>
        <v>41638.043437499997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IF(E2040&lt;=0,0,(E2040/D2040)*100)</f>
        <v>420.51249999999999</v>
      </c>
      <c r="P2040" s="7">
        <f>IF(E2040&lt;=0,0,E2040/L2040)</f>
        <v>164.90686274509804</v>
      </c>
      <c r="Q2040" t="str">
        <f>LEFT(N2040,FIND("/",N2040)-1)</f>
        <v>technology</v>
      </c>
      <c r="R2040" t="str">
        <f>RIGHT(N2040,LEN(N2040)-FIND("/",N2040))</f>
        <v>hardware</v>
      </c>
      <c r="S2040" s="11">
        <f>(J2040/86400)+25569+(-5/24)</f>
        <v>41424.062743055554</v>
      </c>
      <c r="T2040" s="11">
        <f>(I2040/86400)+25569+(-5/24)</f>
        <v>41456.541666666664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IF(E2041&lt;=0,0,(E2041/D2041)*100)</f>
        <v>136.21680000000001</v>
      </c>
      <c r="P2041" s="7">
        <f>IF(E2041&lt;=0,0,E2041/L2041)</f>
        <v>449.26385224274406</v>
      </c>
      <c r="Q2041" t="str">
        <f>LEFT(N2041,FIND("/",N2041)-1)</f>
        <v>technology</v>
      </c>
      <c r="R2041" t="str">
        <f>RIGHT(N2041,LEN(N2041)-FIND("/",N2041))</f>
        <v>hardware</v>
      </c>
      <c r="S2041" s="11">
        <f>(J2041/86400)+25569+(-5/24)</f>
        <v>42675.23061342592</v>
      </c>
      <c r="T2041" s="11">
        <f>(I2041/86400)+25569+(-5/24)</f>
        <v>42704.999305555553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IF(E2042&lt;=0,0,(E2042/D2042)*100)</f>
        <v>248.17133333333334</v>
      </c>
      <c r="P2042" s="7">
        <f>IF(E2042&lt;=0,0,E2042/L2042)</f>
        <v>27.472841328413285</v>
      </c>
      <c r="Q2042" t="str">
        <f>LEFT(N2042,FIND("/",N2042)-1)</f>
        <v>technology</v>
      </c>
      <c r="R2042" t="str">
        <f>RIGHT(N2042,LEN(N2042)-FIND("/",N2042))</f>
        <v>hardware</v>
      </c>
      <c r="S2042" s="11">
        <f>(J2042/86400)+25569+(-5/24)</f>
        <v>41578.718784722216</v>
      </c>
      <c r="T2042" s="11">
        <f>(I2042/86400)+25569+(-5/24)</f>
        <v>41593.760451388887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IF(E2043&lt;=0,0,(E2043/D2043)*100)</f>
        <v>181.86315789473684</v>
      </c>
      <c r="P2043" s="7">
        <f>IF(E2043&lt;=0,0,E2043/L2043)</f>
        <v>143.97499999999999</v>
      </c>
      <c r="Q2043" t="str">
        <f>LEFT(N2043,FIND("/",N2043)-1)</f>
        <v>technology</v>
      </c>
      <c r="R2043" t="str">
        <f>RIGHT(N2043,LEN(N2043)-FIND("/",N2043))</f>
        <v>hardware</v>
      </c>
      <c r="S2043" s="11">
        <f>(J2043/86400)+25569+(-5/24)</f>
        <v>42654.317442129628</v>
      </c>
      <c r="T2043" s="11">
        <f>(I2043/86400)+25569+(-5/24)</f>
        <v>42684.359108796292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IF(E2044&lt;=0,0,(E2044/D2044)*100)</f>
        <v>123.53</v>
      </c>
      <c r="P2044" s="7">
        <f>IF(E2044&lt;=0,0,E2044/L2044)</f>
        <v>88.23571428571428</v>
      </c>
      <c r="Q2044" t="str">
        <f>LEFT(N2044,FIND("/",N2044)-1)</f>
        <v>technology</v>
      </c>
      <c r="R2044" t="str">
        <f>RIGHT(N2044,LEN(N2044)-FIND("/",N2044))</f>
        <v>hardware</v>
      </c>
      <c r="S2044" s="11">
        <f>(J2044/86400)+25569+(-5/24)</f>
        <v>42331.499699074069</v>
      </c>
      <c r="T2044" s="11">
        <f>(I2044/86400)+25569+(-5/24)</f>
        <v>42391.499699074069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IF(E2045&lt;=0,0,(E2045/D2045)*100)</f>
        <v>506.20938628158842</v>
      </c>
      <c r="P2045" s="7">
        <f>IF(E2045&lt;=0,0,E2045/L2045)</f>
        <v>36.326424870466319</v>
      </c>
      <c r="Q2045" t="str">
        <f>LEFT(N2045,FIND("/",N2045)-1)</f>
        <v>technology</v>
      </c>
      <c r="R2045" t="str">
        <f>RIGHT(N2045,LEN(N2045)-FIND("/",N2045))</f>
        <v>hardware</v>
      </c>
      <c r="S2045" s="11">
        <f>(J2045/86400)+25569+(-5/24)</f>
        <v>42660.968483796292</v>
      </c>
      <c r="T2045" s="11">
        <f>(I2045/86400)+25569+(-5/24)</f>
        <v>42714.999305555553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IF(E2046&lt;=0,0,(E2046/D2046)*100)</f>
        <v>108.21333333333334</v>
      </c>
      <c r="P2046" s="7">
        <f>IF(E2046&lt;=0,0,E2046/L2046)</f>
        <v>90.177777777777777</v>
      </c>
      <c r="Q2046" t="str">
        <f>LEFT(N2046,FIND("/",N2046)-1)</f>
        <v>technology</v>
      </c>
      <c r="R2046" t="str">
        <f>RIGHT(N2046,LEN(N2046)-FIND("/",N2046))</f>
        <v>hardware</v>
      </c>
      <c r="S2046" s="11">
        <f>(J2046/86400)+25569+(-5/24)</f>
        <v>42138.475856481477</v>
      </c>
      <c r="T2046" s="11">
        <f>(I2046/86400)+25569+(-5/24)</f>
        <v>42168.475856481477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IF(E2047&lt;=0,0,(E2047/D2047)*100)</f>
        <v>819.18387755102037</v>
      </c>
      <c r="P2047" s="7">
        <f>IF(E2047&lt;=0,0,E2047/L2047)</f>
        <v>152.62361216730039</v>
      </c>
      <c r="Q2047" t="str">
        <f>LEFT(N2047,FIND("/",N2047)-1)</f>
        <v>technology</v>
      </c>
      <c r="R2047" t="str">
        <f>RIGHT(N2047,LEN(N2047)-FIND("/",N2047))</f>
        <v>hardware</v>
      </c>
      <c r="S2047" s="11">
        <f>(J2047/86400)+25569+(-5/24)</f>
        <v>41068.880173611113</v>
      </c>
      <c r="T2047" s="11">
        <f>(I2047/86400)+25569+(-5/24)</f>
        <v>41098.880173611113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IF(E2048&lt;=0,0,(E2048/D2048)*100)</f>
        <v>121.10000000000001</v>
      </c>
      <c r="P2048" s="7">
        <f>IF(E2048&lt;=0,0,E2048/L2048)</f>
        <v>55.806451612903224</v>
      </c>
      <c r="Q2048" t="str">
        <f>LEFT(N2048,FIND("/",N2048)-1)</f>
        <v>technology</v>
      </c>
      <c r="R2048" t="str">
        <f>RIGHT(N2048,LEN(N2048)-FIND("/",N2048))</f>
        <v>hardware</v>
      </c>
      <c r="S2048" s="11">
        <f>(J2048/86400)+25569+(-5/24)</f>
        <v>41386.963472222218</v>
      </c>
      <c r="T2048" s="11">
        <f>(I2048/86400)+25569+(-5/24)</f>
        <v>41416.963472222218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IF(E2049&lt;=0,0,(E2049/D2049)*100)</f>
        <v>102.99897959183673</v>
      </c>
      <c r="P2049" s="7">
        <f>IF(E2049&lt;=0,0,E2049/L2049)</f>
        <v>227.85327313769753</v>
      </c>
      <c r="Q2049" t="str">
        <f>LEFT(N2049,FIND("/",N2049)-1)</f>
        <v>technology</v>
      </c>
      <c r="R2049" t="str">
        <f>RIGHT(N2049,LEN(N2049)-FIND("/",N2049))</f>
        <v>hardware</v>
      </c>
      <c r="S2049" s="11">
        <f>(J2049/86400)+25569+(-5/24)</f>
        <v>42081.695254629631</v>
      </c>
      <c r="T2049" s="11">
        <f>(I2049/86400)+25569+(-5/24)</f>
        <v>42110.791666666664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IF(E2050&lt;=0,0,(E2050/D2050)*100)</f>
        <v>148.33229411764705</v>
      </c>
      <c r="P2050" s="7">
        <f>IF(E2050&lt;=0,0,E2050/L2050)</f>
        <v>91.82989803350327</v>
      </c>
      <c r="Q2050" t="str">
        <f>LEFT(N2050,FIND("/",N2050)-1)</f>
        <v>technology</v>
      </c>
      <c r="R2050" t="str">
        <f>RIGHT(N2050,LEN(N2050)-FIND("/",N2050))</f>
        <v>hardware</v>
      </c>
      <c r="S2050" s="11">
        <f>(J2050/86400)+25569+(-5/24)</f>
        <v>41387.443182870367</v>
      </c>
      <c r="T2050" s="11">
        <f>(I2050/86400)+25569+(-5/24)</f>
        <v>41417.443182870367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IF(E2051&lt;=0,0,(E2051/D2051)*100)</f>
        <v>120.19070000000001</v>
      </c>
      <c r="P2051" s="7">
        <f>IF(E2051&lt;=0,0,E2051/L2051)</f>
        <v>80.991037735849048</v>
      </c>
      <c r="Q2051" t="str">
        <f>LEFT(N2051,FIND("/",N2051)-1)</f>
        <v>technology</v>
      </c>
      <c r="R2051" t="str">
        <f>RIGHT(N2051,LEN(N2051)-FIND("/",N2051))</f>
        <v>hardware</v>
      </c>
      <c r="S2051" s="11">
        <f>(J2051/86400)+25569+(-5/24)</f>
        <v>41575.319016203699</v>
      </c>
      <c r="T2051" s="11">
        <f>(I2051/86400)+25569+(-5/24)</f>
        <v>41610.749305555553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IF(E2052&lt;=0,0,(E2052/D2052)*100)</f>
        <v>473.27000000000004</v>
      </c>
      <c r="P2052" s="7">
        <f>IF(E2052&lt;=0,0,E2052/L2052)</f>
        <v>278.39411764705881</v>
      </c>
      <c r="Q2052" t="str">
        <f>LEFT(N2052,FIND("/",N2052)-1)</f>
        <v>technology</v>
      </c>
      <c r="R2052" t="str">
        <f>RIGHT(N2052,LEN(N2052)-FIND("/",N2052))</f>
        <v>hardware</v>
      </c>
      <c r="S2052" s="11">
        <f>(J2052/86400)+25569+(-5/24)</f>
        <v>42114.863171296289</v>
      </c>
      <c r="T2052" s="11">
        <f>(I2052/86400)+25569+(-5/24)</f>
        <v>42154.863171296289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IF(E2053&lt;=0,0,(E2053/D2053)*100)</f>
        <v>130.36250000000001</v>
      </c>
      <c r="P2053" s="7">
        <f>IF(E2053&lt;=0,0,E2053/L2053)</f>
        <v>43.095041322314053</v>
      </c>
      <c r="Q2053" t="str">
        <f>LEFT(N2053,FIND("/",N2053)-1)</f>
        <v>technology</v>
      </c>
      <c r="R2053" t="str">
        <f>RIGHT(N2053,LEN(N2053)-FIND("/",N2053))</f>
        <v>hardware</v>
      </c>
      <c r="S2053" s="11">
        <f>(J2053/86400)+25569+(-5/24)</f>
        <v>41603.814085648148</v>
      </c>
      <c r="T2053" s="11">
        <f>(I2053/86400)+25569+(-5/24)</f>
        <v>41633.814085648148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IF(E2054&lt;=0,0,(E2054/D2054)*100)</f>
        <v>353.048</v>
      </c>
      <c r="P2054" s="7">
        <f>IF(E2054&lt;=0,0,E2054/L2054)</f>
        <v>326.29205175600737</v>
      </c>
      <c r="Q2054" t="str">
        <f>LEFT(N2054,FIND("/",N2054)-1)</f>
        <v>technology</v>
      </c>
      <c r="R2054" t="str">
        <f>RIGHT(N2054,LEN(N2054)-FIND("/",N2054))</f>
        <v>hardware</v>
      </c>
      <c r="S2054" s="11">
        <f>(J2054/86400)+25569+(-5/24)</f>
        <v>42374.875613425924</v>
      </c>
      <c r="T2054" s="11">
        <f>(I2054/86400)+25569+(-5/24)</f>
        <v>42419.875613425924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IF(E2055&lt;=0,0,(E2055/D2055)*100)</f>
        <v>101.02</v>
      </c>
      <c r="P2055" s="7">
        <f>IF(E2055&lt;=0,0,E2055/L2055)</f>
        <v>41.743801652892564</v>
      </c>
      <c r="Q2055" t="str">
        <f>LEFT(N2055,FIND("/",N2055)-1)</f>
        <v>technology</v>
      </c>
      <c r="R2055" t="str">
        <f>RIGHT(N2055,LEN(N2055)-FIND("/",N2055))</f>
        <v>hardware</v>
      </c>
      <c r="S2055" s="11">
        <f>(J2055/86400)+25569+(-5/24)</f>
        <v>42303.409155092588</v>
      </c>
      <c r="T2055" s="11">
        <f>(I2055/86400)+25569+(-5/24)</f>
        <v>42333.450821759259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IF(E2056&lt;=0,0,(E2056/D2056)*100)</f>
        <v>113.59142857142857</v>
      </c>
      <c r="P2056" s="7">
        <f>IF(E2056&lt;=0,0,E2056/L2056)</f>
        <v>64.020933977455712</v>
      </c>
      <c r="Q2056" t="str">
        <f>LEFT(N2056,FIND("/",N2056)-1)</f>
        <v>technology</v>
      </c>
      <c r="R2056" t="str">
        <f>RIGHT(N2056,LEN(N2056)-FIND("/",N2056))</f>
        <v>hardware</v>
      </c>
      <c r="S2056" s="11">
        <f>(J2056/86400)+25569+(-5/24)</f>
        <v>41731.312615740739</v>
      </c>
      <c r="T2056" s="11">
        <f>(I2056/86400)+25569+(-5/24)</f>
        <v>41761.312615740739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IF(E2057&lt;=0,0,(E2057/D2057)*100)</f>
        <v>167.41666666666666</v>
      </c>
      <c r="P2057" s="7">
        <f>IF(E2057&lt;=0,0,E2057/L2057)</f>
        <v>99.455445544554451</v>
      </c>
      <c r="Q2057" t="str">
        <f>LEFT(N2057,FIND("/",N2057)-1)</f>
        <v>technology</v>
      </c>
      <c r="R2057" t="str">
        <f>RIGHT(N2057,LEN(N2057)-FIND("/",N2057))</f>
        <v>hardware</v>
      </c>
      <c r="S2057" s="11">
        <f>(J2057/86400)+25569+(-5/24)</f>
        <v>41946.465775462959</v>
      </c>
      <c r="T2057" s="11">
        <f>(I2057/86400)+25569+(-5/24)</f>
        <v>41975.958333333336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IF(E2058&lt;=0,0,(E2058/D2058)*100)</f>
        <v>153.452</v>
      </c>
      <c r="P2058" s="7">
        <f>IF(E2058&lt;=0,0,E2058/L2058)</f>
        <v>138.49458483754512</v>
      </c>
      <c r="Q2058" t="str">
        <f>LEFT(N2058,FIND("/",N2058)-1)</f>
        <v>technology</v>
      </c>
      <c r="R2058" t="str">
        <f>RIGHT(N2058,LEN(N2058)-FIND("/",N2058))</f>
        <v>hardware</v>
      </c>
      <c r="S2058" s="11">
        <f>(J2058/86400)+25569+(-5/24)</f>
        <v>41351.552569444444</v>
      </c>
      <c r="T2058" s="11">
        <f>(I2058/86400)+25569+(-5/24)</f>
        <v>41381.552569444444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IF(E2059&lt;=0,0,(E2059/D2059)*100)</f>
        <v>202.23220000000001</v>
      </c>
      <c r="P2059" s="7">
        <f>IF(E2059&lt;=0,0,E2059/L2059)</f>
        <v>45.547792792792798</v>
      </c>
      <c r="Q2059" t="str">
        <f>LEFT(N2059,FIND("/",N2059)-1)</f>
        <v>technology</v>
      </c>
      <c r="R2059" t="str">
        <f>RIGHT(N2059,LEN(N2059)-FIND("/",N2059))</f>
        <v>hardware</v>
      </c>
      <c r="S2059" s="11">
        <f>(J2059/86400)+25569+(-5/24)</f>
        <v>42396.286249999997</v>
      </c>
      <c r="T2059" s="11">
        <f>(I2059/86400)+25569+(-5/24)</f>
        <v>42426.286249999997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IF(E2060&lt;=0,0,(E2060/D2060)*100)</f>
        <v>168.28125</v>
      </c>
      <c r="P2060" s="7">
        <f>IF(E2060&lt;=0,0,E2060/L2060)</f>
        <v>10.507317073170732</v>
      </c>
      <c r="Q2060" t="str">
        <f>LEFT(N2060,FIND("/",N2060)-1)</f>
        <v>technology</v>
      </c>
      <c r="R2060" t="str">
        <f>RIGHT(N2060,LEN(N2060)-FIND("/",N2060))</f>
        <v>hardware</v>
      </c>
      <c r="S2060" s="11">
        <f>(J2060/86400)+25569+(-5/24)</f>
        <v>42026.16238425926</v>
      </c>
      <c r="T2060" s="11">
        <f>(I2060/86400)+25569+(-5/24)</f>
        <v>42065.624999999993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IF(E2061&lt;=0,0,(E2061/D2061)*100)</f>
        <v>143.45666666666668</v>
      </c>
      <c r="P2061" s="7">
        <f>IF(E2061&lt;=0,0,E2061/L2061)</f>
        <v>114.76533333333333</v>
      </c>
      <c r="Q2061" t="str">
        <f>LEFT(N2061,FIND("/",N2061)-1)</f>
        <v>technology</v>
      </c>
      <c r="R2061" t="str">
        <f>RIGHT(N2061,LEN(N2061)-FIND("/",N2061))</f>
        <v>hardware</v>
      </c>
      <c r="S2061" s="11">
        <f>(J2061/86400)+25569+(-5/24)</f>
        <v>42361.394143518519</v>
      </c>
      <c r="T2061" s="11">
        <f>(I2061/86400)+25569+(-5/24)</f>
        <v>42400.707638888889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IF(E2062&lt;=0,0,(E2062/D2062)*100)</f>
        <v>196.4</v>
      </c>
      <c r="P2062" s="7">
        <f>IF(E2062&lt;=0,0,E2062/L2062)</f>
        <v>35.997067448680355</v>
      </c>
      <c r="Q2062" t="str">
        <f>LEFT(N2062,FIND("/",N2062)-1)</f>
        <v>technology</v>
      </c>
      <c r="R2062" t="str">
        <f>RIGHT(N2062,LEN(N2062)-FIND("/",N2062))</f>
        <v>hardware</v>
      </c>
      <c r="S2062" s="11">
        <f>(J2062/86400)+25569+(-5/24)</f>
        <v>41783.434606481482</v>
      </c>
      <c r="T2062" s="11">
        <f>(I2062/86400)+25569+(-5/24)</f>
        <v>41843.434606481482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IF(E2063&lt;=0,0,(E2063/D2063)*100)</f>
        <v>107.91999999999999</v>
      </c>
      <c r="P2063" s="7">
        <f>IF(E2063&lt;=0,0,E2063/L2063)</f>
        <v>154.17142857142858</v>
      </c>
      <c r="Q2063" t="str">
        <f>LEFT(N2063,FIND("/",N2063)-1)</f>
        <v>technology</v>
      </c>
      <c r="R2063" t="str">
        <f>RIGHT(N2063,LEN(N2063)-FIND("/",N2063))</f>
        <v>hardware</v>
      </c>
      <c r="S2063" s="11">
        <f>(J2063/86400)+25569+(-5/24)</f>
        <v>42705.556180555555</v>
      </c>
      <c r="T2063" s="11">
        <f>(I2063/86400)+25569+(-5/24)</f>
        <v>42735.556180555555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IF(E2064&lt;=0,0,(E2064/D2064)*100)</f>
        <v>114.97699999999999</v>
      </c>
      <c r="P2064" s="7">
        <f>IF(E2064&lt;=0,0,E2064/L2064)</f>
        <v>566.38916256157631</v>
      </c>
      <c r="Q2064" t="str">
        <f>LEFT(N2064,FIND("/",N2064)-1)</f>
        <v>technology</v>
      </c>
      <c r="R2064" t="str">
        <f>RIGHT(N2064,LEN(N2064)-FIND("/",N2064))</f>
        <v>hardware</v>
      </c>
      <c r="S2064" s="11">
        <f>(J2064/86400)+25569+(-5/24)</f>
        <v>42423.174745370365</v>
      </c>
      <c r="T2064" s="11">
        <f>(I2064/86400)+25569+(-5/24)</f>
        <v>42453.1330787037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IF(E2065&lt;=0,0,(E2065/D2065)*100)</f>
        <v>148.04999999999998</v>
      </c>
      <c r="P2065" s="7">
        <f>IF(E2065&lt;=0,0,E2065/L2065)</f>
        <v>120.85714285714286</v>
      </c>
      <c r="Q2065" t="str">
        <f>LEFT(N2065,FIND("/",N2065)-1)</f>
        <v>technology</v>
      </c>
      <c r="R2065" t="str">
        <f>RIGHT(N2065,LEN(N2065)-FIND("/",N2065))</f>
        <v>hardware</v>
      </c>
      <c r="S2065" s="11">
        <f>(J2065/86400)+25569+(-5/24)</f>
        <v>42472.524317129624</v>
      </c>
      <c r="T2065" s="11">
        <f>(I2065/86400)+25569+(-5/24)</f>
        <v>42505.524317129624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IF(E2066&lt;=0,0,(E2066/D2066)*100)</f>
        <v>191.16676082790633</v>
      </c>
      <c r="P2066" s="7">
        <f>IF(E2066&lt;=0,0,E2066/L2066)</f>
        <v>86.163845492085343</v>
      </c>
      <c r="Q2066" t="str">
        <f>LEFT(N2066,FIND("/",N2066)-1)</f>
        <v>technology</v>
      </c>
      <c r="R2066" t="str">
        <f>RIGHT(N2066,LEN(N2066)-FIND("/",N2066))</f>
        <v>hardware</v>
      </c>
      <c r="S2066" s="11">
        <f>(J2066/86400)+25569+(-5/24)</f>
        <v>41389.1565162037</v>
      </c>
      <c r="T2066" s="11">
        <f>(I2066/86400)+25569+(-5/24)</f>
        <v>41425.291666666664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IF(E2067&lt;=0,0,(E2067/D2067)*100)</f>
        <v>199.215125</v>
      </c>
      <c r="P2067" s="7">
        <f>IF(E2067&lt;=0,0,E2067/L2067)</f>
        <v>51.212114395886893</v>
      </c>
      <c r="Q2067" t="str">
        <f>LEFT(N2067,FIND("/",N2067)-1)</f>
        <v>technology</v>
      </c>
      <c r="R2067" t="str">
        <f>RIGHT(N2067,LEN(N2067)-FIND("/",N2067))</f>
        <v>hardware</v>
      </c>
      <c r="S2067" s="11">
        <f>(J2067/86400)+25569+(-5/24)</f>
        <v>41603.125335648147</v>
      </c>
      <c r="T2067" s="11">
        <f>(I2067/86400)+25569+(-5/24)</f>
        <v>41633.125335648147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IF(E2068&lt;=0,0,(E2068/D2068)*100)</f>
        <v>218.6</v>
      </c>
      <c r="P2068" s="7">
        <f>IF(E2068&lt;=0,0,E2068/L2068)</f>
        <v>67.261538461538464</v>
      </c>
      <c r="Q2068" t="str">
        <f>LEFT(N2068,FIND("/",N2068)-1)</f>
        <v>technology</v>
      </c>
      <c r="R2068" t="str">
        <f>RIGHT(N2068,LEN(N2068)-FIND("/",N2068))</f>
        <v>hardware</v>
      </c>
      <c r="S2068" s="11">
        <f>(J2068/86400)+25569+(-5/24)</f>
        <v>41844.563460648147</v>
      </c>
      <c r="T2068" s="11">
        <f>(I2068/86400)+25569+(-5/24)</f>
        <v>41874.563460648147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IF(E2069&lt;=0,0,(E2069/D2069)*100)</f>
        <v>126.86868686868686</v>
      </c>
      <c r="P2069" s="7">
        <f>IF(E2069&lt;=0,0,E2069/L2069)</f>
        <v>62.8</v>
      </c>
      <c r="Q2069" t="str">
        <f>LEFT(N2069,FIND("/",N2069)-1)</f>
        <v>technology</v>
      </c>
      <c r="R2069" t="str">
        <f>RIGHT(N2069,LEN(N2069)-FIND("/",N2069))</f>
        <v>hardware</v>
      </c>
      <c r="S2069" s="11">
        <f>(J2069/86400)+25569+(-5/24)</f>
        <v>42115.645555555551</v>
      </c>
      <c r="T2069" s="11">
        <f>(I2069/86400)+25569+(-5/24)</f>
        <v>42148.645555555551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IF(E2070&lt;=0,0,(E2070/D2070)*100)</f>
        <v>105.22388000000001</v>
      </c>
      <c r="P2070" s="7">
        <f>IF(E2070&lt;=0,0,E2070/L2070)</f>
        <v>346.13118421052633</v>
      </c>
      <c r="Q2070" t="str">
        <f>LEFT(N2070,FIND("/",N2070)-1)</f>
        <v>technology</v>
      </c>
      <c r="R2070" t="str">
        <f>RIGHT(N2070,LEN(N2070)-FIND("/",N2070))</f>
        <v>hardware</v>
      </c>
      <c r="S2070" s="11">
        <f>(J2070/86400)+25569+(-5/24)</f>
        <v>42633.633275462962</v>
      </c>
      <c r="T2070" s="11">
        <f>(I2070/86400)+25569+(-5/24)</f>
        <v>42663.633275462962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IF(E2071&lt;=0,0,(E2071/D2071)*100)</f>
        <v>128.40666000000002</v>
      </c>
      <c r="P2071" s="7">
        <f>IF(E2071&lt;=0,0,E2071/L2071)</f>
        <v>244.11912547528519</v>
      </c>
      <c r="Q2071" t="str">
        <f>LEFT(N2071,FIND("/",N2071)-1)</f>
        <v>technology</v>
      </c>
      <c r="R2071" t="str">
        <f>RIGHT(N2071,LEN(N2071)-FIND("/",N2071))</f>
        <v>hardware</v>
      </c>
      <c r="S2071" s="11">
        <f>(J2071/86400)+25569+(-5/24)</f>
        <v>42340.763784722221</v>
      </c>
      <c r="T2071" s="11">
        <f>(I2071/86400)+25569+(-5/24)</f>
        <v>42371.763784722221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IF(E2072&lt;=0,0,(E2072/D2072)*100)</f>
        <v>317.3272</v>
      </c>
      <c r="P2072" s="7">
        <f>IF(E2072&lt;=0,0,E2072/L2072)</f>
        <v>259.25424836601309</v>
      </c>
      <c r="Q2072" t="str">
        <f>LEFT(N2072,FIND("/",N2072)-1)</f>
        <v>technology</v>
      </c>
      <c r="R2072" t="str">
        <f>RIGHT(N2072,LEN(N2072)-FIND("/",N2072))</f>
        <v>hardware</v>
      </c>
      <c r="S2072" s="11">
        <f>(J2072/86400)+25569+(-5/24)</f>
        <v>42519.448182870365</v>
      </c>
      <c r="T2072" s="11">
        <f>(I2072/86400)+25569+(-5/24)</f>
        <v>42549.448182870365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IF(E2073&lt;=0,0,(E2073/D2073)*100)</f>
        <v>280.73</v>
      </c>
      <c r="P2073" s="7">
        <f>IF(E2073&lt;=0,0,E2073/L2073)</f>
        <v>201.96402877697841</v>
      </c>
      <c r="Q2073" t="str">
        <f>LEFT(N2073,FIND("/",N2073)-1)</f>
        <v>technology</v>
      </c>
      <c r="R2073" t="str">
        <f>RIGHT(N2073,LEN(N2073)-FIND("/",N2073))</f>
        <v>hardware</v>
      </c>
      <c r="S2073" s="11">
        <f>(J2073/86400)+25569+(-5/24)</f>
        <v>42600.070416666662</v>
      </c>
      <c r="T2073" s="11">
        <f>(I2073/86400)+25569+(-5/24)</f>
        <v>42645.070416666662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IF(E2074&lt;=0,0,(E2074/D2074)*100)</f>
        <v>110.73146853146854</v>
      </c>
      <c r="P2074" s="7">
        <f>IF(E2074&lt;=0,0,E2074/L2074)</f>
        <v>226.20857142857142</v>
      </c>
      <c r="Q2074" t="str">
        <f>LEFT(N2074,FIND("/",N2074)-1)</f>
        <v>technology</v>
      </c>
      <c r="R2074" t="str">
        <f>RIGHT(N2074,LEN(N2074)-FIND("/",N2074))</f>
        <v>hardware</v>
      </c>
      <c r="S2074" s="11">
        <f>(J2074/86400)+25569+(-5/24)</f>
        <v>42467.373055555552</v>
      </c>
      <c r="T2074" s="11">
        <f>(I2074/86400)+25569+(-5/24)</f>
        <v>42497.373055555552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IF(E2075&lt;=0,0,(E2075/D2075)*100)</f>
        <v>152.60429999999999</v>
      </c>
      <c r="P2075" s="7">
        <f>IF(E2075&lt;=0,0,E2075/L2075)</f>
        <v>324.69</v>
      </c>
      <c r="Q2075" t="str">
        <f>LEFT(N2075,FIND("/",N2075)-1)</f>
        <v>technology</v>
      </c>
      <c r="R2075" t="str">
        <f>RIGHT(N2075,LEN(N2075)-FIND("/",N2075))</f>
        <v>hardware</v>
      </c>
      <c r="S2075" s="11">
        <f>(J2075/86400)+25569+(-5/24)</f>
        <v>42087.459699074076</v>
      </c>
      <c r="T2075" s="11">
        <f>(I2075/86400)+25569+(-5/24)</f>
        <v>42132.459699074076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IF(E2076&lt;=0,0,(E2076/D2076)*100)</f>
        <v>102.49999999999999</v>
      </c>
      <c r="P2076" s="7">
        <f>IF(E2076&lt;=0,0,E2076/L2076)</f>
        <v>205</v>
      </c>
      <c r="Q2076" t="str">
        <f>LEFT(N2076,FIND("/",N2076)-1)</f>
        <v>technology</v>
      </c>
      <c r="R2076" t="str">
        <f>RIGHT(N2076,LEN(N2076)-FIND("/",N2076))</f>
        <v>hardware</v>
      </c>
      <c r="S2076" s="11">
        <f>(J2076/86400)+25569+(-5/24)</f>
        <v>42466.617847222216</v>
      </c>
      <c r="T2076" s="11">
        <f>(I2076/86400)+25569+(-5/24)</f>
        <v>42496.617847222216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IF(E2077&lt;=0,0,(E2077/D2077)*100)</f>
        <v>1678.3738373837384</v>
      </c>
      <c r="P2077" s="7">
        <f>IF(E2077&lt;=0,0,E2077/L2077)</f>
        <v>20.465926829268295</v>
      </c>
      <c r="Q2077" t="str">
        <f>LEFT(N2077,FIND("/",N2077)-1)</f>
        <v>technology</v>
      </c>
      <c r="R2077" t="str">
        <f>RIGHT(N2077,LEN(N2077)-FIND("/",N2077))</f>
        <v>hardware</v>
      </c>
      <c r="S2077" s="11">
        <f>(J2077/86400)+25569+(-5/24)</f>
        <v>41450.473240740735</v>
      </c>
      <c r="T2077" s="11">
        <f>(I2077/86400)+25569+(-5/24)</f>
        <v>41480.473240740735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IF(E2078&lt;=0,0,(E2078/D2078)*100)</f>
        <v>543.349156424581</v>
      </c>
      <c r="P2078" s="7">
        <f>IF(E2078&lt;=0,0,E2078/L2078)</f>
        <v>116.35303146309367</v>
      </c>
      <c r="Q2078" t="str">
        <f>LEFT(N2078,FIND("/",N2078)-1)</f>
        <v>technology</v>
      </c>
      <c r="R2078" t="str">
        <f>RIGHT(N2078,LEN(N2078)-FIND("/",N2078))</f>
        <v>hardware</v>
      </c>
      <c r="S2078" s="11">
        <f>(J2078/86400)+25569+(-5/24)</f>
        <v>41803.672326388885</v>
      </c>
      <c r="T2078" s="11">
        <f>(I2078/86400)+25569+(-5/24)</f>
        <v>41843.672326388885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IF(E2079&lt;=0,0,(E2079/D2079)*100)</f>
        <v>115.50800000000001</v>
      </c>
      <c r="P2079" s="7">
        <f>IF(E2079&lt;=0,0,E2079/L2079)</f>
        <v>307.20212765957444</v>
      </c>
      <c r="Q2079" t="str">
        <f>LEFT(N2079,FIND("/",N2079)-1)</f>
        <v>technology</v>
      </c>
      <c r="R2079" t="str">
        <f>RIGHT(N2079,LEN(N2079)-FIND("/",N2079))</f>
        <v>hardware</v>
      </c>
      <c r="S2079" s="11">
        <f>(J2079/86400)+25569+(-5/24)</f>
        <v>42102.83421296296</v>
      </c>
      <c r="T2079" s="11">
        <f>(I2079/86400)+25569+(-5/24)</f>
        <v>42160.666666666664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IF(E2080&lt;=0,0,(E2080/D2080)*100)</f>
        <v>131.20499999999998</v>
      </c>
      <c r="P2080" s="7">
        <f>IF(E2080&lt;=0,0,E2080/L2080)</f>
        <v>546.6875</v>
      </c>
      <c r="Q2080" t="str">
        <f>LEFT(N2080,FIND("/",N2080)-1)</f>
        <v>technology</v>
      </c>
      <c r="R2080" t="str">
        <f>RIGHT(N2080,LEN(N2080)-FIND("/",N2080))</f>
        <v>hardware</v>
      </c>
      <c r="S2080" s="11">
        <f>(J2080/86400)+25569+(-5/24)</f>
        <v>42692.563159722216</v>
      </c>
      <c r="T2080" s="11">
        <f>(I2080/86400)+25569+(-5/24)</f>
        <v>42722.563159722216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IF(E2081&lt;=0,0,(E2081/D2081)*100)</f>
        <v>288.17</v>
      </c>
      <c r="P2081" s="7">
        <f>IF(E2081&lt;=0,0,E2081/L2081)</f>
        <v>47.474464579901152</v>
      </c>
      <c r="Q2081" t="str">
        <f>LEFT(N2081,FIND("/",N2081)-1)</f>
        <v>technology</v>
      </c>
      <c r="R2081" t="str">
        <f>RIGHT(N2081,LEN(N2081)-FIND("/",N2081))</f>
        <v>hardware</v>
      </c>
      <c r="S2081" s="11">
        <f>(J2081/86400)+25569+(-5/24)</f>
        <v>42150.502233796295</v>
      </c>
      <c r="T2081" s="11">
        <f>(I2081/86400)+25569+(-5/24)</f>
        <v>42180.583333333336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IF(E2082&lt;=0,0,(E2082/D2082)*100)</f>
        <v>507.8</v>
      </c>
      <c r="P2082" s="7">
        <f>IF(E2082&lt;=0,0,E2082/L2082)</f>
        <v>101.56</v>
      </c>
      <c r="Q2082" t="str">
        <f>LEFT(N2082,FIND("/",N2082)-1)</f>
        <v>technology</v>
      </c>
      <c r="R2082" t="str">
        <f>RIGHT(N2082,LEN(N2082)-FIND("/",N2082))</f>
        <v>hardware</v>
      </c>
      <c r="S2082" s="11">
        <f>(J2082/86400)+25569+(-5/24)</f>
        <v>42289.748842592591</v>
      </c>
      <c r="T2082" s="11">
        <f>(I2082/86400)+25569+(-5/24)</f>
        <v>42319.790509259255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IF(E2083&lt;=0,0,(E2083/D2083)*100)</f>
        <v>114.57142857142857</v>
      </c>
      <c r="P2083" s="7">
        <f>IF(E2083&lt;=0,0,E2083/L2083)</f>
        <v>72.909090909090907</v>
      </c>
      <c r="Q2083" t="str">
        <f>LEFT(N2083,FIND("/",N2083)-1)</f>
        <v>music</v>
      </c>
      <c r="R2083" t="str">
        <f>RIGHT(N2083,LEN(N2083)-FIND("/",N2083))</f>
        <v>indie rock</v>
      </c>
      <c r="S2083" s="11">
        <f>(J2083/86400)+25569+(-5/24)</f>
        <v>41003.948553240734</v>
      </c>
      <c r="T2083" s="11">
        <f>(I2083/86400)+25569+(-5/24)</f>
        <v>41044.999305555553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IF(E2084&lt;=0,0,(E2084/D2084)*100)</f>
        <v>110.73333333333333</v>
      </c>
      <c r="P2084" s="7">
        <f>IF(E2084&lt;=0,0,E2084/L2084)</f>
        <v>43.710526315789473</v>
      </c>
      <c r="Q2084" t="str">
        <f>LEFT(N2084,FIND("/",N2084)-1)</f>
        <v>music</v>
      </c>
      <c r="R2084" t="str">
        <f>RIGHT(N2084,LEN(N2084)-FIND("/",N2084))</f>
        <v>indie rock</v>
      </c>
      <c r="S2084" s="11">
        <f>(J2084/86400)+25569+(-5/24)</f>
        <v>40810.911990740737</v>
      </c>
      <c r="T2084" s="11">
        <f>(I2084/86400)+25569+(-5/24)</f>
        <v>40870.953657407408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IF(E2085&lt;=0,0,(E2085/D2085)*100)</f>
        <v>113.33333333333333</v>
      </c>
      <c r="P2085" s="7">
        <f>IF(E2085&lt;=0,0,E2085/L2085)</f>
        <v>34</v>
      </c>
      <c r="Q2085" t="str">
        <f>LEFT(N2085,FIND("/",N2085)-1)</f>
        <v>music</v>
      </c>
      <c r="R2085" t="str">
        <f>RIGHT(N2085,LEN(N2085)-FIND("/",N2085))</f>
        <v>indie rock</v>
      </c>
      <c r="S2085" s="11">
        <f>(J2085/86400)+25569+(-5/24)</f>
        <v>41034.513831018514</v>
      </c>
      <c r="T2085" s="11">
        <f>(I2085/86400)+25569+(-5/24)</f>
        <v>41064.513831018514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IF(E2086&lt;=0,0,(E2086/D2086)*100)</f>
        <v>108.33333333333333</v>
      </c>
      <c r="P2086" s="7">
        <f>IF(E2086&lt;=0,0,E2086/L2086)</f>
        <v>70.652173913043484</v>
      </c>
      <c r="Q2086" t="str">
        <f>LEFT(N2086,FIND("/",N2086)-1)</f>
        <v>music</v>
      </c>
      <c r="R2086" t="str">
        <f>RIGHT(N2086,LEN(N2086)-FIND("/",N2086))</f>
        <v>indie rock</v>
      </c>
      <c r="S2086" s="11">
        <f>(J2086/86400)+25569+(-5/24)</f>
        <v>41731.624791666662</v>
      </c>
      <c r="T2086" s="11">
        <f>(I2086/86400)+25569+(-5/24)</f>
        <v>41763.082638888889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IF(E2087&lt;=0,0,(E2087/D2087)*100)</f>
        <v>123.53333333333335</v>
      </c>
      <c r="P2087" s="7">
        <f>IF(E2087&lt;=0,0,E2087/L2087)</f>
        <v>89.301204819277103</v>
      </c>
      <c r="Q2087" t="str">
        <f>LEFT(N2087,FIND("/",N2087)-1)</f>
        <v>music</v>
      </c>
      <c r="R2087" t="str">
        <f>RIGHT(N2087,LEN(N2087)-FIND("/",N2087))</f>
        <v>indie rock</v>
      </c>
      <c r="S2087" s="11">
        <f>(J2087/86400)+25569+(-5/24)</f>
        <v>41075.627164351848</v>
      </c>
      <c r="T2087" s="11">
        <f>(I2087/86400)+25569+(-5/24)</f>
        <v>41105.627164351848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IF(E2088&lt;=0,0,(E2088/D2088)*100)</f>
        <v>100.69999999999999</v>
      </c>
      <c r="P2088" s="7">
        <f>IF(E2088&lt;=0,0,E2088/L2088)</f>
        <v>115.08571428571429</v>
      </c>
      <c r="Q2088" t="str">
        <f>LEFT(N2088,FIND("/",N2088)-1)</f>
        <v>music</v>
      </c>
      <c r="R2088" t="str">
        <f>RIGHT(N2088,LEN(N2088)-FIND("/",N2088))</f>
        <v>indie rock</v>
      </c>
      <c r="S2088" s="11">
        <f>(J2088/86400)+25569+(-5/24)</f>
        <v>40860.462175925924</v>
      </c>
      <c r="T2088" s="11">
        <f>(I2088/86400)+25569+(-5/24)</f>
        <v>40890.999305555553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IF(E2089&lt;=0,0,(E2089/D2089)*100)</f>
        <v>103.53333333333335</v>
      </c>
      <c r="P2089" s="7">
        <f>IF(E2089&lt;=0,0,E2089/L2089)</f>
        <v>62.12</v>
      </c>
      <c r="Q2089" t="str">
        <f>LEFT(N2089,FIND("/",N2089)-1)</f>
        <v>music</v>
      </c>
      <c r="R2089" t="str">
        <f>RIGHT(N2089,LEN(N2089)-FIND("/",N2089))</f>
        <v>indie rock</v>
      </c>
      <c r="S2089" s="11">
        <f>(J2089/86400)+25569+(-5/24)</f>
        <v>40763.996041666665</v>
      </c>
      <c r="T2089" s="11">
        <f>(I2089/86400)+25569+(-5/24)</f>
        <v>40793.996041666665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IF(E2090&lt;=0,0,(E2090/D2090)*100)</f>
        <v>115.51066666666668</v>
      </c>
      <c r="P2090" s="7">
        <f>IF(E2090&lt;=0,0,E2090/L2090)</f>
        <v>46.204266666666669</v>
      </c>
      <c r="Q2090" t="str">
        <f>LEFT(N2090,FIND("/",N2090)-1)</f>
        <v>music</v>
      </c>
      <c r="R2090" t="str">
        <f>RIGHT(N2090,LEN(N2090)-FIND("/",N2090))</f>
        <v>indie rock</v>
      </c>
      <c r="S2090" s="11">
        <f>(J2090/86400)+25569+(-5/24)</f>
        <v>40395.506388888891</v>
      </c>
      <c r="T2090" s="11">
        <f>(I2090/86400)+25569+(-5/24)</f>
        <v>40431.957638888889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IF(E2091&lt;=0,0,(E2091/D2091)*100)</f>
        <v>120.4004</v>
      </c>
      <c r="P2091" s="7">
        <f>IF(E2091&lt;=0,0,E2091/L2091)</f>
        <v>48.54854838709678</v>
      </c>
      <c r="Q2091" t="str">
        <f>LEFT(N2091,FIND("/",N2091)-1)</f>
        <v>music</v>
      </c>
      <c r="R2091" t="str">
        <f>RIGHT(N2091,LEN(N2091)-FIND("/",N2091))</f>
        <v>indie rock</v>
      </c>
      <c r="S2091" s="11">
        <f>(J2091/86400)+25569+(-5/24)</f>
        <v>41452.867986111109</v>
      </c>
      <c r="T2091" s="11">
        <f>(I2091/86400)+25569+(-5/24)</f>
        <v>41487.867986111109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IF(E2092&lt;=0,0,(E2092/D2092)*100)</f>
        <v>115.040375</v>
      </c>
      <c r="P2092" s="7">
        <f>IF(E2092&lt;=0,0,E2092/L2092)</f>
        <v>57.520187499999999</v>
      </c>
      <c r="Q2092" t="str">
        <f>LEFT(N2092,FIND("/",N2092)-1)</f>
        <v>music</v>
      </c>
      <c r="R2092" t="str">
        <f>RIGHT(N2092,LEN(N2092)-FIND("/",N2092))</f>
        <v>indie rock</v>
      </c>
      <c r="S2092" s="11">
        <f>(J2092/86400)+25569+(-5/24)</f>
        <v>41299.173090277771</v>
      </c>
      <c r="T2092" s="11">
        <f>(I2092/86400)+25569+(-5/24)</f>
        <v>41329.173090277771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IF(E2093&lt;=0,0,(E2093/D2093)*100)</f>
        <v>120.46777777777777</v>
      </c>
      <c r="P2093" s="7">
        <f>IF(E2093&lt;=0,0,E2093/L2093)</f>
        <v>88.147154471544724</v>
      </c>
      <c r="Q2093" t="str">
        <f>LEFT(N2093,FIND("/",N2093)-1)</f>
        <v>music</v>
      </c>
      <c r="R2093" t="str">
        <f>RIGHT(N2093,LEN(N2093)-FIND("/",N2093))</f>
        <v>indie rock</v>
      </c>
      <c r="S2093" s="11">
        <f>(J2093/86400)+25569+(-5/24)</f>
        <v>40555.114328703705</v>
      </c>
      <c r="T2093" s="11">
        <f>(I2093/86400)+25569+(-5/24)</f>
        <v>40603.625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IF(E2094&lt;=0,0,(E2094/D2094)*100)</f>
        <v>101.28333333333333</v>
      </c>
      <c r="P2094" s="7">
        <f>IF(E2094&lt;=0,0,E2094/L2094)</f>
        <v>110.49090909090908</v>
      </c>
      <c r="Q2094" t="str">
        <f>LEFT(N2094,FIND("/",N2094)-1)</f>
        <v>music</v>
      </c>
      <c r="R2094" t="str">
        <f>RIGHT(N2094,LEN(N2094)-FIND("/",N2094))</f>
        <v>indie rock</v>
      </c>
      <c r="S2094" s="11">
        <f>(J2094/86400)+25569+(-5/24)</f>
        <v>40763.499212962961</v>
      </c>
      <c r="T2094" s="11">
        <f>(I2094/86400)+25569+(-5/24)</f>
        <v>40823.499212962961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IF(E2095&lt;=0,0,(E2095/D2095)*100)</f>
        <v>102.46666666666667</v>
      </c>
      <c r="P2095" s="7">
        <f>IF(E2095&lt;=0,0,E2095/L2095)</f>
        <v>66.826086956521735</v>
      </c>
      <c r="Q2095" t="str">
        <f>LEFT(N2095,FIND("/",N2095)-1)</f>
        <v>music</v>
      </c>
      <c r="R2095" t="str">
        <f>RIGHT(N2095,LEN(N2095)-FIND("/",N2095))</f>
        <v>indie rock</v>
      </c>
      <c r="S2095" s="11">
        <f>(J2095/86400)+25569+(-5/24)</f>
        <v>41205.646203703705</v>
      </c>
      <c r="T2095" s="11">
        <f>(I2095/86400)+25569+(-5/24)</f>
        <v>41265.68787037037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IF(E2096&lt;=0,0,(E2096/D2096)*100)</f>
        <v>120.54285714285714</v>
      </c>
      <c r="P2096" s="7">
        <f>IF(E2096&lt;=0,0,E2096/L2096)</f>
        <v>58.597222222222221</v>
      </c>
      <c r="Q2096" t="str">
        <f>LEFT(N2096,FIND("/",N2096)-1)</f>
        <v>music</v>
      </c>
      <c r="R2096" t="str">
        <f>RIGHT(N2096,LEN(N2096)-FIND("/",N2096))</f>
        <v>indie rock</v>
      </c>
      <c r="S2096" s="11">
        <f>(J2096/86400)+25569+(-5/24)</f>
        <v>40938.811689814815</v>
      </c>
      <c r="T2096" s="11">
        <f>(I2096/86400)+25569+(-5/24)</f>
        <v>40972.916666666664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IF(E2097&lt;=0,0,(E2097/D2097)*100)</f>
        <v>100</v>
      </c>
      <c r="P2097" s="7">
        <f>IF(E2097&lt;=0,0,E2097/L2097)</f>
        <v>113.63636363636364</v>
      </c>
      <c r="Q2097" t="str">
        <f>LEFT(N2097,FIND("/",N2097)-1)</f>
        <v>music</v>
      </c>
      <c r="R2097" t="str">
        <f>RIGHT(N2097,LEN(N2097)-FIND("/",N2097))</f>
        <v>indie rock</v>
      </c>
      <c r="S2097" s="11">
        <f>(J2097/86400)+25569+(-5/24)</f>
        <v>40758.525150462963</v>
      </c>
      <c r="T2097" s="11">
        <f>(I2097/86400)+25569+(-5/24)</f>
        <v>40818.525150462963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IF(E2098&lt;=0,0,(E2098/D2098)*100)</f>
        <v>101.66666666666666</v>
      </c>
      <c r="P2098" s="7">
        <f>IF(E2098&lt;=0,0,E2098/L2098)</f>
        <v>43.571428571428569</v>
      </c>
      <c r="Q2098" t="str">
        <f>LEFT(N2098,FIND("/",N2098)-1)</f>
        <v>music</v>
      </c>
      <c r="R2098" t="str">
        <f>RIGHT(N2098,LEN(N2098)-FIND("/",N2098))</f>
        <v>indie rock</v>
      </c>
      <c r="S2098" s="11">
        <f>(J2098/86400)+25569+(-5/24)</f>
        <v>41192.550173611111</v>
      </c>
      <c r="T2098" s="11">
        <f>(I2098/86400)+25569+(-5/24)</f>
        <v>41207.957638888889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IF(E2099&lt;=0,0,(E2099/D2099)*100)</f>
        <v>100</v>
      </c>
      <c r="P2099" s="7">
        <f>IF(E2099&lt;=0,0,E2099/L2099)</f>
        <v>78.94736842105263</v>
      </c>
      <c r="Q2099" t="str">
        <f>LEFT(N2099,FIND("/",N2099)-1)</f>
        <v>music</v>
      </c>
      <c r="R2099" t="str">
        <f>RIGHT(N2099,LEN(N2099)-FIND("/",N2099))</f>
        <v>indie rock</v>
      </c>
      <c r="S2099" s="11">
        <f>(J2099/86400)+25569+(-5/24)</f>
        <v>40818.376562500001</v>
      </c>
      <c r="T2099" s="11">
        <f>(I2099/86400)+25569+(-5/24)</f>
        <v>40878.418229166666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IF(E2100&lt;=0,0,(E2100/D2100)*100)</f>
        <v>100.33333333333334</v>
      </c>
      <c r="P2100" s="7">
        <f>IF(E2100&lt;=0,0,E2100/L2100)</f>
        <v>188.125</v>
      </c>
      <c r="Q2100" t="str">
        <f>LEFT(N2100,FIND("/",N2100)-1)</f>
        <v>music</v>
      </c>
      <c r="R2100" t="str">
        <f>RIGHT(N2100,LEN(N2100)-FIND("/",N2100))</f>
        <v>indie rock</v>
      </c>
      <c r="S2100" s="11">
        <f>(J2100/86400)+25569+(-5/24)</f>
        <v>40945.905497685184</v>
      </c>
      <c r="T2100" s="11">
        <f>(I2100/86400)+25569+(-5/24)</f>
        <v>40975.905497685184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IF(E2101&lt;=0,0,(E2101/D2101)*100)</f>
        <v>132.36666666666667</v>
      </c>
      <c r="P2101" s="7">
        <f>IF(E2101&lt;=0,0,E2101/L2101)</f>
        <v>63.031746031746032</v>
      </c>
      <c r="Q2101" t="str">
        <f>LEFT(N2101,FIND("/",N2101)-1)</f>
        <v>music</v>
      </c>
      <c r="R2101" t="str">
        <f>RIGHT(N2101,LEN(N2101)-FIND("/",N2101))</f>
        <v>indie rock</v>
      </c>
      <c r="S2101" s="11">
        <f>(J2101/86400)+25569+(-5/24)</f>
        <v>42173.53800925926</v>
      </c>
      <c r="T2101" s="11">
        <f>(I2101/86400)+25569+(-5/24)</f>
        <v>42186.944444444445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IF(E2102&lt;=0,0,(E2102/D2102)*100)</f>
        <v>136.66666666666666</v>
      </c>
      <c r="P2102" s="7">
        <f>IF(E2102&lt;=0,0,E2102/L2102)</f>
        <v>30.37037037037037</v>
      </c>
      <c r="Q2102" t="str">
        <f>LEFT(N2102,FIND("/",N2102)-1)</f>
        <v>music</v>
      </c>
      <c r="R2102" t="str">
        <f>RIGHT(N2102,LEN(N2102)-FIND("/",N2102))</f>
        <v>indie rock</v>
      </c>
      <c r="S2102" s="11">
        <f>(J2102/86400)+25569+(-5/24)</f>
        <v>41074.62663194444</v>
      </c>
      <c r="T2102" s="11">
        <f>(I2102/86400)+25569+(-5/24)</f>
        <v>41089.957638888889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IF(E2103&lt;=0,0,(E2103/D2103)*100)</f>
        <v>113.25</v>
      </c>
      <c r="P2103" s="7">
        <f>IF(E2103&lt;=0,0,E2103/L2103)</f>
        <v>51.477272727272727</v>
      </c>
      <c r="Q2103" t="str">
        <f>LEFT(N2103,FIND("/",N2103)-1)</f>
        <v>music</v>
      </c>
      <c r="R2103" t="str">
        <f>RIGHT(N2103,LEN(N2103)-FIND("/",N2103))</f>
        <v>indie rock</v>
      </c>
      <c r="S2103" s="11">
        <f>(J2103/86400)+25569+(-5/24)</f>
        <v>40891.941134259258</v>
      </c>
      <c r="T2103" s="11">
        <f>(I2103/86400)+25569+(-5/24)</f>
        <v>40951.941134259258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IF(E2104&lt;=0,0,(E2104/D2104)*100)</f>
        <v>136</v>
      </c>
      <c r="P2104" s="7">
        <f>IF(E2104&lt;=0,0,E2104/L2104)</f>
        <v>35.789473684210527</v>
      </c>
      <c r="Q2104" t="str">
        <f>LEFT(N2104,FIND("/",N2104)-1)</f>
        <v>music</v>
      </c>
      <c r="R2104" t="str">
        <f>RIGHT(N2104,LEN(N2104)-FIND("/",N2104))</f>
        <v>indie rock</v>
      </c>
      <c r="S2104" s="11">
        <f>(J2104/86400)+25569+(-5/24)</f>
        <v>40638.660277777773</v>
      </c>
      <c r="T2104" s="11">
        <f>(I2104/86400)+25569+(-5/24)</f>
        <v>40668.660277777773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IF(E2105&lt;=0,0,(E2105/D2105)*100)</f>
        <v>146.12318374694613</v>
      </c>
      <c r="P2105" s="7">
        <f>IF(E2105&lt;=0,0,E2105/L2105)</f>
        <v>98.817391304347822</v>
      </c>
      <c r="Q2105" t="str">
        <f>LEFT(N2105,FIND("/",N2105)-1)</f>
        <v>music</v>
      </c>
      <c r="R2105" t="str">
        <f>RIGHT(N2105,LEN(N2105)-FIND("/",N2105))</f>
        <v>indie rock</v>
      </c>
      <c r="S2105" s="11">
        <f>(J2105/86400)+25569+(-5/24)</f>
        <v>41192.546608796292</v>
      </c>
      <c r="T2105" s="11">
        <f>(I2105/86400)+25569+(-5/24)</f>
        <v>41222.588275462964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IF(E2106&lt;=0,0,(E2106/D2106)*100)</f>
        <v>129.5</v>
      </c>
      <c r="P2106" s="7">
        <f>IF(E2106&lt;=0,0,E2106/L2106)</f>
        <v>28</v>
      </c>
      <c r="Q2106" t="str">
        <f>LEFT(N2106,FIND("/",N2106)-1)</f>
        <v>music</v>
      </c>
      <c r="R2106" t="str">
        <f>RIGHT(N2106,LEN(N2106)-FIND("/",N2106))</f>
        <v>indie rock</v>
      </c>
      <c r="S2106" s="11">
        <f>(J2106/86400)+25569+(-5/24)</f>
        <v>41393.86613425926</v>
      </c>
      <c r="T2106" s="11">
        <f>(I2106/86400)+25569+(-5/24)</f>
        <v>41424.791666666664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IF(E2107&lt;=0,0,(E2107/D2107)*100)</f>
        <v>254</v>
      </c>
      <c r="P2107" s="7">
        <f>IF(E2107&lt;=0,0,E2107/L2107)</f>
        <v>51.313131313131315</v>
      </c>
      <c r="Q2107" t="str">
        <f>LEFT(N2107,FIND("/",N2107)-1)</f>
        <v>music</v>
      </c>
      <c r="R2107" t="str">
        <f>RIGHT(N2107,LEN(N2107)-FIND("/",N2107))</f>
        <v>indie rock</v>
      </c>
      <c r="S2107" s="11">
        <f>(J2107/86400)+25569+(-5/24)</f>
        <v>41951.580474537033</v>
      </c>
      <c r="T2107" s="11">
        <f>(I2107/86400)+25569+(-5/24)</f>
        <v>41963.958333333336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IF(E2108&lt;=0,0,(E2108/D2108)*100)</f>
        <v>107.04545454545456</v>
      </c>
      <c r="P2108" s="7">
        <f>IF(E2108&lt;=0,0,E2108/L2108)</f>
        <v>53.522727272727273</v>
      </c>
      <c r="Q2108" t="str">
        <f>LEFT(N2108,FIND("/",N2108)-1)</f>
        <v>music</v>
      </c>
      <c r="R2108" t="str">
        <f>RIGHT(N2108,LEN(N2108)-FIND("/",N2108))</f>
        <v>indie rock</v>
      </c>
      <c r="S2108" s="11">
        <f>(J2108/86400)+25569+(-5/24)</f>
        <v>41270.006643518514</v>
      </c>
      <c r="T2108" s="11">
        <f>(I2108/86400)+25569+(-5/24)</f>
        <v>41300.006643518514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IF(E2109&lt;=0,0,(E2109/D2109)*100)</f>
        <v>107.73299999999999</v>
      </c>
      <c r="P2109" s="7">
        <f>IF(E2109&lt;=0,0,E2109/L2109)</f>
        <v>37.149310344827583</v>
      </c>
      <c r="Q2109" t="str">
        <f>LEFT(N2109,FIND("/",N2109)-1)</f>
        <v>music</v>
      </c>
      <c r="R2109" t="str">
        <f>RIGHT(N2109,LEN(N2109)-FIND("/",N2109))</f>
        <v>indie rock</v>
      </c>
      <c r="S2109" s="11">
        <f>(J2109/86400)+25569+(-5/24)</f>
        <v>41934.502233796295</v>
      </c>
      <c r="T2109" s="11">
        <f>(I2109/86400)+25569+(-5/24)</f>
        <v>41955.543900462959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IF(E2110&lt;=0,0,(E2110/D2110)*100)</f>
        <v>107.31250000000001</v>
      </c>
      <c r="P2110" s="7">
        <f>IF(E2110&lt;=0,0,E2110/L2110)</f>
        <v>89.895287958115176</v>
      </c>
      <c r="Q2110" t="str">
        <f>LEFT(N2110,FIND("/",N2110)-1)</f>
        <v>music</v>
      </c>
      <c r="R2110" t="str">
        <f>RIGHT(N2110,LEN(N2110)-FIND("/",N2110))</f>
        <v>indie rock</v>
      </c>
      <c r="S2110" s="11">
        <f>(J2110/86400)+25569+(-5/24)</f>
        <v>41134.967361111107</v>
      </c>
      <c r="T2110" s="11">
        <f>(I2110/86400)+25569+(-5/24)</f>
        <v>41161.954861111109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IF(E2111&lt;=0,0,(E2111/D2111)*100)</f>
        <v>106.52500000000001</v>
      </c>
      <c r="P2111" s="7">
        <f>IF(E2111&lt;=0,0,E2111/L2111)</f>
        <v>106.52500000000001</v>
      </c>
      <c r="Q2111" t="str">
        <f>LEFT(N2111,FIND("/",N2111)-1)</f>
        <v>music</v>
      </c>
      <c r="R2111" t="str">
        <f>RIGHT(N2111,LEN(N2111)-FIND("/",N2111))</f>
        <v>indie rock</v>
      </c>
      <c r="S2111" s="11">
        <f>(J2111/86400)+25569+(-5/24)</f>
        <v>42160.500196759262</v>
      </c>
      <c r="T2111" s="11">
        <f>(I2111/86400)+25569+(-5/24)</f>
        <v>42190.500196759262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IF(E2112&lt;=0,0,(E2112/D2112)*100)</f>
        <v>100.35000000000001</v>
      </c>
      <c r="P2112" s="7">
        <f>IF(E2112&lt;=0,0,E2112/L2112)</f>
        <v>52.815789473684212</v>
      </c>
      <c r="Q2112" t="str">
        <f>LEFT(N2112,FIND("/",N2112)-1)</f>
        <v>music</v>
      </c>
      <c r="R2112" t="str">
        <f>RIGHT(N2112,LEN(N2112)-FIND("/",N2112))</f>
        <v>indie rock</v>
      </c>
      <c r="S2112" s="11">
        <f>(J2112/86400)+25569+(-5/24)</f>
        <v>41759.462604166663</v>
      </c>
      <c r="T2112" s="11">
        <f>(I2112/86400)+25569+(-5/24)</f>
        <v>41786.999305555553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IF(E2113&lt;=0,0,(E2113/D2113)*100)</f>
        <v>106.5</v>
      </c>
      <c r="P2113" s="7">
        <f>IF(E2113&lt;=0,0,E2113/L2113)</f>
        <v>54.615384615384613</v>
      </c>
      <c r="Q2113" t="str">
        <f>LEFT(N2113,FIND("/",N2113)-1)</f>
        <v>music</v>
      </c>
      <c r="R2113" t="str">
        <f>RIGHT(N2113,LEN(N2113)-FIND("/",N2113))</f>
        <v>indie rock</v>
      </c>
      <c r="S2113" s="11">
        <f>(J2113/86400)+25569+(-5/24)</f>
        <v>40702.988715277774</v>
      </c>
      <c r="T2113" s="11">
        <f>(I2113/86400)+25569+(-5/24)</f>
        <v>40769.833333333328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IF(E2114&lt;=0,0,(E2114/D2114)*100)</f>
        <v>100</v>
      </c>
      <c r="P2114" s="7">
        <f>IF(E2114&lt;=0,0,E2114/L2114)</f>
        <v>27.272727272727273</v>
      </c>
      <c r="Q2114" t="str">
        <f>LEFT(N2114,FIND("/",N2114)-1)</f>
        <v>music</v>
      </c>
      <c r="R2114" t="str">
        <f>RIGHT(N2114,LEN(N2114)-FIND("/",N2114))</f>
        <v>indie rock</v>
      </c>
      <c r="S2114" s="11">
        <f>(J2114/86400)+25569+(-5/24)</f>
        <v>41365.719826388886</v>
      </c>
      <c r="T2114" s="11">
        <f>(I2114/86400)+25569+(-5/24)</f>
        <v>41379.719826388886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IF(E2115&lt;=0,0,(E2115/D2115)*100)</f>
        <v>104.85714285714285</v>
      </c>
      <c r="P2115" s="7">
        <f>IF(E2115&lt;=0,0,E2115/L2115)</f>
        <v>68.598130841121488</v>
      </c>
      <c r="Q2115" t="str">
        <f>LEFT(N2115,FIND("/",N2115)-1)</f>
        <v>music</v>
      </c>
      <c r="R2115" t="str">
        <f>RIGHT(N2115,LEN(N2115)-FIND("/",N2115))</f>
        <v>indie rock</v>
      </c>
      <c r="S2115" s="11">
        <f>(J2115/86400)+25569+(-5/24)</f>
        <v>41870.657129629624</v>
      </c>
      <c r="T2115" s="11">
        <f>(I2115/86400)+25569+(-5/24)</f>
        <v>41905.657129629624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IF(E2116&lt;=0,0,(E2116/D2116)*100)</f>
        <v>104.69999999999999</v>
      </c>
      <c r="P2116" s="7">
        <f>IF(E2116&lt;=0,0,E2116/L2116)</f>
        <v>35.612244897959187</v>
      </c>
      <c r="Q2116" t="str">
        <f>LEFT(N2116,FIND("/",N2116)-1)</f>
        <v>music</v>
      </c>
      <c r="R2116" t="str">
        <f>RIGHT(N2116,LEN(N2116)-FIND("/",N2116))</f>
        <v>indie rock</v>
      </c>
      <c r="S2116" s="11">
        <f>(J2116/86400)+25569+(-5/24)</f>
        <v>40458.607291666667</v>
      </c>
      <c r="T2116" s="11">
        <f>(I2116/86400)+25569+(-5/24)</f>
        <v>40520.999305555553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IF(E2117&lt;=0,0,(E2117/D2117)*100)</f>
        <v>225.66666666666669</v>
      </c>
      <c r="P2117" s="7">
        <f>IF(E2117&lt;=0,0,E2117/L2117)</f>
        <v>94.027777777777771</v>
      </c>
      <c r="Q2117" t="str">
        <f>LEFT(N2117,FIND("/",N2117)-1)</f>
        <v>music</v>
      </c>
      <c r="R2117" t="str">
        <f>RIGHT(N2117,LEN(N2117)-FIND("/",N2117))</f>
        <v>indie rock</v>
      </c>
      <c r="S2117" s="11">
        <f>(J2117/86400)+25569+(-5/24)</f>
        <v>40563.872696759259</v>
      </c>
      <c r="T2117" s="11">
        <f>(I2117/86400)+25569+(-5/24)</f>
        <v>40593.872696759259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IF(E2118&lt;=0,0,(E2118/D2118)*100)</f>
        <v>100.90416666666667</v>
      </c>
      <c r="P2118" s="7">
        <f>IF(E2118&lt;=0,0,E2118/L2118)</f>
        <v>526.45652173913038</v>
      </c>
      <c r="Q2118" t="str">
        <f>LEFT(N2118,FIND("/",N2118)-1)</f>
        <v>music</v>
      </c>
      <c r="R2118" t="str">
        <f>RIGHT(N2118,LEN(N2118)-FIND("/",N2118))</f>
        <v>indie rock</v>
      </c>
      <c r="S2118" s="11">
        <f>(J2118/86400)+25569+(-5/24)</f>
        <v>41136.569479166668</v>
      </c>
      <c r="T2118" s="11">
        <f>(I2118/86400)+25569+(-5/24)</f>
        <v>41184.569479166668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IF(E2119&lt;=0,0,(E2119/D2119)*100)</f>
        <v>147.75</v>
      </c>
      <c r="P2119" s="7">
        <f>IF(E2119&lt;=0,0,E2119/L2119)</f>
        <v>50.657142857142858</v>
      </c>
      <c r="Q2119" t="str">
        <f>LEFT(N2119,FIND("/",N2119)-1)</f>
        <v>music</v>
      </c>
      <c r="R2119" t="str">
        <f>RIGHT(N2119,LEN(N2119)-FIND("/",N2119))</f>
        <v>indie rock</v>
      </c>
      <c r="S2119" s="11">
        <f>(J2119/86400)+25569+(-5/24)</f>
        <v>42289.851261574069</v>
      </c>
      <c r="T2119" s="11">
        <f>(I2119/86400)+25569+(-5/24)</f>
        <v>42303.999305555553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IF(E2120&lt;=0,0,(E2120/D2120)*100)</f>
        <v>134.61099999999999</v>
      </c>
      <c r="P2120" s="7">
        <f>IF(E2120&lt;=0,0,E2120/L2120)</f>
        <v>79.182941176470578</v>
      </c>
      <c r="Q2120" t="str">
        <f>LEFT(N2120,FIND("/",N2120)-1)</f>
        <v>music</v>
      </c>
      <c r="R2120" t="str">
        <f>RIGHT(N2120,LEN(N2120)-FIND("/",N2120))</f>
        <v>indie rock</v>
      </c>
      <c r="S2120" s="11">
        <f>(J2120/86400)+25569+(-5/24)</f>
        <v>40718.631203703699</v>
      </c>
      <c r="T2120" s="11">
        <f>(I2120/86400)+25569+(-5/24)</f>
        <v>40748.631203703699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IF(E2121&lt;=0,0,(E2121/D2121)*100)</f>
        <v>100.75</v>
      </c>
      <c r="P2121" s="7">
        <f>IF(E2121&lt;=0,0,E2121/L2121)</f>
        <v>91.590909090909093</v>
      </c>
      <c r="Q2121" t="str">
        <f>LEFT(N2121,FIND("/",N2121)-1)</f>
        <v>music</v>
      </c>
      <c r="R2121" t="str">
        <f>RIGHT(N2121,LEN(N2121)-FIND("/",N2121))</f>
        <v>indie rock</v>
      </c>
      <c r="S2121" s="11">
        <f>(J2121/86400)+25569+(-5/24)</f>
        <v>41106.921817129631</v>
      </c>
      <c r="T2121" s="11">
        <f>(I2121/86400)+25569+(-5/24)</f>
        <v>41136.921817129631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IF(E2122&lt;=0,0,(E2122/D2122)*100)</f>
        <v>100.880375</v>
      </c>
      <c r="P2122" s="7">
        <f>IF(E2122&lt;=0,0,E2122/L2122)</f>
        <v>116.96275362318841</v>
      </c>
      <c r="Q2122" t="str">
        <f>LEFT(N2122,FIND("/",N2122)-1)</f>
        <v>music</v>
      </c>
      <c r="R2122" t="str">
        <f>RIGHT(N2122,LEN(N2122)-FIND("/",N2122))</f>
        <v>indie rock</v>
      </c>
      <c r="S2122" s="11">
        <f>(J2122/86400)+25569+(-5/24)</f>
        <v>41591.756203703699</v>
      </c>
      <c r="T2122" s="11">
        <f>(I2122/86400)+25569+(-5/24)</f>
        <v>41640.756203703699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IF(E2123&lt;=0,0,(E2123/D2123)*100)</f>
        <v>0.56800000000000006</v>
      </c>
      <c r="P2123" s="7">
        <f>IF(E2123&lt;=0,0,E2123/L2123)</f>
        <v>28.4</v>
      </c>
      <c r="Q2123" t="str">
        <f>LEFT(N2123,FIND("/",N2123)-1)</f>
        <v>games</v>
      </c>
      <c r="R2123" t="str">
        <f>RIGHT(N2123,LEN(N2123)-FIND("/",N2123))</f>
        <v>video games</v>
      </c>
      <c r="S2123" s="11">
        <f>(J2123/86400)+25569+(-5/24)</f>
        <v>42716.534120370365</v>
      </c>
      <c r="T2123" s="11">
        <f>(I2123/86400)+25569+(-5/24)</f>
        <v>42746.534120370365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IF(E2124&lt;=0,0,(E2124/D2124)*100)</f>
        <v>0.38750000000000001</v>
      </c>
      <c r="P2124" s="7">
        <f>IF(E2124&lt;=0,0,E2124/L2124)</f>
        <v>103.33333333333333</v>
      </c>
      <c r="Q2124" t="str">
        <f>LEFT(N2124,FIND("/",N2124)-1)</f>
        <v>games</v>
      </c>
      <c r="R2124" t="str">
        <f>RIGHT(N2124,LEN(N2124)-FIND("/",N2124))</f>
        <v>video games</v>
      </c>
      <c r="S2124" s="11">
        <f>(J2124/86400)+25569+(-5/24)</f>
        <v>42712.092233796291</v>
      </c>
      <c r="T2124" s="11">
        <f>(I2124/86400)+25569+(-5/24)</f>
        <v>42742.092233796291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IF(E2125&lt;=0,0,(E2125/D2125)*100)</f>
        <v>10</v>
      </c>
      <c r="P2125" s="7">
        <f>IF(E2125&lt;=0,0,E2125/L2125)</f>
        <v>10</v>
      </c>
      <c r="Q2125" t="str">
        <f>LEFT(N2125,FIND("/",N2125)-1)</f>
        <v>games</v>
      </c>
      <c r="R2125" t="str">
        <f>RIGHT(N2125,LEN(N2125)-FIND("/",N2125))</f>
        <v>video games</v>
      </c>
      <c r="S2125" s="11">
        <f>(J2125/86400)+25569+(-5/24)</f>
        <v>40198.216516203705</v>
      </c>
      <c r="T2125" s="11">
        <f>(I2125/86400)+25569+(-5/24)</f>
        <v>40252.082638888889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IF(E2126&lt;=0,0,(E2126/D2126)*100)</f>
        <v>10.454545454545453</v>
      </c>
      <c r="P2126" s="7">
        <f>IF(E2126&lt;=0,0,E2126/L2126)</f>
        <v>23</v>
      </c>
      <c r="Q2126" t="str">
        <f>LEFT(N2126,FIND("/",N2126)-1)</f>
        <v>games</v>
      </c>
      <c r="R2126" t="str">
        <f>RIGHT(N2126,LEN(N2126)-FIND("/",N2126))</f>
        <v>video games</v>
      </c>
      <c r="S2126" s="11">
        <f>(J2126/86400)+25569+(-5/24)</f>
        <v>40463.819849537038</v>
      </c>
      <c r="T2126" s="11">
        <f>(I2126/86400)+25569+(-5/24)</f>
        <v>40512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IF(E2127&lt;=0,0,(E2127/D2127)*100)</f>
        <v>1.4200000000000002</v>
      </c>
      <c r="P2127" s="7">
        <f>IF(E2127&lt;=0,0,E2127/L2127)</f>
        <v>31.555555555555557</v>
      </c>
      <c r="Q2127" t="str">
        <f>LEFT(N2127,FIND("/",N2127)-1)</f>
        <v>games</v>
      </c>
      <c r="R2127" t="str">
        <f>RIGHT(N2127,LEN(N2127)-FIND("/",N2127))</f>
        <v>video games</v>
      </c>
      <c r="S2127" s="11">
        <f>(J2127/86400)+25569+(-5/24)</f>
        <v>42190.815196759257</v>
      </c>
      <c r="T2127" s="11">
        <f>(I2127/86400)+25569+(-5/24)</f>
        <v>42220.815196759257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IF(E2128&lt;=0,0,(E2128/D2128)*100)</f>
        <v>0.05</v>
      </c>
      <c r="P2128" s="7">
        <f>IF(E2128&lt;=0,0,E2128/L2128)</f>
        <v>5</v>
      </c>
      <c r="Q2128" t="str">
        <f>LEFT(N2128,FIND("/",N2128)-1)</f>
        <v>games</v>
      </c>
      <c r="R2128" t="str">
        <f>RIGHT(N2128,LEN(N2128)-FIND("/",N2128))</f>
        <v>video games</v>
      </c>
      <c r="S2128" s="11">
        <f>(J2128/86400)+25569+(-5/24)</f>
        <v>41951.76489583333</v>
      </c>
      <c r="T2128" s="11">
        <f>(I2128/86400)+25569+(-5/24)</f>
        <v>41981.76489583333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IF(E2129&lt;=0,0,(E2129/D2129)*100)</f>
        <v>28.842857142857142</v>
      </c>
      <c r="P2129" s="7">
        <f>IF(E2129&lt;=0,0,E2129/L2129)</f>
        <v>34.220338983050844</v>
      </c>
      <c r="Q2129" t="str">
        <f>LEFT(N2129,FIND("/",N2129)-1)</f>
        <v>games</v>
      </c>
      <c r="R2129" t="str">
        <f>RIGHT(N2129,LEN(N2129)-FIND("/",N2129))</f>
        <v>video games</v>
      </c>
      <c r="S2129" s="11">
        <f>(J2129/86400)+25569+(-5/24)</f>
        <v>42045.297025462962</v>
      </c>
      <c r="T2129" s="11">
        <f>(I2129/86400)+25569+(-5/24)</f>
        <v>42075.255358796298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IF(E2130&lt;=0,0,(E2130/D2130)*100)</f>
        <v>0.16666666666666669</v>
      </c>
      <c r="P2130" s="7">
        <f>IF(E2130&lt;=0,0,E2130/L2130)</f>
        <v>25</v>
      </c>
      <c r="Q2130" t="str">
        <f>LEFT(N2130,FIND("/",N2130)-1)</f>
        <v>games</v>
      </c>
      <c r="R2130" t="str">
        <f>RIGHT(N2130,LEN(N2130)-FIND("/",N2130))</f>
        <v>video games</v>
      </c>
      <c r="S2130" s="11">
        <f>(J2130/86400)+25569+(-5/24)</f>
        <v>41843.564456018517</v>
      </c>
      <c r="T2130" s="11">
        <f>(I2130/86400)+25569+(-5/24)</f>
        <v>41903.564456018517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IF(E2131&lt;=0,0,(E2131/D2131)*100)</f>
        <v>11.799999999999999</v>
      </c>
      <c r="P2131" s="7">
        <f>IF(E2131&lt;=0,0,E2131/L2131)</f>
        <v>19.666666666666668</v>
      </c>
      <c r="Q2131" t="str">
        <f>LEFT(N2131,FIND("/",N2131)-1)</f>
        <v>games</v>
      </c>
      <c r="R2131" t="str">
        <f>RIGHT(N2131,LEN(N2131)-FIND("/",N2131))</f>
        <v>video games</v>
      </c>
      <c r="S2131" s="11">
        <f>(J2131/86400)+25569+(-5/24)</f>
        <v>42408.815972222219</v>
      </c>
      <c r="T2131" s="11">
        <f>(I2131/86400)+25569+(-5/24)</f>
        <v>42438.815972222219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IF(E2132&lt;=0,0,(E2132/D2132)*100)</f>
        <v>0.20238095238095236</v>
      </c>
      <c r="P2132" s="7">
        <f>IF(E2132&lt;=0,0,E2132/L2132)</f>
        <v>21.25</v>
      </c>
      <c r="Q2132" t="str">
        <f>LEFT(N2132,FIND("/",N2132)-1)</f>
        <v>games</v>
      </c>
      <c r="R2132" t="str">
        <f>RIGHT(N2132,LEN(N2132)-FIND("/",N2132))</f>
        <v>video games</v>
      </c>
      <c r="S2132" s="11">
        <f>(J2132/86400)+25569+(-5/24)</f>
        <v>41831.87804398148</v>
      </c>
      <c r="T2132" s="11">
        <f>(I2132/86400)+25569+(-5/24)</f>
        <v>41866.87804398148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IF(E2133&lt;=0,0,(E2133/D2133)*100)</f>
        <v>5</v>
      </c>
      <c r="P2133" s="7">
        <f>IF(E2133&lt;=0,0,E2133/L2133)</f>
        <v>8.3333333333333339</v>
      </c>
      <c r="Q2133" t="str">
        <f>LEFT(N2133,FIND("/",N2133)-1)</f>
        <v>games</v>
      </c>
      <c r="R2133" t="str">
        <f>RIGHT(N2133,LEN(N2133)-FIND("/",N2133))</f>
        <v>video games</v>
      </c>
      <c r="S2133" s="11">
        <f>(J2133/86400)+25569+(-5/24)</f>
        <v>42166.998738425922</v>
      </c>
      <c r="T2133" s="11">
        <f>(I2133/86400)+25569+(-5/24)</f>
        <v>42196.998738425922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IF(E2134&lt;=0,0,(E2134/D2134)*100)</f>
        <v>2.1129899999999995</v>
      </c>
      <c r="P2134" s="7">
        <f>IF(E2134&lt;=0,0,E2134/L2134)</f>
        <v>21.34333333333333</v>
      </c>
      <c r="Q2134" t="str">
        <f>LEFT(N2134,FIND("/",N2134)-1)</f>
        <v>games</v>
      </c>
      <c r="R2134" t="str">
        <f>RIGHT(N2134,LEN(N2134)-FIND("/",N2134))</f>
        <v>video games</v>
      </c>
      <c r="S2134" s="11">
        <f>(J2134/86400)+25569+(-5/24)</f>
        <v>41643.27884259259</v>
      </c>
      <c r="T2134" s="11">
        <f>(I2134/86400)+25569+(-5/24)</f>
        <v>41673.27884259259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IF(E2135&lt;=0,0,(E2135/D2135)*100)</f>
        <v>1.6</v>
      </c>
      <c r="P2135" s="7">
        <f>IF(E2135&lt;=0,0,E2135/L2135)</f>
        <v>5.333333333333333</v>
      </c>
      <c r="Q2135" t="str">
        <f>LEFT(N2135,FIND("/",N2135)-1)</f>
        <v>games</v>
      </c>
      <c r="R2135" t="str">
        <f>RIGHT(N2135,LEN(N2135)-FIND("/",N2135))</f>
        <v>video games</v>
      </c>
      <c r="S2135" s="11">
        <f>(J2135/86400)+25569+(-5/24)</f>
        <v>40618.888877314814</v>
      </c>
      <c r="T2135" s="11">
        <f>(I2135/86400)+25569+(-5/24)</f>
        <v>40657.082638888889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IF(E2136&lt;=0,0,(E2136/D2136)*100)</f>
        <v>1.7333333333333332</v>
      </c>
      <c r="P2136" s="7">
        <f>IF(E2136&lt;=0,0,E2136/L2136)</f>
        <v>34.666666666666664</v>
      </c>
      <c r="Q2136" t="str">
        <f>LEFT(N2136,FIND("/",N2136)-1)</f>
        <v>games</v>
      </c>
      <c r="R2136" t="str">
        <f>RIGHT(N2136,LEN(N2136)-FIND("/",N2136))</f>
        <v>video games</v>
      </c>
      <c r="S2136" s="11">
        <f>(J2136/86400)+25569+(-5/24)</f>
        <v>41361.678136574068</v>
      </c>
      <c r="T2136" s="11">
        <f>(I2136/86400)+25569+(-5/24)</f>
        <v>41391.678136574068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IF(E2137&lt;=0,0,(E2137/D2137)*100)</f>
        <v>9.56</v>
      </c>
      <c r="P2137" s="7">
        <f>IF(E2137&lt;=0,0,E2137/L2137)</f>
        <v>21.727272727272727</v>
      </c>
      <c r="Q2137" t="str">
        <f>LEFT(N2137,FIND("/",N2137)-1)</f>
        <v>games</v>
      </c>
      <c r="R2137" t="str">
        <f>RIGHT(N2137,LEN(N2137)-FIND("/",N2137))</f>
        <v>video games</v>
      </c>
      <c r="S2137" s="11">
        <f>(J2137/86400)+25569+(-5/24)</f>
        <v>41156.755011574074</v>
      </c>
      <c r="T2137" s="11">
        <f>(I2137/86400)+25569+(-5/24)</f>
        <v>41186.755011574074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IF(E2138&lt;=0,0,(E2138/D2138)*100)</f>
        <v>5.9612499999999999E-2</v>
      </c>
      <c r="P2138" s="7">
        <f>IF(E2138&lt;=0,0,E2138/L2138)</f>
        <v>11.922499999999999</v>
      </c>
      <c r="Q2138" t="str">
        <f>LEFT(N2138,FIND("/",N2138)-1)</f>
        <v>games</v>
      </c>
      <c r="R2138" t="str">
        <f>RIGHT(N2138,LEN(N2138)-FIND("/",N2138))</f>
        <v>video games</v>
      </c>
      <c r="S2138" s="11">
        <f>(J2138/86400)+25569+(-5/24)</f>
        <v>41536.300763888888</v>
      </c>
      <c r="T2138" s="11">
        <f>(I2138/86400)+25569+(-5/24)</f>
        <v>41566.300763888888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IF(E2139&lt;=0,0,(E2139/D2139)*100)</f>
        <v>28.405999999999999</v>
      </c>
      <c r="P2139" s="7">
        <f>IF(E2139&lt;=0,0,E2139/L2139)</f>
        <v>26.59737827715356</v>
      </c>
      <c r="Q2139" t="str">
        <f>LEFT(N2139,FIND("/",N2139)-1)</f>
        <v>games</v>
      </c>
      <c r="R2139" t="str">
        <f>RIGHT(N2139,LEN(N2139)-FIND("/",N2139))</f>
        <v>video games</v>
      </c>
      <c r="S2139" s="11">
        <f>(J2139/86400)+25569+(-5/24)</f>
        <v>41948.562835648147</v>
      </c>
      <c r="T2139" s="11">
        <f>(I2139/86400)+25569+(-5/24)</f>
        <v>41978.562835648147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IF(E2140&lt;=0,0,(E2140/D2140)*100)</f>
        <v>12.8</v>
      </c>
      <c r="P2140" s="7">
        <f>IF(E2140&lt;=0,0,E2140/L2140)</f>
        <v>10.666666666666666</v>
      </c>
      <c r="Q2140" t="str">
        <f>LEFT(N2140,FIND("/",N2140)-1)</f>
        <v>games</v>
      </c>
      <c r="R2140" t="str">
        <f>RIGHT(N2140,LEN(N2140)-FIND("/",N2140))</f>
        <v>video games</v>
      </c>
      <c r="S2140" s="11">
        <f>(J2140/86400)+25569+(-5/24)</f>
        <v>41556.804849537039</v>
      </c>
      <c r="T2140" s="11">
        <f>(I2140/86400)+25569+(-5/24)</f>
        <v>41586.846516203703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IF(E2141&lt;=0,0,(E2141/D2141)*100)</f>
        <v>5.42</v>
      </c>
      <c r="P2141" s="7">
        <f>IF(E2141&lt;=0,0,E2141/L2141)</f>
        <v>29.035714285714285</v>
      </c>
      <c r="Q2141" t="str">
        <f>LEFT(N2141,FIND("/",N2141)-1)</f>
        <v>games</v>
      </c>
      <c r="R2141" t="str">
        <f>RIGHT(N2141,LEN(N2141)-FIND("/",N2141))</f>
        <v>video games</v>
      </c>
      <c r="S2141" s="11">
        <f>(J2141/86400)+25569+(-5/24)</f>
        <v>42647.541759259257</v>
      </c>
      <c r="T2141" s="11">
        <f>(I2141/86400)+25569+(-5/24)</f>
        <v>42677.541759259257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IF(E2142&lt;=0,0,(E2142/D2142)*100)</f>
        <v>0.11199999999999999</v>
      </c>
      <c r="P2142" s="7">
        <f>IF(E2142&lt;=0,0,E2142/L2142)</f>
        <v>50.909090909090907</v>
      </c>
      <c r="Q2142" t="str">
        <f>LEFT(N2142,FIND("/",N2142)-1)</f>
        <v>games</v>
      </c>
      <c r="R2142" t="str">
        <f>RIGHT(N2142,LEN(N2142)-FIND("/",N2142))</f>
        <v>video games</v>
      </c>
      <c r="S2142" s="11">
        <f>(J2142/86400)+25569+(-5/24)</f>
        <v>41255.625277777777</v>
      </c>
      <c r="T2142" s="11">
        <f>(I2142/86400)+25569+(-5/24)</f>
        <v>41285.625277777777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IF(E2143&lt;=0,0,(E2143/D2143)*100)</f>
        <v>0</v>
      </c>
      <c r="P2143" s="7">
        <f>IF(E2143&lt;=0,0,E2143/L2143)</f>
        <v>0</v>
      </c>
      <c r="Q2143" t="str">
        <f>LEFT(N2143,FIND("/",N2143)-1)</f>
        <v>games</v>
      </c>
      <c r="R2143" t="str">
        <f>RIGHT(N2143,LEN(N2143)-FIND("/",N2143))</f>
        <v>video games</v>
      </c>
      <c r="S2143" s="11">
        <f>(J2143/86400)+25569+(-5/24)</f>
        <v>41927.027303240735</v>
      </c>
      <c r="T2143" s="11">
        <f>(I2143/86400)+25569+(-5/24)</f>
        <v>41957.068969907406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IF(E2144&lt;=0,0,(E2144/D2144)*100)</f>
        <v>5.7238095238095239</v>
      </c>
      <c r="P2144" s="7">
        <f>IF(E2144&lt;=0,0,E2144/L2144)</f>
        <v>50.083333333333336</v>
      </c>
      <c r="Q2144" t="str">
        <f>LEFT(N2144,FIND("/",N2144)-1)</f>
        <v>games</v>
      </c>
      <c r="R2144" t="str">
        <f>RIGHT(N2144,LEN(N2144)-FIND("/",N2144))</f>
        <v>video games</v>
      </c>
      <c r="S2144" s="11">
        <f>(J2144/86400)+25569+(-5/24)</f>
        <v>42340.493171296293</v>
      </c>
      <c r="T2144" s="11">
        <f>(I2144/86400)+25569+(-5/24)</f>
        <v>42368.493171296293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IF(E2145&lt;=0,0,(E2145/D2145)*100)</f>
        <v>11.25</v>
      </c>
      <c r="P2145" s="7">
        <f>IF(E2145&lt;=0,0,E2145/L2145)</f>
        <v>45</v>
      </c>
      <c r="Q2145" t="str">
        <f>LEFT(N2145,FIND("/",N2145)-1)</f>
        <v>games</v>
      </c>
      <c r="R2145" t="str">
        <f>RIGHT(N2145,LEN(N2145)-FIND("/",N2145))</f>
        <v>video games</v>
      </c>
      <c r="S2145" s="11">
        <f>(J2145/86400)+25569+(-5/24)</f>
        <v>40332.678379629629</v>
      </c>
      <c r="T2145" s="11">
        <f>(I2145/86400)+25569+(-5/24)</f>
        <v>40380.583333333328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IF(E2146&lt;=0,0,(E2146/D2146)*100)</f>
        <v>1.7098591549295776</v>
      </c>
      <c r="P2146" s="7">
        <f>IF(E2146&lt;=0,0,E2146/L2146)</f>
        <v>25.291666666666668</v>
      </c>
      <c r="Q2146" t="str">
        <f>LEFT(N2146,FIND("/",N2146)-1)</f>
        <v>games</v>
      </c>
      <c r="R2146" t="str">
        <f>RIGHT(N2146,LEN(N2146)-FIND("/",N2146))</f>
        <v>video games</v>
      </c>
      <c r="S2146" s="11">
        <f>(J2146/86400)+25569+(-5/24)</f>
        <v>41499.338425925926</v>
      </c>
      <c r="T2146" s="11">
        <f>(I2146/86400)+25569+(-5/24)</f>
        <v>41531.338425925926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IF(E2147&lt;=0,0,(E2147/D2147)*100)</f>
        <v>30.433333333333334</v>
      </c>
      <c r="P2147" s="7">
        <f>IF(E2147&lt;=0,0,E2147/L2147)</f>
        <v>51.292134831460672</v>
      </c>
      <c r="Q2147" t="str">
        <f>LEFT(N2147,FIND("/",N2147)-1)</f>
        <v>games</v>
      </c>
      <c r="R2147" t="str">
        <f>RIGHT(N2147,LEN(N2147)-FIND("/",N2147))</f>
        <v>video games</v>
      </c>
      <c r="S2147" s="11">
        <f>(J2147/86400)+25569+(-5/24)</f>
        <v>41575.029097222221</v>
      </c>
      <c r="T2147" s="11">
        <f>(I2147/86400)+25569+(-5/24)</f>
        <v>41605.070763888885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IF(E2148&lt;=0,0,(E2148/D2148)*100)</f>
        <v>0.02</v>
      </c>
      <c r="P2148" s="7">
        <f>IF(E2148&lt;=0,0,E2148/L2148)</f>
        <v>1</v>
      </c>
      <c r="Q2148" t="str">
        <f>LEFT(N2148,FIND("/",N2148)-1)</f>
        <v>games</v>
      </c>
      <c r="R2148" t="str">
        <f>RIGHT(N2148,LEN(N2148)-FIND("/",N2148))</f>
        <v>video games</v>
      </c>
      <c r="S2148" s="11">
        <f>(J2148/86400)+25569+(-5/24)</f>
        <v>42397.471180555549</v>
      </c>
      <c r="T2148" s="11">
        <f>(I2148/86400)+25569+(-5/24)</f>
        <v>42411.471180555549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IF(E2149&lt;=0,0,(E2149/D2149)*100)</f>
        <v>0.69641025641025645</v>
      </c>
      <c r="P2149" s="7">
        <f>IF(E2149&lt;=0,0,E2149/L2149)</f>
        <v>49.381818181818183</v>
      </c>
      <c r="Q2149" t="str">
        <f>LEFT(N2149,FIND("/",N2149)-1)</f>
        <v>games</v>
      </c>
      <c r="R2149" t="str">
        <f>RIGHT(N2149,LEN(N2149)-FIND("/",N2149))</f>
        <v>video games</v>
      </c>
      <c r="S2149" s="11">
        <f>(J2149/86400)+25569+(-5/24)</f>
        <v>41927.087361111109</v>
      </c>
      <c r="T2149" s="11">
        <f>(I2149/86400)+25569+(-5/24)</f>
        <v>41959.129027777781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IF(E2150&lt;=0,0,(E2150/D2150)*100)</f>
        <v>2</v>
      </c>
      <c r="P2150" s="7">
        <f>IF(E2150&lt;=0,0,E2150/L2150)</f>
        <v>1</v>
      </c>
      <c r="Q2150" t="str">
        <f>LEFT(N2150,FIND("/",N2150)-1)</f>
        <v>games</v>
      </c>
      <c r="R2150" t="str">
        <f>RIGHT(N2150,LEN(N2150)-FIND("/",N2150))</f>
        <v>video games</v>
      </c>
      <c r="S2150" s="11">
        <f>(J2150/86400)+25569+(-5/24)</f>
        <v>42066.525254629632</v>
      </c>
      <c r="T2150" s="11">
        <f>(I2150/86400)+25569+(-5/24)</f>
        <v>42096.483587962961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IF(E2151&lt;=0,0,(E2151/D2151)*100)</f>
        <v>0</v>
      </c>
      <c r="P2151" s="7">
        <f>IF(E2151&lt;=0,0,E2151/L2151)</f>
        <v>0</v>
      </c>
      <c r="Q2151" t="str">
        <f>LEFT(N2151,FIND("/",N2151)-1)</f>
        <v>games</v>
      </c>
      <c r="R2151" t="str">
        <f>RIGHT(N2151,LEN(N2151)-FIND("/",N2151))</f>
        <v>video games</v>
      </c>
      <c r="S2151" s="11">
        <f>(J2151/86400)+25569+(-5/24)</f>
        <v>40354.816620370366</v>
      </c>
      <c r="T2151" s="11">
        <f>(I2151/86400)+25569+(-5/24)</f>
        <v>40389.791666666664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IF(E2152&lt;=0,0,(E2152/D2152)*100)</f>
        <v>0.80999999999999994</v>
      </c>
      <c r="P2152" s="7">
        <f>IF(E2152&lt;=0,0,E2152/L2152)</f>
        <v>101.25</v>
      </c>
      <c r="Q2152" t="str">
        <f>LEFT(N2152,FIND("/",N2152)-1)</f>
        <v>games</v>
      </c>
      <c r="R2152" t="str">
        <f>RIGHT(N2152,LEN(N2152)-FIND("/",N2152))</f>
        <v>video games</v>
      </c>
      <c r="S2152" s="11">
        <f>(J2152/86400)+25569+(-5/24)</f>
        <v>42534.076377314814</v>
      </c>
      <c r="T2152" s="11">
        <f>(I2152/86400)+25569+(-5/24)</f>
        <v>42564.076377314814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IF(E2153&lt;=0,0,(E2153/D2153)*100)</f>
        <v>0.26222222222222225</v>
      </c>
      <c r="P2153" s="7">
        <f>IF(E2153&lt;=0,0,E2153/L2153)</f>
        <v>19.666666666666668</v>
      </c>
      <c r="Q2153" t="str">
        <f>LEFT(N2153,FIND("/",N2153)-1)</f>
        <v>games</v>
      </c>
      <c r="R2153" t="str">
        <f>RIGHT(N2153,LEN(N2153)-FIND("/",N2153))</f>
        <v>video games</v>
      </c>
      <c r="S2153" s="11">
        <f>(J2153/86400)+25569+(-5/24)</f>
        <v>42520.639050925922</v>
      </c>
      <c r="T2153" s="11">
        <f>(I2153/86400)+25569+(-5/24)</f>
        <v>42550.639050925922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IF(E2154&lt;=0,0,(E2154/D2154)*100)</f>
        <v>0.16666666666666669</v>
      </c>
      <c r="P2154" s="7">
        <f>IF(E2154&lt;=0,0,E2154/L2154)</f>
        <v>12.5</v>
      </c>
      <c r="Q2154" t="str">
        <f>LEFT(N2154,FIND("/",N2154)-1)</f>
        <v>games</v>
      </c>
      <c r="R2154" t="str">
        <f>RIGHT(N2154,LEN(N2154)-FIND("/",N2154))</f>
        <v>video games</v>
      </c>
      <c r="S2154" s="11">
        <f>(J2154/86400)+25569+(-5/24)</f>
        <v>41683.62394675926</v>
      </c>
      <c r="T2154" s="11">
        <f>(I2154/86400)+25569+(-5/24)</f>
        <v>41713.582280092589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IF(E2155&lt;=0,0,(E2155/D2155)*100)</f>
        <v>9.124454880912446E-3</v>
      </c>
      <c r="P2155" s="7">
        <f>IF(E2155&lt;=0,0,E2155/L2155)</f>
        <v>8.5</v>
      </c>
      <c r="Q2155" t="str">
        <f>LEFT(N2155,FIND("/",N2155)-1)</f>
        <v>games</v>
      </c>
      <c r="R2155" t="str">
        <f>RIGHT(N2155,LEN(N2155)-FIND("/",N2155))</f>
        <v>video games</v>
      </c>
      <c r="S2155" s="11">
        <f>(J2155/86400)+25569+(-5/24)</f>
        <v>41974.702754629623</v>
      </c>
      <c r="T2155" s="11">
        <f>(I2155/86400)+25569+(-5/24)</f>
        <v>42014.124305555553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IF(E2156&lt;=0,0,(E2156/D2156)*100)</f>
        <v>0.8</v>
      </c>
      <c r="P2156" s="7">
        <f>IF(E2156&lt;=0,0,E2156/L2156)</f>
        <v>1</v>
      </c>
      <c r="Q2156" t="str">
        <f>LEFT(N2156,FIND("/",N2156)-1)</f>
        <v>games</v>
      </c>
      <c r="R2156" t="str">
        <f>RIGHT(N2156,LEN(N2156)-FIND("/",N2156))</f>
        <v>video games</v>
      </c>
      <c r="S2156" s="11">
        <f>(J2156/86400)+25569+(-5/24)</f>
        <v>41647.42392361111</v>
      </c>
      <c r="T2156" s="11">
        <f>(I2156/86400)+25569+(-5/24)</f>
        <v>41667.42392361111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IF(E2157&lt;=0,0,(E2157/D2157)*100)</f>
        <v>2.2999999999999998</v>
      </c>
      <c r="P2157" s="7">
        <f>IF(E2157&lt;=0,0,E2157/L2157)</f>
        <v>23</v>
      </c>
      <c r="Q2157" t="str">
        <f>LEFT(N2157,FIND("/",N2157)-1)</f>
        <v>games</v>
      </c>
      <c r="R2157" t="str">
        <f>RIGHT(N2157,LEN(N2157)-FIND("/",N2157))</f>
        <v>video games</v>
      </c>
      <c r="S2157" s="11">
        <f>(J2157/86400)+25569+(-5/24)</f>
        <v>42430.539178240739</v>
      </c>
      <c r="T2157" s="11">
        <f>(I2157/86400)+25569+(-5/24)</f>
        <v>42460.497511574074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IF(E2158&lt;=0,0,(E2158/D2158)*100)</f>
        <v>2.6660714285714282</v>
      </c>
      <c r="P2158" s="7">
        <f>IF(E2158&lt;=0,0,E2158/L2158)</f>
        <v>17.987951807228917</v>
      </c>
      <c r="Q2158" t="str">
        <f>LEFT(N2158,FIND("/",N2158)-1)</f>
        <v>games</v>
      </c>
      <c r="R2158" t="str">
        <f>RIGHT(N2158,LEN(N2158)-FIND("/",N2158))</f>
        <v>video games</v>
      </c>
      <c r="S2158" s="11">
        <f>(J2158/86400)+25569+(-5/24)</f>
        <v>41488.645902777775</v>
      </c>
      <c r="T2158" s="11">
        <f>(I2158/86400)+25569+(-5/24)</f>
        <v>41533.645902777775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IF(E2159&lt;=0,0,(E2159/D2159)*100)</f>
        <v>28.192</v>
      </c>
      <c r="P2159" s="7">
        <f>IF(E2159&lt;=0,0,E2159/L2159)</f>
        <v>370.94736842105266</v>
      </c>
      <c r="Q2159" t="str">
        <f>LEFT(N2159,FIND("/",N2159)-1)</f>
        <v>games</v>
      </c>
      <c r="R2159" t="str">
        <f>RIGHT(N2159,LEN(N2159)-FIND("/",N2159))</f>
        <v>video games</v>
      </c>
      <c r="S2159" s="11">
        <f>(J2159/86400)+25569+(-5/24)</f>
        <v>42694.772951388884</v>
      </c>
      <c r="T2159" s="11">
        <f>(I2159/86400)+25569+(-5/24)</f>
        <v>42727.124305555553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IF(E2160&lt;=0,0,(E2160/D2160)*100)</f>
        <v>6.5900366666666672</v>
      </c>
      <c r="P2160" s="7">
        <f>IF(E2160&lt;=0,0,E2160/L2160)</f>
        <v>63.569485530546629</v>
      </c>
      <c r="Q2160" t="str">
        <f>LEFT(N2160,FIND("/",N2160)-1)</f>
        <v>games</v>
      </c>
      <c r="R2160" t="str">
        <f>RIGHT(N2160,LEN(N2160)-FIND("/",N2160))</f>
        <v>video games</v>
      </c>
      <c r="S2160" s="11">
        <f>(J2160/86400)+25569+(-5/24)</f>
        <v>41264.645532407405</v>
      </c>
      <c r="T2160" s="11">
        <f>(I2160/86400)+25569+(-5/24)</f>
        <v>41309.645532407405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IF(E2161&lt;=0,0,(E2161/D2161)*100)</f>
        <v>0.72222222222222221</v>
      </c>
      <c r="P2161" s="7">
        <f>IF(E2161&lt;=0,0,E2161/L2161)</f>
        <v>13</v>
      </c>
      <c r="Q2161" t="str">
        <f>LEFT(N2161,FIND("/",N2161)-1)</f>
        <v>games</v>
      </c>
      <c r="R2161" t="str">
        <f>RIGHT(N2161,LEN(N2161)-FIND("/",N2161))</f>
        <v>video games</v>
      </c>
      <c r="S2161" s="11">
        <f>(J2161/86400)+25569+(-5/24)</f>
        <v>40710.522847222222</v>
      </c>
      <c r="T2161" s="11">
        <f>(I2161/86400)+25569+(-5/24)</f>
        <v>40740.522847222222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IF(E2162&lt;=0,0,(E2162/D2162)*100)</f>
        <v>0.85000000000000009</v>
      </c>
      <c r="P2162" s="7">
        <f>IF(E2162&lt;=0,0,E2162/L2162)</f>
        <v>5.3125</v>
      </c>
      <c r="Q2162" t="str">
        <f>LEFT(N2162,FIND("/",N2162)-1)</f>
        <v>games</v>
      </c>
      <c r="R2162" t="str">
        <f>RIGHT(N2162,LEN(N2162)-FIND("/",N2162))</f>
        <v>video games</v>
      </c>
      <c r="S2162" s="11">
        <f>(J2162/86400)+25569+(-5/24)</f>
        <v>41018.503530092588</v>
      </c>
      <c r="T2162" s="11">
        <f>(I2162/86400)+25569+(-5/24)</f>
        <v>41048.503530092588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IF(E2163&lt;=0,0,(E2163/D2163)*100)</f>
        <v>115.75</v>
      </c>
      <c r="P2163" s="7">
        <f>IF(E2163&lt;=0,0,E2163/L2163)</f>
        <v>35.615384615384613</v>
      </c>
      <c r="Q2163" t="str">
        <f>LEFT(N2163,FIND("/",N2163)-1)</f>
        <v>music</v>
      </c>
      <c r="R2163" t="str">
        <f>RIGHT(N2163,LEN(N2163)-FIND("/",N2163))</f>
        <v>rock</v>
      </c>
      <c r="S2163" s="11">
        <f>(J2163/86400)+25569+(-5/24)</f>
        <v>42240.644201388888</v>
      </c>
      <c r="T2163" s="11">
        <f>(I2163/86400)+25569+(-5/24)</f>
        <v>42270.644201388888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IF(E2164&lt;=0,0,(E2164/D2164)*100)</f>
        <v>112.26666666666667</v>
      </c>
      <c r="P2164" s="7">
        <f>IF(E2164&lt;=0,0,E2164/L2164)</f>
        <v>87.103448275862064</v>
      </c>
      <c r="Q2164" t="str">
        <f>LEFT(N2164,FIND("/",N2164)-1)</f>
        <v>music</v>
      </c>
      <c r="R2164" t="str">
        <f>RIGHT(N2164,LEN(N2164)-FIND("/",N2164))</f>
        <v>rock</v>
      </c>
      <c r="S2164" s="11">
        <f>(J2164/86400)+25569+(-5/24)</f>
        <v>41813.557766203703</v>
      </c>
      <c r="T2164" s="11">
        <f>(I2164/86400)+25569+(-5/24)</f>
        <v>41844.557766203703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IF(E2165&lt;=0,0,(E2165/D2165)*100)</f>
        <v>132.20000000000002</v>
      </c>
      <c r="P2165" s="7">
        <f>IF(E2165&lt;=0,0,E2165/L2165)</f>
        <v>75.11363636363636</v>
      </c>
      <c r="Q2165" t="str">
        <f>LEFT(N2165,FIND("/",N2165)-1)</f>
        <v>music</v>
      </c>
      <c r="R2165" t="str">
        <f>RIGHT(N2165,LEN(N2165)-FIND("/",N2165))</f>
        <v>rock</v>
      </c>
      <c r="S2165" s="11">
        <f>(J2165/86400)+25569+(-5/24)</f>
        <v>42111.691203703704</v>
      </c>
      <c r="T2165" s="11">
        <f>(I2165/86400)+25569+(-5/24)</f>
        <v>42162.951388888883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IF(E2166&lt;=0,0,(E2166/D2166)*100)</f>
        <v>102.63636363636364</v>
      </c>
      <c r="P2166" s="7">
        <f>IF(E2166&lt;=0,0,E2166/L2166)</f>
        <v>68.01204819277109</v>
      </c>
      <c r="Q2166" t="str">
        <f>LEFT(N2166,FIND("/",N2166)-1)</f>
        <v>music</v>
      </c>
      <c r="R2166" t="str">
        <f>RIGHT(N2166,LEN(N2166)-FIND("/",N2166))</f>
        <v>rock</v>
      </c>
      <c r="S2166" s="11">
        <f>(J2166/86400)+25569+(-5/24)</f>
        <v>42515.509421296294</v>
      </c>
      <c r="T2166" s="11">
        <f>(I2166/86400)+25569+(-5/24)</f>
        <v>42545.957638888889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IF(E2167&lt;=0,0,(E2167/D2167)*100)</f>
        <v>138.64000000000001</v>
      </c>
      <c r="P2167" s="7">
        <f>IF(E2167&lt;=0,0,E2167/L2167)</f>
        <v>29.623931623931625</v>
      </c>
      <c r="Q2167" t="str">
        <f>LEFT(N2167,FIND("/",N2167)-1)</f>
        <v>music</v>
      </c>
      <c r="R2167" t="str">
        <f>RIGHT(N2167,LEN(N2167)-FIND("/",N2167))</f>
        <v>rock</v>
      </c>
      <c r="S2167" s="11">
        <f>(J2167/86400)+25569+(-5/24)</f>
        <v>42438.458738425928</v>
      </c>
      <c r="T2167" s="11">
        <f>(I2167/86400)+25569+(-5/24)</f>
        <v>42468.417071759257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IF(E2168&lt;=0,0,(E2168/D2168)*100)</f>
        <v>146.6</v>
      </c>
      <c r="P2168" s="7">
        <f>IF(E2168&lt;=0,0,E2168/L2168)</f>
        <v>91.625</v>
      </c>
      <c r="Q2168" t="str">
        <f>LEFT(N2168,FIND("/",N2168)-1)</f>
        <v>music</v>
      </c>
      <c r="R2168" t="str">
        <f>RIGHT(N2168,LEN(N2168)-FIND("/",N2168))</f>
        <v>rock</v>
      </c>
      <c r="S2168" s="11">
        <f>(J2168/86400)+25569+(-5/24)</f>
        <v>41933.629837962959</v>
      </c>
      <c r="T2168" s="11">
        <f>(I2168/86400)+25569+(-5/24)</f>
        <v>41978.671504629623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IF(E2169&lt;=0,0,(E2169/D2169)*100)</f>
        <v>120</v>
      </c>
      <c r="P2169" s="7">
        <f>IF(E2169&lt;=0,0,E2169/L2169)</f>
        <v>22.5</v>
      </c>
      <c r="Q2169" t="str">
        <f>LEFT(N2169,FIND("/",N2169)-1)</f>
        <v>music</v>
      </c>
      <c r="R2169" t="str">
        <f>RIGHT(N2169,LEN(N2169)-FIND("/",N2169))</f>
        <v>rock</v>
      </c>
      <c r="S2169" s="11">
        <f>(J2169/86400)+25569+(-5/24)</f>
        <v>41152.858067129629</v>
      </c>
      <c r="T2169" s="11">
        <f>(I2169/86400)+25569+(-5/24)</f>
        <v>41166.858067129629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IF(E2170&lt;=0,0,(E2170/D2170)*100)</f>
        <v>121.5816111111111</v>
      </c>
      <c r="P2170" s="7">
        <f>IF(E2170&lt;=0,0,E2170/L2170)</f>
        <v>64.366735294117646</v>
      </c>
      <c r="Q2170" t="str">
        <f>LEFT(N2170,FIND("/",N2170)-1)</f>
        <v>music</v>
      </c>
      <c r="R2170" t="str">
        <f>RIGHT(N2170,LEN(N2170)-FIND("/",N2170))</f>
        <v>rock</v>
      </c>
      <c r="S2170" s="11">
        <f>(J2170/86400)+25569+(-5/24)</f>
        <v>42745.391909722217</v>
      </c>
      <c r="T2170" s="11">
        <f>(I2170/86400)+25569+(-5/24)</f>
        <v>42775.999999999993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IF(E2171&lt;=0,0,(E2171/D2171)*100)</f>
        <v>100</v>
      </c>
      <c r="P2171" s="7">
        <f>IF(E2171&lt;=0,0,E2171/L2171)</f>
        <v>21.857142857142858</v>
      </c>
      <c r="Q2171" t="str">
        <f>LEFT(N2171,FIND("/",N2171)-1)</f>
        <v>music</v>
      </c>
      <c r="R2171" t="str">
        <f>RIGHT(N2171,LEN(N2171)-FIND("/",N2171))</f>
        <v>rock</v>
      </c>
      <c r="S2171" s="11">
        <f>(J2171/86400)+25569+(-5/24)</f>
        <v>42793.492488425924</v>
      </c>
      <c r="T2171" s="11">
        <f>(I2171/86400)+25569+(-5/24)</f>
        <v>42796.492488425924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IF(E2172&lt;=0,0,(E2172/D2172)*100)</f>
        <v>180.85714285714286</v>
      </c>
      <c r="P2172" s="7">
        <f>IF(E2172&lt;=0,0,E2172/L2172)</f>
        <v>33.315789473684212</v>
      </c>
      <c r="Q2172" t="str">
        <f>LEFT(N2172,FIND("/",N2172)-1)</f>
        <v>music</v>
      </c>
      <c r="R2172" t="str">
        <f>RIGHT(N2172,LEN(N2172)-FIND("/",N2172))</f>
        <v>rock</v>
      </c>
      <c r="S2172" s="11">
        <f>(J2172/86400)+25569+(-5/24)</f>
        <v>42198.541921296295</v>
      </c>
      <c r="T2172" s="11">
        <f>(I2172/86400)+25569+(-5/24)</f>
        <v>42238.541921296295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IF(E2173&lt;=0,0,(E2173/D2173)*100)</f>
        <v>106.075</v>
      </c>
      <c r="P2173" s="7">
        <f>IF(E2173&lt;=0,0,E2173/L2173)</f>
        <v>90.276595744680847</v>
      </c>
      <c r="Q2173" t="str">
        <f>LEFT(N2173,FIND("/",N2173)-1)</f>
        <v>music</v>
      </c>
      <c r="R2173" t="str">
        <f>RIGHT(N2173,LEN(N2173)-FIND("/",N2173))</f>
        <v>rock</v>
      </c>
      <c r="S2173" s="11">
        <f>(J2173/86400)+25569+(-5/24)</f>
        <v>42141.748784722215</v>
      </c>
      <c r="T2173" s="11">
        <f>(I2173/86400)+25569+(-5/24)</f>
        <v>42176.999999999993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IF(E2174&lt;=0,0,(E2174/D2174)*100)</f>
        <v>100</v>
      </c>
      <c r="P2174" s="7">
        <f>IF(E2174&lt;=0,0,E2174/L2174)</f>
        <v>76.92307692307692</v>
      </c>
      <c r="Q2174" t="str">
        <f>LEFT(N2174,FIND("/",N2174)-1)</f>
        <v>music</v>
      </c>
      <c r="R2174" t="str">
        <f>RIGHT(N2174,LEN(N2174)-FIND("/",N2174))</f>
        <v>rock</v>
      </c>
      <c r="S2174" s="11">
        <f>(J2174/86400)+25569+(-5/24)</f>
        <v>42082.371759259258</v>
      </c>
      <c r="T2174" s="11">
        <f>(I2174/86400)+25569+(-5/24)</f>
        <v>42112.371759259258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IF(E2175&lt;=0,0,(E2175/D2175)*100)</f>
        <v>126.92857142857143</v>
      </c>
      <c r="P2175" s="7">
        <f>IF(E2175&lt;=0,0,E2175/L2175)</f>
        <v>59.233333333333334</v>
      </c>
      <c r="Q2175" t="str">
        <f>LEFT(N2175,FIND("/",N2175)-1)</f>
        <v>music</v>
      </c>
      <c r="R2175" t="str">
        <f>RIGHT(N2175,LEN(N2175)-FIND("/",N2175))</f>
        <v>rock</v>
      </c>
      <c r="S2175" s="11">
        <f>(J2175/86400)+25569+(-5/24)</f>
        <v>41495.484293981477</v>
      </c>
      <c r="T2175" s="11">
        <f>(I2175/86400)+25569+(-5/24)</f>
        <v>41526.957638888889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IF(E2176&lt;=0,0,(E2176/D2176)*100)</f>
        <v>102.97499999999999</v>
      </c>
      <c r="P2176" s="7">
        <f>IF(E2176&lt;=0,0,E2176/L2176)</f>
        <v>65.38095238095238</v>
      </c>
      <c r="Q2176" t="str">
        <f>LEFT(N2176,FIND("/",N2176)-1)</f>
        <v>music</v>
      </c>
      <c r="R2176" t="str">
        <f>RIGHT(N2176,LEN(N2176)-FIND("/",N2176))</f>
        <v>rock</v>
      </c>
      <c r="S2176" s="11">
        <f>(J2176/86400)+25569+(-5/24)</f>
        <v>42465.334571759253</v>
      </c>
      <c r="T2176" s="11">
        <f>(I2176/86400)+25569+(-5/24)</f>
        <v>42495.334571759253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IF(E2177&lt;=0,0,(E2177/D2177)*100)</f>
        <v>250</v>
      </c>
      <c r="P2177" s="7">
        <f>IF(E2177&lt;=0,0,E2177/L2177)</f>
        <v>67.307692307692307</v>
      </c>
      <c r="Q2177" t="str">
        <f>LEFT(N2177,FIND("/",N2177)-1)</f>
        <v>music</v>
      </c>
      <c r="R2177" t="str">
        <f>RIGHT(N2177,LEN(N2177)-FIND("/",N2177))</f>
        <v>rock</v>
      </c>
      <c r="S2177" s="11">
        <f>(J2177/86400)+25569+(-5/24)</f>
        <v>42564.800763888888</v>
      </c>
      <c r="T2177" s="11">
        <f>(I2177/86400)+25569+(-5/24)</f>
        <v>42571.800763888888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IF(E2178&lt;=0,0,(E2178/D2178)*100)</f>
        <v>126.02</v>
      </c>
      <c r="P2178" s="7">
        <f>IF(E2178&lt;=0,0,E2178/L2178)</f>
        <v>88.74647887323944</v>
      </c>
      <c r="Q2178" t="str">
        <f>LEFT(N2178,FIND("/",N2178)-1)</f>
        <v>music</v>
      </c>
      <c r="R2178" t="str">
        <f>RIGHT(N2178,LEN(N2178)-FIND("/",N2178))</f>
        <v>rock</v>
      </c>
      <c r="S2178" s="11">
        <f>(J2178/86400)+25569+(-5/24)</f>
        <v>42096.424872685187</v>
      </c>
      <c r="T2178" s="11">
        <f>(I2178/86400)+25569+(-5/24)</f>
        <v>42126.424872685187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IF(E2179&lt;=0,0,(E2179/D2179)*100)</f>
        <v>100.12</v>
      </c>
      <c r="P2179" s="7">
        <f>IF(E2179&lt;=0,0,E2179/L2179)</f>
        <v>65.868421052631575</v>
      </c>
      <c r="Q2179" t="str">
        <f>LEFT(N2179,FIND("/",N2179)-1)</f>
        <v>music</v>
      </c>
      <c r="R2179" t="str">
        <f>RIGHT(N2179,LEN(N2179)-FIND("/",N2179))</f>
        <v>rock</v>
      </c>
      <c r="S2179" s="11">
        <f>(J2179/86400)+25569+(-5/24)</f>
        <v>42502.042442129627</v>
      </c>
      <c r="T2179" s="11">
        <f>(I2179/86400)+25569+(-5/24)</f>
        <v>42527.042442129627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IF(E2180&lt;=0,0,(E2180/D2180)*100)</f>
        <v>138.64000000000001</v>
      </c>
      <c r="P2180" s="7">
        <f>IF(E2180&lt;=0,0,E2180/L2180)</f>
        <v>40.349243306169967</v>
      </c>
      <c r="Q2180" t="str">
        <f>LEFT(N2180,FIND("/",N2180)-1)</f>
        <v>music</v>
      </c>
      <c r="R2180" t="str">
        <f>RIGHT(N2180,LEN(N2180)-FIND("/",N2180))</f>
        <v>rock</v>
      </c>
      <c r="S2180" s="11">
        <f>(J2180/86400)+25569+(-5/24)</f>
        <v>42723.428206018514</v>
      </c>
      <c r="T2180" s="11">
        <f>(I2180/86400)+25569+(-5/24)</f>
        <v>42753.428206018514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IF(E2181&lt;=0,0,(E2181/D2181)*100)</f>
        <v>161.4</v>
      </c>
      <c r="P2181" s="7">
        <f>IF(E2181&lt;=0,0,E2181/L2181)</f>
        <v>76.857142857142861</v>
      </c>
      <c r="Q2181" t="str">
        <f>LEFT(N2181,FIND("/",N2181)-1)</f>
        <v>music</v>
      </c>
      <c r="R2181" t="str">
        <f>RIGHT(N2181,LEN(N2181)-FIND("/",N2181))</f>
        <v>rock</v>
      </c>
      <c r="S2181" s="11">
        <f>(J2181/86400)+25569+(-5/24)</f>
        <v>42074.962870370371</v>
      </c>
      <c r="T2181" s="11">
        <f>(I2181/86400)+25569+(-5/24)</f>
        <v>42104.962870370371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IF(E2182&lt;=0,0,(E2182/D2182)*100)</f>
        <v>107.18419999999999</v>
      </c>
      <c r="P2182" s="7">
        <f>IF(E2182&lt;=0,0,E2182/L2182)</f>
        <v>68.707820512820518</v>
      </c>
      <c r="Q2182" t="str">
        <f>LEFT(N2182,FIND("/",N2182)-1)</f>
        <v>music</v>
      </c>
      <c r="R2182" t="str">
        <f>RIGHT(N2182,LEN(N2182)-FIND("/",N2182))</f>
        <v>rock</v>
      </c>
      <c r="S2182" s="11">
        <f>(J2182/86400)+25569+(-5/24)</f>
        <v>42279.461435185185</v>
      </c>
      <c r="T2182" s="11">
        <f>(I2182/86400)+25569+(-5/24)</f>
        <v>42321.503101851849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IF(E2183&lt;=0,0,(E2183/D2183)*100)</f>
        <v>153.1</v>
      </c>
      <c r="P2183" s="7">
        <f>IF(E2183&lt;=0,0,E2183/L2183)</f>
        <v>57.773584905660378</v>
      </c>
      <c r="Q2183" t="str">
        <f>LEFT(N2183,FIND("/",N2183)-1)</f>
        <v>games</v>
      </c>
      <c r="R2183" t="str">
        <f>RIGHT(N2183,LEN(N2183)-FIND("/",N2183))</f>
        <v>tabletop games</v>
      </c>
      <c r="S2183" s="11">
        <f>(J2183/86400)+25569+(-5/24)</f>
        <v>42772.796909722216</v>
      </c>
      <c r="T2183" s="11">
        <f>(I2183/86400)+25569+(-5/24)</f>
        <v>42786.796909722216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IF(E2184&lt;=0,0,(E2184/D2184)*100)</f>
        <v>524.16666666666663</v>
      </c>
      <c r="P2184" s="7">
        <f>IF(E2184&lt;=0,0,E2184/L2184)</f>
        <v>44.171348314606739</v>
      </c>
      <c r="Q2184" t="str">
        <f>LEFT(N2184,FIND("/",N2184)-1)</f>
        <v>games</v>
      </c>
      <c r="R2184" t="str">
        <f>RIGHT(N2184,LEN(N2184)-FIND("/",N2184))</f>
        <v>tabletop games</v>
      </c>
      <c r="S2184" s="11">
        <f>(J2184/86400)+25569+(-5/24)</f>
        <v>41879.692418981482</v>
      </c>
      <c r="T2184" s="11">
        <f>(I2184/86400)+25569+(-5/24)</f>
        <v>41914.692418981482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IF(E2185&lt;=0,0,(E2185/D2185)*100)</f>
        <v>489.27777777777777</v>
      </c>
      <c r="P2185" s="7">
        <f>IF(E2185&lt;=0,0,E2185/L2185)</f>
        <v>31.566308243727597</v>
      </c>
      <c r="Q2185" t="str">
        <f>LEFT(N2185,FIND("/",N2185)-1)</f>
        <v>games</v>
      </c>
      <c r="R2185" t="str">
        <f>RIGHT(N2185,LEN(N2185)-FIND("/",N2185))</f>
        <v>tabletop games</v>
      </c>
      <c r="S2185" s="11">
        <f>(J2185/86400)+25569+(-5/24)</f>
        <v>42745.157141203701</v>
      </c>
      <c r="T2185" s="11">
        <f>(I2185/86400)+25569+(-5/24)</f>
        <v>42774.999999999993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IF(E2186&lt;=0,0,(E2186/D2186)*100)</f>
        <v>284.74</v>
      </c>
      <c r="P2186" s="7">
        <f>IF(E2186&lt;=0,0,E2186/L2186)</f>
        <v>107.04511278195488</v>
      </c>
      <c r="Q2186" t="str">
        <f>LEFT(N2186,FIND("/",N2186)-1)</f>
        <v>games</v>
      </c>
      <c r="R2186" t="str">
        <f>RIGHT(N2186,LEN(N2186)-FIND("/",N2186))</f>
        <v>tabletop games</v>
      </c>
      <c r="S2186" s="11">
        <f>(J2186/86400)+25569+(-5/24)</f>
        <v>42380.481956018521</v>
      </c>
      <c r="T2186" s="11">
        <f>(I2186/86400)+25569+(-5/24)</f>
        <v>42394.458333333336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IF(E2187&lt;=0,0,(E2187/D2187)*100)</f>
        <v>1856.97</v>
      </c>
      <c r="P2187" s="7">
        <f>IF(E2187&lt;=0,0,E2187/L2187)</f>
        <v>149.03451043338683</v>
      </c>
      <c r="Q2187" t="str">
        <f>LEFT(N2187,FIND("/",N2187)-1)</f>
        <v>games</v>
      </c>
      <c r="R2187" t="str">
        <f>RIGHT(N2187,LEN(N2187)-FIND("/",N2187))</f>
        <v>tabletop games</v>
      </c>
      <c r="S2187" s="11">
        <f>(J2187/86400)+25569+(-5/24)</f>
        <v>41319.141655092586</v>
      </c>
      <c r="T2187" s="11">
        <f>(I2187/86400)+25569+(-5/24)</f>
        <v>41359.141655092586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IF(E2188&lt;=0,0,(E2188/D2188)*100)</f>
        <v>109.67499999999998</v>
      </c>
      <c r="P2188" s="7">
        <f>IF(E2188&lt;=0,0,E2188/L2188)</f>
        <v>55.956632653061227</v>
      </c>
      <c r="Q2188" t="str">
        <f>LEFT(N2188,FIND("/",N2188)-1)</f>
        <v>games</v>
      </c>
      <c r="R2188" t="str">
        <f>RIGHT(N2188,LEN(N2188)-FIND("/",N2188))</f>
        <v>tabletop games</v>
      </c>
      <c r="S2188" s="11">
        <f>(J2188/86400)+25569+(-5/24)</f>
        <v>42583.406747685185</v>
      </c>
      <c r="T2188" s="11">
        <f>(I2188/86400)+25569+(-5/24)</f>
        <v>42619.874999999993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IF(E2189&lt;=0,0,(E2189/D2189)*100)</f>
        <v>1014.6425</v>
      </c>
      <c r="P2189" s="7">
        <f>IF(E2189&lt;=0,0,E2189/L2189)</f>
        <v>56.970381807973048</v>
      </c>
      <c r="Q2189" t="str">
        <f>LEFT(N2189,FIND("/",N2189)-1)</f>
        <v>games</v>
      </c>
      <c r="R2189" t="str">
        <f>RIGHT(N2189,LEN(N2189)-FIND("/",N2189))</f>
        <v>tabletop games</v>
      </c>
      <c r="S2189" s="11">
        <f>(J2189/86400)+25569+(-5/24)</f>
        <v>42068.000763888886</v>
      </c>
      <c r="T2189" s="11">
        <f>(I2189/86400)+25569+(-5/24)</f>
        <v>42096.957638888889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IF(E2190&lt;=0,0,(E2190/D2190)*100)</f>
        <v>412.17692027666544</v>
      </c>
      <c r="P2190" s="7">
        <f>IF(E2190&lt;=0,0,E2190/L2190)</f>
        <v>44.056420233463037</v>
      </c>
      <c r="Q2190" t="str">
        <f>LEFT(N2190,FIND("/",N2190)-1)</f>
        <v>games</v>
      </c>
      <c r="R2190" t="str">
        <f>RIGHT(N2190,LEN(N2190)-FIND("/",N2190))</f>
        <v>tabletop games</v>
      </c>
      <c r="S2190" s="11">
        <f>(J2190/86400)+25569+(-5/24)</f>
        <v>42633.377789351849</v>
      </c>
      <c r="T2190" s="11">
        <f>(I2190/86400)+25569+(-5/24)</f>
        <v>42668.499999999993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IF(E2191&lt;=0,0,(E2191/D2191)*100)</f>
        <v>503.25</v>
      </c>
      <c r="P2191" s="7">
        <f>IF(E2191&lt;=0,0,E2191/L2191)</f>
        <v>68.625</v>
      </c>
      <c r="Q2191" t="str">
        <f>LEFT(N2191,FIND("/",N2191)-1)</f>
        <v>games</v>
      </c>
      <c r="R2191" t="str">
        <f>RIGHT(N2191,LEN(N2191)-FIND("/",N2191))</f>
        <v>tabletop games</v>
      </c>
      <c r="S2191" s="11">
        <f>(J2191/86400)+25569+(-5/24)</f>
        <v>42467.579861111109</v>
      </c>
      <c r="T2191" s="11">
        <f>(I2191/86400)+25569+(-5/24)</f>
        <v>42481.708333333336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IF(E2192&lt;=0,0,(E2192/D2192)*100)</f>
        <v>184.61052631578946</v>
      </c>
      <c r="P2192" s="7">
        <f>IF(E2192&lt;=0,0,E2192/L2192)</f>
        <v>65.318435754189949</v>
      </c>
      <c r="Q2192" t="str">
        <f>LEFT(N2192,FIND("/",N2192)-1)</f>
        <v>games</v>
      </c>
      <c r="R2192" t="str">
        <f>RIGHT(N2192,LEN(N2192)-FIND("/",N2192))</f>
        <v>tabletop games</v>
      </c>
      <c r="S2192" s="11">
        <f>(J2192/86400)+25569+(-5/24)</f>
        <v>42417.416712962957</v>
      </c>
      <c r="T2192" s="11">
        <f>(I2192/86400)+25569+(-5/24)</f>
        <v>42452.082638888889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IF(E2193&lt;=0,0,(E2193/D2193)*100)</f>
        <v>119.73333333333333</v>
      </c>
      <c r="P2193" s="7">
        <f>IF(E2193&lt;=0,0,E2193/L2193)</f>
        <v>35.92</v>
      </c>
      <c r="Q2193" t="str">
        <f>LEFT(N2193,FIND("/",N2193)-1)</f>
        <v>games</v>
      </c>
      <c r="R2193" t="str">
        <f>RIGHT(N2193,LEN(N2193)-FIND("/",N2193))</f>
        <v>tabletop games</v>
      </c>
      <c r="S2193" s="11">
        <f>(J2193/86400)+25569+(-5/24)</f>
        <v>42768.6253125</v>
      </c>
      <c r="T2193" s="11">
        <f>(I2193/86400)+25569+(-5/24)</f>
        <v>42780.6253125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IF(E2194&lt;=0,0,(E2194/D2194)*100)</f>
        <v>1081.2401666666667</v>
      </c>
      <c r="P2194" s="7">
        <f>IF(E2194&lt;=0,0,E2194/L2194)</f>
        <v>40.070667078443485</v>
      </c>
      <c r="Q2194" t="str">
        <f>LEFT(N2194,FIND("/",N2194)-1)</f>
        <v>games</v>
      </c>
      <c r="R2194" t="str">
        <f>RIGHT(N2194,LEN(N2194)-FIND("/",N2194))</f>
        <v>tabletop games</v>
      </c>
      <c r="S2194" s="11">
        <f>(J2194/86400)+25569+(-5/24)</f>
        <v>42691.642870370364</v>
      </c>
      <c r="T2194" s="11">
        <f>(I2194/86400)+25569+(-5/24)</f>
        <v>42719.749999999993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IF(E2195&lt;=0,0,(E2195/D2195)*100)</f>
        <v>452.37333333333333</v>
      </c>
      <c r="P2195" s="7">
        <f>IF(E2195&lt;=0,0,E2195/L2195)</f>
        <v>75.647714604236342</v>
      </c>
      <c r="Q2195" t="str">
        <f>LEFT(N2195,FIND("/",N2195)-1)</f>
        <v>games</v>
      </c>
      <c r="R2195" t="str">
        <f>RIGHT(N2195,LEN(N2195)-FIND("/",N2195))</f>
        <v>tabletop games</v>
      </c>
      <c r="S2195" s="11">
        <f>(J2195/86400)+25569+(-5/24)</f>
        <v>42664.197592592587</v>
      </c>
      <c r="T2195" s="11">
        <f>(I2195/86400)+25569+(-5/24)</f>
        <v>42694.999305555553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IF(E2196&lt;=0,0,(E2196/D2196)*100)</f>
        <v>537.37</v>
      </c>
      <c r="P2196" s="7">
        <f>IF(E2196&lt;=0,0,E2196/L2196)</f>
        <v>61.203872437357631</v>
      </c>
      <c r="Q2196" t="str">
        <f>LEFT(N2196,FIND("/",N2196)-1)</f>
        <v>games</v>
      </c>
      <c r="R2196" t="str">
        <f>RIGHT(N2196,LEN(N2196)-FIND("/",N2196))</f>
        <v>tabletop games</v>
      </c>
      <c r="S2196" s="11">
        <f>(J2196/86400)+25569+(-5/24)</f>
        <v>42425.54965277778</v>
      </c>
      <c r="T2196" s="11">
        <f>(I2196/86400)+25569+(-5/24)</f>
        <v>42455.507986111108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IF(E2197&lt;=0,0,(E2197/D2197)*100)</f>
        <v>120.32608695652173</v>
      </c>
      <c r="P2197" s="7">
        <f>IF(E2197&lt;=0,0,E2197/L2197)</f>
        <v>48.130434782608695</v>
      </c>
      <c r="Q2197" t="str">
        <f>LEFT(N2197,FIND("/",N2197)-1)</f>
        <v>games</v>
      </c>
      <c r="R2197" t="str">
        <f>RIGHT(N2197,LEN(N2197)-FIND("/",N2197))</f>
        <v>tabletop games</v>
      </c>
      <c r="S2197" s="11">
        <f>(J2197/86400)+25569+(-5/24)</f>
        <v>42197.563657407409</v>
      </c>
      <c r="T2197" s="11">
        <f>(I2197/86400)+25569+(-5/24)</f>
        <v>42227.563657407409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IF(E2198&lt;=0,0,(E2198/D2198)*100)</f>
        <v>113.83571428571429</v>
      </c>
      <c r="P2198" s="7">
        <f>IF(E2198&lt;=0,0,E2198/L2198)</f>
        <v>68.106837606837601</v>
      </c>
      <c r="Q2198" t="str">
        <f>LEFT(N2198,FIND("/",N2198)-1)</f>
        <v>games</v>
      </c>
      <c r="R2198" t="str">
        <f>RIGHT(N2198,LEN(N2198)-FIND("/",N2198))</f>
        <v>tabletop games</v>
      </c>
      <c r="S2198" s="11">
        <f>(J2198/86400)+25569+(-5/24)</f>
        <v>42675.278958333329</v>
      </c>
      <c r="T2198" s="11">
        <f>(I2198/86400)+25569+(-5/24)</f>
        <v>42706.083333333336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IF(E2199&lt;=0,0,(E2199/D2199)*100)</f>
        <v>951.03109999999992</v>
      </c>
      <c r="P2199" s="7">
        <f>IF(E2199&lt;=0,0,E2199/L2199)</f>
        <v>65.891300230946882</v>
      </c>
      <c r="Q2199" t="str">
        <f>LEFT(N2199,FIND("/",N2199)-1)</f>
        <v>games</v>
      </c>
      <c r="R2199" t="str">
        <f>RIGHT(N2199,LEN(N2199)-FIND("/",N2199))</f>
        <v>tabletop games</v>
      </c>
      <c r="S2199" s="11">
        <f>(J2199/86400)+25569+(-5/24)</f>
        <v>42033.37568287037</v>
      </c>
      <c r="T2199" s="11">
        <f>(I2199/86400)+25569+(-5/24)</f>
        <v>42063.37568287037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IF(E2200&lt;=0,0,(E2200/D2200)*100)</f>
        <v>132.89249999999998</v>
      </c>
      <c r="P2200" s="7">
        <f>IF(E2200&lt;=0,0,E2200/L2200)</f>
        <v>81.654377880184327</v>
      </c>
      <c r="Q2200" t="str">
        <f>LEFT(N2200,FIND("/",N2200)-1)</f>
        <v>games</v>
      </c>
      <c r="R2200" t="str">
        <f>RIGHT(N2200,LEN(N2200)-FIND("/",N2200))</f>
        <v>tabletop games</v>
      </c>
      <c r="S2200" s="11">
        <f>(J2200/86400)+25569+(-5/24)</f>
        <v>42292.305555555555</v>
      </c>
      <c r="T2200" s="11">
        <f>(I2200/86400)+25569+(-5/24)</f>
        <v>42322.347222222219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IF(E2201&lt;=0,0,(E2201/D2201)*100)</f>
        <v>146.97777777777779</v>
      </c>
      <c r="P2201" s="7">
        <f>IF(E2201&lt;=0,0,E2201/L2201)</f>
        <v>52.701195219123505</v>
      </c>
      <c r="Q2201" t="str">
        <f>LEFT(N2201,FIND("/",N2201)-1)</f>
        <v>games</v>
      </c>
      <c r="R2201" t="str">
        <f>RIGHT(N2201,LEN(N2201)-FIND("/",N2201))</f>
        <v>tabletop games</v>
      </c>
      <c r="S2201" s="11">
        <f>(J2201/86400)+25569+(-5/24)</f>
        <v>42262.208310185182</v>
      </c>
      <c r="T2201" s="11">
        <f>(I2201/86400)+25569+(-5/24)</f>
        <v>42292.208310185182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IF(E2202&lt;=0,0,(E2202/D2202)*100)</f>
        <v>542.15</v>
      </c>
      <c r="P2202" s="7">
        <f>IF(E2202&lt;=0,0,E2202/L2202)</f>
        <v>41.228136882129277</v>
      </c>
      <c r="Q2202" t="str">
        <f>LEFT(N2202,FIND("/",N2202)-1)</f>
        <v>games</v>
      </c>
      <c r="R2202" t="str">
        <f>RIGHT(N2202,LEN(N2202)-FIND("/",N2202))</f>
        <v>tabletop games</v>
      </c>
      <c r="S2202" s="11">
        <f>(J2202/86400)+25569+(-5/24)</f>
        <v>42163.417453703696</v>
      </c>
      <c r="T2202" s="11">
        <f>(I2202/86400)+25569+(-5/24)</f>
        <v>42190.916666666664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IF(E2203&lt;=0,0,(E2203/D2203)*100)</f>
        <v>382.71818181818185</v>
      </c>
      <c r="P2203" s="7">
        <f>IF(E2203&lt;=0,0,E2203/L2203)</f>
        <v>15.035357142857142</v>
      </c>
      <c r="Q2203" t="str">
        <f>LEFT(N2203,FIND("/",N2203)-1)</f>
        <v>music</v>
      </c>
      <c r="R2203" t="str">
        <f>RIGHT(N2203,LEN(N2203)-FIND("/",N2203))</f>
        <v>electronic music</v>
      </c>
      <c r="S2203" s="11">
        <f>(J2203/86400)+25569+(-5/24)</f>
        <v>41276.638483796291</v>
      </c>
      <c r="T2203" s="11">
        <f>(I2203/86400)+25569+(-5/24)</f>
        <v>41290.638483796291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IF(E2204&lt;=0,0,(E2204/D2204)*100)</f>
        <v>704.18124999999998</v>
      </c>
      <c r="P2204" s="7">
        <f>IF(E2204&lt;=0,0,E2204/L2204)</f>
        <v>39.066920943134534</v>
      </c>
      <c r="Q2204" t="str">
        <f>LEFT(N2204,FIND("/",N2204)-1)</f>
        <v>music</v>
      </c>
      <c r="R2204" t="str">
        <f>RIGHT(N2204,LEN(N2204)-FIND("/",N2204))</f>
        <v>electronic music</v>
      </c>
      <c r="S2204" s="11">
        <f>(J2204/86400)+25569+(-5/24)</f>
        <v>41184.640833333331</v>
      </c>
      <c r="T2204" s="11">
        <f>(I2204/86400)+25569+(-5/24)</f>
        <v>41214.640833333331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IF(E2205&lt;=0,0,(E2205/D2205)*100)</f>
        <v>109.55</v>
      </c>
      <c r="P2205" s="7">
        <f>IF(E2205&lt;=0,0,E2205/L2205)</f>
        <v>43.82</v>
      </c>
      <c r="Q2205" t="str">
        <f>LEFT(N2205,FIND("/",N2205)-1)</f>
        <v>music</v>
      </c>
      <c r="R2205" t="str">
        <f>RIGHT(N2205,LEN(N2205)-FIND("/",N2205))</f>
        <v>electronic music</v>
      </c>
      <c r="S2205" s="11">
        <f>(J2205/86400)+25569+(-5/24)</f>
        <v>42241.651412037034</v>
      </c>
      <c r="T2205" s="11">
        <f>(I2205/86400)+25569+(-5/24)</f>
        <v>42271.651412037034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IF(E2206&lt;=0,0,(E2206/D2206)*100)</f>
        <v>132.86666666666667</v>
      </c>
      <c r="P2206" s="7">
        <f>IF(E2206&lt;=0,0,E2206/L2206)</f>
        <v>27.301369863013697</v>
      </c>
      <c r="Q2206" t="str">
        <f>LEFT(N2206,FIND("/",N2206)-1)</f>
        <v>music</v>
      </c>
      <c r="R2206" t="str">
        <f>RIGHT(N2206,LEN(N2206)-FIND("/",N2206))</f>
        <v>electronic music</v>
      </c>
      <c r="S2206" s="11">
        <f>(J2206/86400)+25569+(-5/24)</f>
        <v>41312.103229166663</v>
      </c>
      <c r="T2206" s="11">
        <f>(I2206/86400)+25569+(-5/24)</f>
        <v>41342.103229166663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IF(E2207&lt;=0,0,(E2207/D2207)*100)</f>
        <v>152</v>
      </c>
      <c r="P2207" s="7">
        <f>IF(E2207&lt;=0,0,E2207/L2207)</f>
        <v>42.222222222222221</v>
      </c>
      <c r="Q2207" t="str">
        <f>LEFT(N2207,FIND("/",N2207)-1)</f>
        <v>music</v>
      </c>
      <c r="R2207" t="str">
        <f>RIGHT(N2207,LEN(N2207)-FIND("/",N2207))</f>
        <v>electronic music</v>
      </c>
      <c r="S2207" s="11">
        <f>(J2207/86400)+25569+(-5/24)</f>
        <v>41031.613298611112</v>
      </c>
      <c r="T2207" s="11">
        <f>(I2207/86400)+25569+(-5/24)</f>
        <v>41061.613298611112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IF(E2208&lt;=0,0,(E2208/D2208)*100)</f>
        <v>102.72727272727273</v>
      </c>
      <c r="P2208" s="7">
        <f>IF(E2208&lt;=0,0,E2208/L2208)</f>
        <v>33.235294117647058</v>
      </c>
      <c r="Q2208" t="str">
        <f>LEFT(N2208,FIND("/",N2208)-1)</f>
        <v>music</v>
      </c>
      <c r="R2208" t="str">
        <f>RIGHT(N2208,LEN(N2208)-FIND("/",N2208))</f>
        <v>electronic music</v>
      </c>
      <c r="S2208" s="11">
        <f>(J2208/86400)+25569+(-5/24)</f>
        <v>40997.048888888887</v>
      </c>
      <c r="T2208" s="11">
        <f>(I2208/86400)+25569+(-5/24)</f>
        <v>41015.048888888887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IF(E2209&lt;=0,0,(E2209/D2209)*100)</f>
        <v>100</v>
      </c>
      <c r="P2209" s="7">
        <f>IF(E2209&lt;=0,0,E2209/L2209)</f>
        <v>285.71428571428572</v>
      </c>
      <c r="Q2209" t="str">
        <f>LEFT(N2209,FIND("/",N2209)-1)</f>
        <v>music</v>
      </c>
      <c r="R2209" t="str">
        <f>RIGHT(N2209,LEN(N2209)-FIND("/",N2209))</f>
        <v>electronic music</v>
      </c>
      <c r="S2209" s="11">
        <f>(J2209/86400)+25569+(-5/24)</f>
        <v>41563.985798611109</v>
      </c>
      <c r="T2209" s="11">
        <f>(I2209/86400)+25569+(-5/24)</f>
        <v>41594.027465277773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IF(E2210&lt;=0,0,(E2210/D2210)*100)</f>
        <v>101.6</v>
      </c>
      <c r="P2210" s="7">
        <f>IF(E2210&lt;=0,0,E2210/L2210)</f>
        <v>42.333333333333336</v>
      </c>
      <c r="Q2210" t="str">
        <f>LEFT(N2210,FIND("/",N2210)-1)</f>
        <v>music</v>
      </c>
      <c r="R2210" t="str">
        <f>RIGHT(N2210,LEN(N2210)-FIND("/",N2210))</f>
        <v>electronic music</v>
      </c>
      <c r="S2210" s="11">
        <f>(J2210/86400)+25569+(-5/24)</f>
        <v>40946.673912037033</v>
      </c>
      <c r="T2210" s="11">
        <f>(I2210/86400)+25569+(-5/24)</f>
        <v>41005.958333333328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IF(E2211&lt;=0,0,(E2211/D2211)*100)</f>
        <v>150.80000000000001</v>
      </c>
      <c r="P2211" s="7">
        <f>IF(E2211&lt;=0,0,E2211/L2211)</f>
        <v>50.266666666666666</v>
      </c>
      <c r="Q2211" t="str">
        <f>LEFT(N2211,FIND("/",N2211)-1)</f>
        <v>music</v>
      </c>
      <c r="R2211" t="str">
        <f>RIGHT(N2211,LEN(N2211)-FIND("/",N2211))</f>
        <v>electronic music</v>
      </c>
      <c r="S2211" s="11">
        <f>(J2211/86400)+25569+(-5/24)</f>
        <v>41732.27134259259</v>
      </c>
      <c r="T2211" s="11">
        <f>(I2211/86400)+25569+(-5/24)</f>
        <v>41743.75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IF(E2212&lt;=0,0,(E2212/D2212)*100)</f>
        <v>111.425</v>
      </c>
      <c r="P2212" s="7">
        <f>IF(E2212&lt;=0,0,E2212/L2212)</f>
        <v>61.902777777777779</v>
      </c>
      <c r="Q2212" t="str">
        <f>LEFT(N2212,FIND("/",N2212)-1)</f>
        <v>music</v>
      </c>
      <c r="R2212" t="str">
        <f>RIGHT(N2212,LEN(N2212)-FIND("/",N2212))</f>
        <v>electronic music</v>
      </c>
      <c r="S2212" s="11">
        <f>(J2212/86400)+25569+(-5/24)</f>
        <v>40955.857754629629</v>
      </c>
      <c r="T2212" s="11">
        <f>(I2212/86400)+25569+(-5/24)</f>
        <v>41013.525000000001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IF(E2213&lt;=0,0,(E2213/D2213)*100)</f>
        <v>195.6</v>
      </c>
      <c r="P2213" s="7">
        <f>IF(E2213&lt;=0,0,E2213/L2213)</f>
        <v>40.75</v>
      </c>
      <c r="Q2213" t="str">
        <f>LEFT(N2213,FIND("/",N2213)-1)</f>
        <v>music</v>
      </c>
      <c r="R2213" t="str">
        <f>RIGHT(N2213,LEN(N2213)-FIND("/",N2213))</f>
        <v>electronic music</v>
      </c>
      <c r="S2213" s="11">
        <f>(J2213/86400)+25569+(-5/24)</f>
        <v>41716.576678240737</v>
      </c>
      <c r="T2213" s="11">
        <f>(I2213/86400)+25569+(-5/24)</f>
        <v>41739.082638888889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IF(E2214&lt;=0,0,(E2214/D2214)*100)</f>
        <v>114.38333333333333</v>
      </c>
      <c r="P2214" s="7">
        <f>IF(E2214&lt;=0,0,E2214/L2214)</f>
        <v>55.796747967479675</v>
      </c>
      <c r="Q2214" t="str">
        <f>LEFT(N2214,FIND("/",N2214)-1)</f>
        <v>music</v>
      </c>
      <c r="R2214" t="str">
        <f>RIGHT(N2214,LEN(N2214)-FIND("/",N2214))</f>
        <v>electronic music</v>
      </c>
      <c r="S2214" s="11">
        <f>(J2214/86400)+25569+(-5/24)</f>
        <v>41548.539085648146</v>
      </c>
      <c r="T2214" s="11">
        <f>(I2214/86400)+25569+(-5/24)</f>
        <v>41581.833333333328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IF(E2215&lt;=0,0,(E2215/D2215)*100)</f>
        <v>200</v>
      </c>
      <c r="P2215" s="7">
        <f>IF(E2215&lt;=0,0,E2215/L2215)</f>
        <v>10</v>
      </c>
      <c r="Q2215" t="str">
        <f>LEFT(N2215,FIND("/",N2215)-1)</f>
        <v>music</v>
      </c>
      <c r="R2215" t="str">
        <f>RIGHT(N2215,LEN(N2215)-FIND("/",N2215))</f>
        <v>electronic music</v>
      </c>
      <c r="S2215" s="11">
        <f>(J2215/86400)+25569+(-5/24)</f>
        <v>42109.617812499993</v>
      </c>
      <c r="T2215" s="11">
        <f>(I2215/86400)+25569+(-5/24)</f>
        <v>42139.617812499993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IF(E2216&lt;=0,0,(E2216/D2216)*100)</f>
        <v>292.50166666666667</v>
      </c>
      <c r="P2216" s="7">
        <f>IF(E2216&lt;=0,0,E2216/L2216)</f>
        <v>73.125416666666666</v>
      </c>
      <c r="Q2216" t="str">
        <f>LEFT(N2216,FIND("/",N2216)-1)</f>
        <v>music</v>
      </c>
      <c r="R2216" t="str">
        <f>RIGHT(N2216,LEN(N2216)-FIND("/",N2216))</f>
        <v>electronic music</v>
      </c>
      <c r="S2216" s="11">
        <f>(J2216/86400)+25569+(-5/24)</f>
        <v>41646.58388888889</v>
      </c>
      <c r="T2216" s="11">
        <f>(I2216/86400)+25569+(-5/24)</f>
        <v>41676.58388888889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IF(E2217&lt;=0,0,(E2217/D2217)*100)</f>
        <v>156.36363636363637</v>
      </c>
      <c r="P2217" s="7">
        <f>IF(E2217&lt;=0,0,E2217/L2217)</f>
        <v>26.060606060606062</v>
      </c>
      <c r="Q2217" t="str">
        <f>LEFT(N2217,FIND("/",N2217)-1)</f>
        <v>music</v>
      </c>
      <c r="R2217" t="str">
        <f>RIGHT(N2217,LEN(N2217)-FIND("/",N2217))</f>
        <v>electronic music</v>
      </c>
      <c r="S2217" s="11">
        <f>(J2217/86400)+25569+(-5/24)</f>
        <v>40958.508935185186</v>
      </c>
      <c r="T2217" s="11">
        <f>(I2217/86400)+25569+(-5/24)</f>
        <v>40981.082638888889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IF(E2218&lt;=0,0,(E2218/D2218)*100)</f>
        <v>105.66666666666666</v>
      </c>
      <c r="P2218" s="7">
        <f>IF(E2218&lt;=0,0,E2218/L2218)</f>
        <v>22.642857142857142</v>
      </c>
      <c r="Q2218" t="str">
        <f>LEFT(N2218,FIND("/",N2218)-1)</f>
        <v>music</v>
      </c>
      <c r="R2218" t="str">
        <f>RIGHT(N2218,LEN(N2218)-FIND("/",N2218))</f>
        <v>electronic music</v>
      </c>
      <c r="S2218" s="11">
        <f>(J2218/86400)+25569+(-5/24)</f>
        <v>42194.543344907404</v>
      </c>
      <c r="T2218" s="11">
        <f>(I2218/86400)+25569+(-5/24)</f>
        <v>42208.543344907404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IF(E2219&lt;=0,0,(E2219/D2219)*100)</f>
        <v>101.19047619047619</v>
      </c>
      <c r="P2219" s="7">
        <f>IF(E2219&lt;=0,0,E2219/L2219)</f>
        <v>47.222222222222221</v>
      </c>
      <c r="Q2219" t="str">
        <f>LEFT(N2219,FIND("/",N2219)-1)</f>
        <v>music</v>
      </c>
      <c r="R2219" t="str">
        <f>RIGHT(N2219,LEN(N2219)-FIND("/",N2219))</f>
        <v>electronic music</v>
      </c>
      <c r="S2219" s="11">
        <f>(J2219/86400)+25569+(-5/24)</f>
        <v>42299.568437499998</v>
      </c>
      <c r="T2219" s="11">
        <f>(I2219/86400)+25569+(-5/24)</f>
        <v>42310.124999999993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IF(E2220&lt;=0,0,(E2220/D2220)*100)</f>
        <v>122.833</v>
      </c>
      <c r="P2220" s="7">
        <f>IF(E2220&lt;=0,0,E2220/L2220)</f>
        <v>32.324473684210524</v>
      </c>
      <c r="Q2220" t="str">
        <f>LEFT(N2220,FIND("/",N2220)-1)</f>
        <v>music</v>
      </c>
      <c r="R2220" t="str">
        <f>RIGHT(N2220,LEN(N2220)-FIND("/",N2220))</f>
        <v>electronic music</v>
      </c>
      <c r="S2220" s="11">
        <f>(J2220/86400)+25569+(-5/24)</f>
        <v>41127.603969907403</v>
      </c>
      <c r="T2220" s="11">
        <f>(I2220/86400)+25569+(-5/24)</f>
        <v>41149.791666666664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IF(E2221&lt;=0,0,(E2221/D2221)*100)</f>
        <v>101.49999999999999</v>
      </c>
      <c r="P2221" s="7">
        <f>IF(E2221&lt;=0,0,E2221/L2221)</f>
        <v>53.421052631578945</v>
      </c>
      <c r="Q2221" t="str">
        <f>LEFT(N2221,FIND("/",N2221)-1)</f>
        <v>music</v>
      </c>
      <c r="R2221" t="str">
        <f>RIGHT(N2221,LEN(N2221)-FIND("/",N2221))</f>
        <v>electronic music</v>
      </c>
      <c r="S2221" s="11">
        <f>(J2221/86400)+25569+(-5/24)</f>
        <v>42205.510555555556</v>
      </c>
      <c r="T2221" s="11">
        <f>(I2221/86400)+25569+(-5/24)</f>
        <v>42235.510555555556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IF(E2222&lt;=0,0,(E2222/D2222)*100)</f>
        <v>101.14285714285714</v>
      </c>
      <c r="P2222" s="7">
        <f>IF(E2222&lt;=0,0,E2222/L2222)</f>
        <v>51.304347826086953</v>
      </c>
      <c r="Q2222" t="str">
        <f>LEFT(N2222,FIND("/",N2222)-1)</f>
        <v>music</v>
      </c>
      <c r="R2222" t="str">
        <f>RIGHT(N2222,LEN(N2222)-FIND("/",N2222))</f>
        <v>electronic music</v>
      </c>
      <c r="S2222" s="11">
        <f>(J2222/86400)+25569+(-5/24)</f>
        <v>41451.852268518516</v>
      </c>
      <c r="T2222" s="11">
        <f>(I2222/86400)+25569+(-5/24)</f>
        <v>41481.852268518516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IF(E2223&lt;=0,0,(E2223/D2223)*100)</f>
        <v>108.11999999999999</v>
      </c>
      <c r="P2223" s="7">
        <f>IF(E2223&lt;=0,0,E2223/L2223)</f>
        <v>37.197247706422019</v>
      </c>
      <c r="Q2223" t="str">
        <f>LEFT(N2223,FIND("/",N2223)-1)</f>
        <v>games</v>
      </c>
      <c r="R2223" t="str">
        <f>RIGHT(N2223,LEN(N2223)-FIND("/",N2223))</f>
        <v>tabletop games</v>
      </c>
      <c r="S2223" s="11">
        <f>(J2223/86400)+25569+(-5/24)</f>
        <v>42452.458437499998</v>
      </c>
      <c r="T2223" s="11">
        <f>(I2223/86400)+25569+(-5/24)</f>
        <v>42482.791666666664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IF(E2224&lt;=0,0,(E2224/D2224)*100)</f>
        <v>162.6</v>
      </c>
      <c r="P2224" s="7">
        <f>IF(E2224&lt;=0,0,E2224/L2224)</f>
        <v>27.1</v>
      </c>
      <c r="Q2224" t="str">
        <f>LEFT(N2224,FIND("/",N2224)-1)</f>
        <v>games</v>
      </c>
      <c r="R2224" t="str">
        <f>RIGHT(N2224,LEN(N2224)-FIND("/",N2224))</f>
        <v>tabletop games</v>
      </c>
      <c r="S2224" s="11">
        <f>(J2224/86400)+25569+(-5/24)</f>
        <v>40906.579247685186</v>
      </c>
      <c r="T2224" s="11">
        <f>(I2224/86400)+25569+(-5/24)</f>
        <v>40936.579247685186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IF(E2225&lt;=0,0,(E2225/D2225)*100)</f>
        <v>105.80000000000001</v>
      </c>
      <c r="P2225" s="7">
        <f>IF(E2225&lt;=0,0,E2225/L2225)</f>
        <v>206.31</v>
      </c>
      <c r="Q2225" t="str">
        <f>LEFT(N2225,FIND("/",N2225)-1)</f>
        <v>games</v>
      </c>
      <c r="R2225" t="str">
        <f>RIGHT(N2225,LEN(N2225)-FIND("/",N2225))</f>
        <v>tabletop games</v>
      </c>
      <c r="S2225" s="11">
        <f>(J2225/86400)+25569+(-5/24)</f>
        <v>42152.432500000003</v>
      </c>
      <c r="T2225" s="11">
        <f>(I2225/86400)+25569+(-5/24)</f>
        <v>42182.432500000003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IF(E2226&lt;=0,0,(E2226/D2226)*100)</f>
        <v>243.15000000000003</v>
      </c>
      <c r="P2226" s="7">
        <f>IF(E2226&lt;=0,0,E2226/L2226)</f>
        <v>82.145270270270274</v>
      </c>
      <c r="Q2226" t="str">
        <f>LEFT(N2226,FIND("/",N2226)-1)</f>
        <v>games</v>
      </c>
      <c r="R2226" t="str">
        <f>RIGHT(N2226,LEN(N2226)-FIND("/",N2226))</f>
        <v>tabletop games</v>
      </c>
      <c r="S2226" s="11">
        <f>(J2226/86400)+25569+(-5/24)</f>
        <v>42644.459201388883</v>
      </c>
      <c r="T2226" s="11">
        <f>(I2226/86400)+25569+(-5/24)</f>
        <v>42672.583333333336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IF(E2227&lt;=0,0,(E2227/D2227)*100)</f>
        <v>944.83338095238094</v>
      </c>
      <c r="P2227" s="7">
        <f>IF(E2227&lt;=0,0,E2227/L2227)</f>
        <v>164.79651993355483</v>
      </c>
      <c r="Q2227" t="str">
        <f>LEFT(N2227,FIND("/",N2227)-1)</f>
        <v>games</v>
      </c>
      <c r="R2227" t="str">
        <f>RIGHT(N2227,LEN(N2227)-FIND("/",N2227))</f>
        <v>tabletop games</v>
      </c>
      <c r="S2227" s="11">
        <f>(J2227/86400)+25569+(-5/24)</f>
        <v>41873.583506944444</v>
      </c>
      <c r="T2227" s="11">
        <f>(I2227/86400)+25569+(-5/24)</f>
        <v>41903.583506944444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IF(E2228&lt;=0,0,(E2228/D2228)*100)</f>
        <v>108.46283333333334</v>
      </c>
      <c r="P2228" s="7">
        <f>IF(E2228&lt;=0,0,E2228/L2228)</f>
        <v>60.820280373831778</v>
      </c>
      <c r="Q2228" t="str">
        <f>LEFT(N2228,FIND("/",N2228)-1)</f>
        <v>games</v>
      </c>
      <c r="R2228" t="str">
        <f>RIGHT(N2228,LEN(N2228)-FIND("/",N2228))</f>
        <v>tabletop games</v>
      </c>
      <c r="S2228" s="11">
        <f>(J2228/86400)+25569+(-5/24)</f>
        <v>42381.590532407405</v>
      </c>
      <c r="T2228" s="11">
        <f>(I2228/86400)+25569+(-5/24)</f>
        <v>42411.999305555553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IF(E2229&lt;=0,0,(E2229/D2229)*100)</f>
        <v>157.37692307692308</v>
      </c>
      <c r="P2229" s="7">
        <f>IF(E2229&lt;=0,0,E2229/L2229)</f>
        <v>67.970099667774093</v>
      </c>
      <c r="Q2229" t="str">
        <f>LEFT(N2229,FIND("/",N2229)-1)</f>
        <v>games</v>
      </c>
      <c r="R2229" t="str">
        <f>RIGHT(N2229,LEN(N2229)-FIND("/",N2229))</f>
        <v>tabletop games</v>
      </c>
      <c r="S2229" s="11">
        <f>(J2229/86400)+25569+(-5/24)</f>
        <v>41561.599016203698</v>
      </c>
      <c r="T2229" s="11">
        <f>(I2229/86400)+25569+(-5/24)</f>
        <v>41591.640682870369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IF(E2230&lt;=0,0,(E2230/D2230)*100)</f>
        <v>1174.49</v>
      </c>
      <c r="P2230" s="7">
        <f>IF(E2230&lt;=0,0,E2230/L2230)</f>
        <v>81.561805555555551</v>
      </c>
      <c r="Q2230" t="str">
        <f>LEFT(N2230,FIND("/",N2230)-1)</f>
        <v>games</v>
      </c>
      <c r="R2230" t="str">
        <f>RIGHT(N2230,LEN(N2230)-FIND("/",N2230))</f>
        <v>tabletop games</v>
      </c>
      <c r="S2230" s="11">
        <f>(J2230/86400)+25569+(-5/24)</f>
        <v>42202.069861111107</v>
      </c>
      <c r="T2230" s="11">
        <f>(I2230/86400)+25569+(-5/24)</f>
        <v>42232.069861111107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IF(E2231&lt;=0,0,(E2231/D2231)*100)</f>
        <v>171.04755366949576</v>
      </c>
      <c r="P2231" s="7">
        <f>IF(E2231&lt;=0,0,E2231/L2231)</f>
        <v>25.42547309833024</v>
      </c>
      <c r="Q2231" t="str">
        <f>LEFT(N2231,FIND("/",N2231)-1)</f>
        <v>games</v>
      </c>
      <c r="R2231" t="str">
        <f>RIGHT(N2231,LEN(N2231)-FIND("/",N2231))</f>
        <v>tabletop games</v>
      </c>
      <c r="S2231" s="11">
        <f>(J2231/86400)+25569+(-5/24)</f>
        <v>41484.455914351849</v>
      </c>
      <c r="T2231" s="11">
        <f>(I2231/86400)+25569+(-5/24)</f>
        <v>41519.958333333328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IF(E2232&lt;=0,0,(E2232/D2232)*100)</f>
        <v>125.95294117647057</v>
      </c>
      <c r="P2232" s="7">
        <f>IF(E2232&lt;=0,0,E2232/L2232)</f>
        <v>21.497991967871485</v>
      </c>
      <c r="Q2232" t="str">
        <f>LEFT(N2232,FIND("/",N2232)-1)</f>
        <v>games</v>
      </c>
      <c r="R2232" t="str">
        <f>RIGHT(N2232,LEN(N2232)-FIND("/",N2232))</f>
        <v>tabletop games</v>
      </c>
      <c r="S2232" s="11">
        <f>(J2232/86400)+25569+(-5/24)</f>
        <v>41724.672766203701</v>
      </c>
      <c r="T2232" s="11">
        <f>(I2232/86400)+25569+(-5/24)</f>
        <v>41754.672766203701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IF(E2233&lt;=0,0,(E2233/D2233)*100)</f>
        <v>1212.1296000000002</v>
      </c>
      <c r="P2233" s="7">
        <f>IF(E2233&lt;=0,0,E2233/L2233)</f>
        <v>27.226630727762803</v>
      </c>
      <c r="Q2233" t="str">
        <f>LEFT(N2233,FIND("/",N2233)-1)</f>
        <v>games</v>
      </c>
      <c r="R2233" t="str">
        <f>RIGHT(N2233,LEN(N2233)-FIND("/",N2233))</f>
        <v>tabletop games</v>
      </c>
      <c r="S2233" s="11">
        <f>(J2233/86400)+25569+(-5/24)</f>
        <v>41423.702557870369</v>
      </c>
      <c r="T2233" s="11">
        <f>(I2233/86400)+25569+(-5/24)</f>
        <v>41450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IF(E2234&lt;=0,0,(E2234/D2234)*100)</f>
        <v>495.8</v>
      </c>
      <c r="P2234" s="7">
        <f>IF(E2234&lt;=0,0,E2234/L2234)</f>
        <v>25.091093117408906</v>
      </c>
      <c r="Q2234" t="str">
        <f>LEFT(N2234,FIND("/",N2234)-1)</f>
        <v>games</v>
      </c>
      <c r="R2234" t="str">
        <f>RIGHT(N2234,LEN(N2234)-FIND("/",N2234))</f>
        <v>tabletop games</v>
      </c>
      <c r="S2234" s="11">
        <f>(J2234/86400)+25569+(-5/24)</f>
        <v>41806.585740740738</v>
      </c>
      <c r="T2234" s="11">
        <f>(I2234/86400)+25569+(-5/24)</f>
        <v>41838.916666666664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IF(E2235&lt;=0,0,(E2235/D2235)*100)</f>
        <v>332.03999999999996</v>
      </c>
      <c r="P2235" s="7">
        <f>IF(E2235&lt;=0,0,E2235/L2235)</f>
        <v>21.230179028132991</v>
      </c>
      <c r="Q2235" t="str">
        <f>LEFT(N2235,FIND("/",N2235)-1)</f>
        <v>games</v>
      </c>
      <c r="R2235" t="str">
        <f>RIGHT(N2235,LEN(N2235)-FIND("/",N2235))</f>
        <v>tabletop games</v>
      </c>
      <c r="S2235" s="11">
        <f>(J2235/86400)+25569+(-5/24)</f>
        <v>42331.170590277776</v>
      </c>
      <c r="T2235" s="11">
        <f>(I2235/86400)+25569+(-5/24)</f>
        <v>42351.791666666664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IF(E2236&lt;=0,0,(E2236/D2236)*100)</f>
        <v>1165</v>
      </c>
      <c r="P2236" s="7">
        <f>IF(E2236&lt;=0,0,E2236/L2236)</f>
        <v>41.607142857142854</v>
      </c>
      <c r="Q2236" t="str">
        <f>LEFT(N2236,FIND("/",N2236)-1)</f>
        <v>games</v>
      </c>
      <c r="R2236" t="str">
        <f>RIGHT(N2236,LEN(N2236)-FIND("/",N2236))</f>
        <v>tabletop games</v>
      </c>
      <c r="S2236" s="11">
        <f>(J2236/86400)+25569+(-5/24)</f>
        <v>42710.616284722222</v>
      </c>
      <c r="T2236" s="11">
        <f>(I2236/86400)+25569+(-5/24)</f>
        <v>42740.616284722222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IF(E2237&lt;=0,0,(E2237/D2237)*100)</f>
        <v>153.3153846153846</v>
      </c>
      <c r="P2237" s="7">
        <f>IF(E2237&lt;=0,0,E2237/L2237)</f>
        <v>135.58503401360545</v>
      </c>
      <c r="Q2237" t="str">
        <f>LEFT(N2237,FIND("/",N2237)-1)</f>
        <v>games</v>
      </c>
      <c r="R2237" t="str">
        <f>RIGHT(N2237,LEN(N2237)-FIND("/",N2237))</f>
        <v>tabletop games</v>
      </c>
      <c r="S2237" s="11">
        <f>(J2237/86400)+25569+(-5/24)</f>
        <v>42061.813784722217</v>
      </c>
      <c r="T2237" s="11">
        <f>(I2237/86400)+25569+(-5/24)</f>
        <v>42091.772118055553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IF(E2238&lt;=0,0,(E2238/D2238)*100)</f>
        <v>537.10714285714289</v>
      </c>
      <c r="P2238" s="7">
        <f>IF(E2238&lt;=0,0,E2238/L2238)</f>
        <v>22.116176470588236</v>
      </c>
      <c r="Q2238" t="str">
        <f>LEFT(N2238,FIND("/",N2238)-1)</f>
        <v>games</v>
      </c>
      <c r="R2238" t="str">
        <f>RIGHT(N2238,LEN(N2238)-FIND("/",N2238))</f>
        <v>tabletop games</v>
      </c>
      <c r="S2238" s="11">
        <f>(J2238/86400)+25569+(-5/24)</f>
        <v>42371.408831018511</v>
      </c>
      <c r="T2238" s="11">
        <f>(I2238/86400)+25569+(-5/24)</f>
        <v>42401.408831018511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IF(E2239&lt;=0,0,(E2239/D2239)*100)</f>
        <v>352.92777777777775</v>
      </c>
      <c r="P2239" s="7">
        <f>IF(E2239&lt;=0,0,E2239/L2239)</f>
        <v>64.625635808748726</v>
      </c>
      <c r="Q2239" t="str">
        <f>LEFT(N2239,FIND("/",N2239)-1)</f>
        <v>games</v>
      </c>
      <c r="R2239" t="str">
        <f>RIGHT(N2239,LEN(N2239)-FIND("/",N2239))</f>
        <v>tabletop games</v>
      </c>
      <c r="S2239" s="11">
        <f>(J2239/86400)+25569+(-5/24)</f>
        <v>41914.794942129629</v>
      </c>
      <c r="T2239" s="11">
        <f>(I2239/86400)+25569+(-5/24)</f>
        <v>41955.124305555553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IF(E2240&lt;=0,0,(E2240/D2240)*100)</f>
        <v>137.4</v>
      </c>
      <c r="P2240" s="7">
        <f>IF(E2240&lt;=0,0,E2240/L2240)</f>
        <v>69.569620253164558</v>
      </c>
      <c r="Q2240" t="str">
        <f>LEFT(N2240,FIND("/",N2240)-1)</f>
        <v>games</v>
      </c>
      <c r="R2240" t="str">
        <f>RIGHT(N2240,LEN(N2240)-FIND("/",N2240))</f>
        <v>tabletop games</v>
      </c>
      <c r="S2240" s="11">
        <f>(J2240/86400)+25569+(-5/24)</f>
        <v>42774.41337962963</v>
      </c>
      <c r="T2240" s="11">
        <f>(I2240/86400)+25569+(-5/24)</f>
        <v>42804.41337962963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IF(E2241&lt;=0,0,(E2241/D2241)*100)</f>
        <v>128.02668</v>
      </c>
      <c r="P2241" s="7">
        <f>IF(E2241&lt;=0,0,E2241/L2241)</f>
        <v>75.133028169014082</v>
      </c>
      <c r="Q2241" t="str">
        <f>LEFT(N2241,FIND("/",N2241)-1)</f>
        <v>games</v>
      </c>
      <c r="R2241" t="str">
        <f>RIGHT(N2241,LEN(N2241)-FIND("/",N2241))</f>
        <v>tabletop games</v>
      </c>
      <c r="S2241" s="11">
        <f>(J2241/86400)+25569+(-5/24)</f>
        <v>41572.750162037039</v>
      </c>
      <c r="T2241" s="11">
        <f>(I2241/86400)+25569+(-5/24)</f>
        <v>41608.959722222222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IF(E2242&lt;=0,0,(E2242/D2242)*100)</f>
        <v>270.68</v>
      </c>
      <c r="P2242" s="7">
        <f>IF(E2242&lt;=0,0,E2242/L2242)</f>
        <v>140.97916666666666</v>
      </c>
      <c r="Q2242" t="str">
        <f>LEFT(N2242,FIND("/",N2242)-1)</f>
        <v>games</v>
      </c>
      <c r="R2242" t="str">
        <f>RIGHT(N2242,LEN(N2242)-FIND("/",N2242))</f>
        <v>tabletop games</v>
      </c>
      <c r="S2242" s="11">
        <f>(J2242/86400)+25569+(-5/24)</f>
        <v>42452.617407407401</v>
      </c>
      <c r="T2242" s="11">
        <f>(I2242/86400)+25569+(-5/24)</f>
        <v>42482.617407407401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IF(E2243&lt;=0,0,(E2243/D2243)*100)</f>
        <v>806.4</v>
      </c>
      <c r="P2243" s="7">
        <f>IF(E2243&lt;=0,0,E2243/L2243)</f>
        <v>49.472392638036808</v>
      </c>
      <c r="Q2243" t="str">
        <f>LEFT(N2243,FIND("/",N2243)-1)</f>
        <v>games</v>
      </c>
      <c r="R2243" t="str">
        <f>RIGHT(N2243,LEN(N2243)-FIND("/",N2243))</f>
        <v>tabletop games</v>
      </c>
      <c r="S2243" s="11">
        <f>(J2243/86400)+25569+(-5/24)</f>
        <v>42766.619212962956</v>
      </c>
      <c r="T2243" s="11">
        <f>(I2243/86400)+25569+(-5/24)</f>
        <v>42796.619212962956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IF(E2244&lt;=0,0,(E2244/D2244)*100)</f>
        <v>1360.0976000000001</v>
      </c>
      <c r="P2244" s="7">
        <f>IF(E2244&lt;=0,0,E2244/L2244)</f>
        <v>53.865251485148519</v>
      </c>
      <c r="Q2244" t="str">
        <f>LEFT(N2244,FIND("/",N2244)-1)</f>
        <v>games</v>
      </c>
      <c r="R2244" t="str">
        <f>RIGHT(N2244,LEN(N2244)-FIND("/",N2244))</f>
        <v>tabletop games</v>
      </c>
      <c r="S2244" s="11">
        <f>(J2244/86400)+25569+(-5/24)</f>
        <v>41569.367280092592</v>
      </c>
      <c r="T2244" s="11">
        <f>(I2244/86400)+25569+(-5/24)</f>
        <v>41604.918055555558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IF(E2245&lt;=0,0,(E2245/D2245)*100)</f>
        <v>930250</v>
      </c>
      <c r="P2245" s="7">
        <f>IF(E2245&lt;=0,0,E2245/L2245)</f>
        <v>4.5712530712530715</v>
      </c>
      <c r="Q2245" t="str">
        <f>LEFT(N2245,FIND("/",N2245)-1)</f>
        <v>games</v>
      </c>
      <c r="R2245" t="str">
        <f>RIGHT(N2245,LEN(N2245)-FIND("/",N2245))</f>
        <v>tabletop games</v>
      </c>
      <c r="S2245" s="11">
        <f>(J2245/86400)+25569+(-5/24)</f>
        <v>42800.542708333327</v>
      </c>
      <c r="T2245" s="11">
        <f>(I2245/86400)+25569+(-5/24)</f>
        <v>42806.916666666664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IF(E2246&lt;=0,0,(E2246/D2246)*100)</f>
        <v>377.02</v>
      </c>
      <c r="P2246" s="7">
        <f>IF(E2246&lt;=0,0,E2246/L2246)</f>
        <v>65.00344827586207</v>
      </c>
      <c r="Q2246" t="str">
        <f>LEFT(N2246,FIND("/",N2246)-1)</f>
        <v>games</v>
      </c>
      <c r="R2246" t="str">
        <f>RIGHT(N2246,LEN(N2246)-FIND("/",N2246))</f>
        <v>tabletop games</v>
      </c>
      <c r="S2246" s="11">
        <f>(J2246/86400)+25569+(-5/24)</f>
        <v>42647.610486111109</v>
      </c>
      <c r="T2246" s="11">
        <f>(I2246/86400)+25569+(-5/24)</f>
        <v>42659.645833333336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IF(E2247&lt;=0,0,(E2247/D2247)*100)</f>
        <v>2647.0250000000001</v>
      </c>
      <c r="P2247" s="7">
        <f>IF(E2247&lt;=0,0,E2247/L2247)</f>
        <v>53.475252525252522</v>
      </c>
      <c r="Q2247" t="str">
        <f>LEFT(N2247,FIND("/",N2247)-1)</f>
        <v>games</v>
      </c>
      <c r="R2247" t="str">
        <f>RIGHT(N2247,LEN(N2247)-FIND("/",N2247))</f>
        <v>tabletop games</v>
      </c>
      <c r="S2247" s="11">
        <f>(J2247/86400)+25569+(-5/24)</f>
        <v>41660.500196759254</v>
      </c>
      <c r="T2247" s="11">
        <f>(I2247/86400)+25569+(-5/24)</f>
        <v>41691.541666666664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IF(E2248&lt;=0,0,(E2248/D2248)*100)</f>
        <v>100.12</v>
      </c>
      <c r="P2248" s="7">
        <f>IF(E2248&lt;=0,0,E2248/L2248)</f>
        <v>43.912280701754383</v>
      </c>
      <c r="Q2248" t="str">
        <f>LEFT(N2248,FIND("/",N2248)-1)</f>
        <v>games</v>
      </c>
      <c r="R2248" t="str">
        <f>RIGHT(N2248,LEN(N2248)-FIND("/",N2248))</f>
        <v>tabletop games</v>
      </c>
      <c r="S2248" s="11">
        <f>(J2248/86400)+25569+(-5/24)</f>
        <v>42221.583449074074</v>
      </c>
      <c r="T2248" s="11">
        <f>(I2248/86400)+25569+(-5/24)</f>
        <v>42251.583449074074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IF(E2249&lt;=0,0,(E2249/D2249)*100)</f>
        <v>104.45405405405405</v>
      </c>
      <c r="P2249" s="7">
        <f>IF(E2249&lt;=0,0,E2249/L2249)</f>
        <v>50.852631578947367</v>
      </c>
      <c r="Q2249" t="str">
        <f>LEFT(N2249,FIND("/",N2249)-1)</f>
        <v>games</v>
      </c>
      <c r="R2249" t="str">
        <f>RIGHT(N2249,LEN(N2249)-FIND("/",N2249))</f>
        <v>tabletop games</v>
      </c>
      <c r="S2249" s="11">
        <f>(J2249/86400)+25569+(-5/24)</f>
        <v>42200.457928240743</v>
      </c>
      <c r="T2249" s="11">
        <f>(I2249/86400)+25569+(-5/24)</f>
        <v>42214.457928240743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IF(E2250&lt;=0,0,(E2250/D2250)*100)</f>
        <v>107.21428571428571</v>
      </c>
      <c r="P2250" s="7">
        <f>IF(E2250&lt;=0,0,E2250/L2250)</f>
        <v>58.6328125</v>
      </c>
      <c r="Q2250" t="str">
        <f>LEFT(N2250,FIND("/",N2250)-1)</f>
        <v>games</v>
      </c>
      <c r="R2250" t="str">
        <f>RIGHT(N2250,LEN(N2250)-FIND("/",N2250))</f>
        <v>tabletop games</v>
      </c>
      <c r="S2250" s="11">
        <f>(J2250/86400)+25569+(-5/24)</f>
        <v>42688.667569444442</v>
      </c>
      <c r="T2250" s="11">
        <f>(I2250/86400)+25569+(-5/24)</f>
        <v>42718.667569444442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IF(E2251&lt;=0,0,(E2251/D2251)*100)</f>
        <v>168.77142857142857</v>
      </c>
      <c r="P2251" s="7">
        <f>IF(E2251&lt;=0,0,E2251/L2251)</f>
        <v>32.81666666666667</v>
      </c>
      <c r="Q2251" t="str">
        <f>LEFT(N2251,FIND("/",N2251)-1)</f>
        <v>games</v>
      </c>
      <c r="R2251" t="str">
        <f>RIGHT(N2251,LEN(N2251)-FIND("/",N2251))</f>
        <v>tabletop games</v>
      </c>
      <c r="S2251" s="11">
        <f>(J2251/86400)+25569+(-5/24)</f>
        <v>41336.49496527778</v>
      </c>
      <c r="T2251" s="11">
        <f>(I2251/86400)+25569+(-5/24)</f>
        <v>41366.453298611108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IF(E2252&lt;=0,0,(E2252/D2252)*100)</f>
        <v>975.11200000000008</v>
      </c>
      <c r="P2252" s="7">
        <f>IF(E2252&lt;=0,0,E2252/L2252)</f>
        <v>426.93169877408059</v>
      </c>
      <c r="Q2252" t="str">
        <f>LEFT(N2252,FIND("/",N2252)-1)</f>
        <v>games</v>
      </c>
      <c r="R2252" t="str">
        <f>RIGHT(N2252,LEN(N2252)-FIND("/",N2252))</f>
        <v>tabletop games</v>
      </c>
      <c r="S2252" s="11">
        <f>(J2252/86400)+25569+(-5/24)</f>
        <v>42676.7971412037</v>
      </c>
      <c r="T2252" s="11">
        <f>(I2252/86400)+25569+(-5/24)</f>
        <v>42706.838807870365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IF(E2253&lt;=0,0,(E2253/D2253)*100)</f>
        <v>134.44929411764704</v>
      </c>
      <c r="P2253" s="7">
        <f>IF(E2253&lt;=0,0,E2253/L2253)</f>
        <v>23.808729166666669</v>
      </c>
      <c r="Q2253" t="str">
        <f>LEFT(N2253,FIND("/",N2253)-1)</f>
        <v>games</v>
      </c>
      <c r="R2253" t="str">
        <f>RIGHT(N2253,LEN(N2253)-FIND("/",N2253))</f>
        <v>tabletop games</v>
      </c>
      <c r="S2253" s="11">
        <f>(J2253/86400)+25569+(-5/24)</f>
        <v>41846.137465277774</v>
      </c>
      <c r="T2253" s="11">
        <f>(I2253/86400)+25569+(-5/24)</f>
        <v>41867.137465277774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IF(E2254&lt;=0,0,(E2254/D2254)*100)</f>
        <v>272.27777777777777</v>
      </c>
      <c r="P2254" s="7">
        <f>IF(E2254&lt;=0,0,E2254/L2254)</f>
        <v>98.413654618473899</v>
      </c>
      <c r="Q2254" t="str">
        <f>LEFT(N2254,FIND("/",N2254)-1)</f>
        <v>games</v>
      </c>
      <c r="R2254" t="str">
        <f>RIGHT(N2254,LEN(N2254)-FIND("/",N2254))</f>
        <v>tabletop games</v>
      </c>
      <c r="S2254" s="11">
        <f>(J2254/86400)+25569+(-5/24)</f>
        <v>42573.119652777772</v>
      </c>
      <c r="T2254" s="11">
        <f>(I2254/86400)+25569+(-5/24)</f>
        <v>42588.119652777772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IF(E2255&lt;=0,0,(E2255/D2255)*100)</f>
        <v>112.6875</v>
      </c>
      <c r="P2255" s="7">
        <f>IF(E2255&lt;=0,0,E2255/L2255)</f>
        <v>107.32142857142857</v>
      </c>
      <c r="Q2255" t="str">
        <f>LEFT(N2255,FIND("/",N2255)-1)</f>
        <v>games</v>
      </c>
      <c r="R2255" t="str">
        <f>RIGHT(N2255,LEN(N2255)-FIND("/",N2255))</f>
        <v>tabletop games</v>
      </c>
      <c r="S2255" s="11">
        <f>(J2255/86400)+25569+(-5/24)</f>
        <v>42296.422997685186</v>
      </c>
      <c r="T2255" s="11">
        <f>(I2255/86400)+25569+(-5/24)</f>
        <v>42326.46466435185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IF(E2256&lt;=0,0,(E2256/D2256)*100)</f>
        <v>459.8</v>
      </c>
      <c r="P2256" s="7">
        <f>IF(E2256&lt;=0,0,E2256/L2256)</f>
        <v>11.67005076142132</v>
      </c>
      <c r="Q2256" t="str">
        <f>LEFT(N2256,FIND("/",N2256)-1)</f>
        <v>games</v>
      </c>
      <c r="R2256" t="str">
        <f>RIGHT(N2256,LEN(N2256)-FIND("/",N2256))</f>
        <v>tabletop games</v>
      </c>
      <c r="S2256" s="11">
        <f>(J2256/86400)+25569+(-5/24)</f>
        <v>42752.439444444441</v>
      </c>
      <c r="T2256" s="11">
        <f>(I2256/86400)+25569+(-5/24)</f>
        <v>42759.439444444441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IF(E2257&lt;=0,0,(E2257/D2257)*100)</f>
        <v>286.65822784810126</v>
      </c>
      <c r="P2257" s="7">
        <f>IF(E2257&lt;=0,0,E2257/L2257)</f>
        <v>41.782287822878232</v>
      </c>
      <c r="Q2257" t="str">
        <f>LEFT(N2257,FIND("/",N2257)-1)</f>
        <v>games</v>
      </c>
      <c r="R2257" t="str">
        <f>RIGHT(N2257,LEN(N2257)-FIND("/",N2257))</f>
        <v>tabletop games</v>
      </c>
      <c r="S2257" s="11">
        <f>(J2257/86400)+25569+(-5/24)</f>
        <v>42467.743645833332</v>
      </c>
      <c r="T2257" s="11">
        <f>(I2257/86400)+25569+(-5/24)</f>
        <v>42497.743645833332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IF(E2258&lt;=0,0,(E2258/D2258)*100)</f>
        <v>222.70833333333334</v>
      </c>
      <c r="P2258" s="7">
        <f>IF(E2258&lt;=0,0,E2258/L2258)</f>
        <v>21.38</v>
      </c>
      <c r="Q2258" t="str">
        <f>LEFT(N2258,FIND("/",N2258)-1)</f>
        <v>games</v>
      </c>
      <c r="R2258" t="str">
        <f>RIGHT(N2258,LEN(N2258)-FIND("/",N2258))</f>
        <v>tabletop games</v>
      </c>
      <c r="S2258" s="11">
        <f>(J2258/86400)+25569+(-5/24)</f>
        <v>42682.243587962956</v>
      </c>
      <c r="T2258" s="11">
        <f>(I2258/86400)+25569+(-5/24)</f>
        <v>42696.243587962956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IF(E2259&lt;=0,0,(E2259/D2259)*100)</f>
        <v>636.14</v>
      </c>
      <c r="P2259" s="7">
        <f>IF(E2259&lt;=0,0,E2259/L2259)</f>
        <v>94.103550295857985</v>
      </c>
      <c r="Q2259" t="str">
        <f>LEFT(N2259,FIND("/",N2259)-1)</f>
        <v>games</v>
      </c>
      <c r="R2259" t="str">
        <f>RIGHT(N2259,LEN(N2259)-FIND("/",N2259))</f>
        <v>tabletop games</v>
      </c>
      <c r="S2259" s="11">
        <f>(J2259/86400)+25569+(-5/24)</f>
        <v>42505.728344907409</v>
      </c>
      <c r="T2259" s="11">
        <f>(I2259/86400)+25569+(-5/24)</f>
        <v>42540.749999999993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IF(E2260&lt;=0,0,(E2260/D2260)*100)</f>
        <v>146.5</v>
      </c>
      <c r="P2260" s="7">
        <f>IF(E2260&lt;=0,0,E2260/L2260)</f>
        <v>15.721951219512196</v>
      </c>
      <c r="Q2260" t="str">
        <f>LEFT(N2260,FIND("/",N2260)-1)</f>
        <v>games</v>
      </c>
      <c r="R2260" t="str">
        <f>RIGHT(N2260,LEN(N2260)-FIND("/",N2260))</f>
        <v>tabletop games</v>
      </c>
      <c r="S2260" s="11">
        <f>(J2260/86400)+25569+(-5/24)</f>
        <v>42136.542673611104</v>
      </c>
      <c r="T2260" s="11">
        <f>(I2260/86400)+25569+(-5/24)</f>
        <v>42166.542673611104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IF(E2261&lt;=0,0,(E2261/D2261)*100)</f>
        <v>1867.1</v>
      </c>
      <c r="P2261" s="7">
        <f>IF(E2261&lt;=0,0,E2261/L2261)</f>
        <v>90.635922330097088</v>
      </c>
      <c r="Q2261" t="str">
        <f>LEFT(N2261,FIND("/",N2261)-1)</f>
        <v>games</v>
      </c>
      <c r="R2261" t="str">
        <f>RIGHT(N2261,LEN(N2261)-FIND("/",N2261))</f>
        <v>tabletop games</v>
      </c>
      <c r="S2261" s="11">
        <f>(J2261/86400)+25569+(-5/24)</f>
        <v>42702.59648148148</v>
      </c>
      <c r="T2261" s="11">
        <f>(I2261/86400)+25569+(-5/24)</f>
        <v>42712.59648148148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IF(E2262&lt;=0,0,(E2262/D2262)*100)</f>
        <v>326.92</v>
      </c>
      <c r="P2262" s="7">
        <f>IF(E2262&lt;=0,0,E2262/L2262)</f>
        <v>97.297619047619051</v>
      </c>
      <c r="Q2262" t="str">
        <f>LEFT(N2262,FIND("/",N2262)-1)</f>
        <v>games</v>
      </c>
      <c r="R2262" t="str">
        <f>RIGHT(N2262,LEN(N2262)-FIND("/",N2262))</f>
        <v>tabletop games</v>
      </c>
      <c r="S2262" s="11">
        <f>(J2262/86400)+25569+(-5/24)</f>
        <v>41694.808449074073</v>
      </c>
      <c r="T2262" s="11">
        <f>(I2262/86400)+25569+(-5/24)</f>
        <v>41724.766782407409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IF(E2263&lt;=0,0,(E2263/D2263)*100)</f>
        <v>779.5</v>
      </c>
      <c r="P2263" s="7">
        <f>IF(E2263&lt;=0,0,E2263/L2263)</f>
        <v>37.11904761904762</v>
      </c>
      <c r="Q2263" t="str">
        <f>LEFT(N2263,FIND("/",N2263)-1)</f>
        <v>games</v>
      </c>
      <c r="R2263" t="str">
        <f>RIGHT(N2263,LEN(N2263)-FIND("/",N2263))</f>
        <v>tabletop games</v>
      </c>
      <c r="S2263" s="11">
        <f>(J2263/86400)+25569+(-5/24)</f>
        <v>42759.516435185178</v>
      </c>
      <c r="T2263" s="11">
        <f>(I2263/86400)+25569+(-5/24)</f>
        <v>42780.516435185178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IF(E2264&lt;=0,0,(E2264/D2264)*100)</f>
        <v>154.15151515151516</v>
      </c>
      <c r="P2264" s="7">
        <f>IF(E2264&lt;=0,0,E2264/L2264)</f>
        <v>28.104972375690608</v>
      </c>
      <c r="Q2264" t="str">
        <f>LEFT(N2264,FIND("/",N2264)-1)</f>
        <v>games</v>
      </c>
      <c r="R2264" t="str">
        <f>RIGHT(N2264,LEN(N2264)-FIND("/",N2264))</f>
        <v>tabletop games</v>
      </c>
      <c r="S2264" s="11">
        <f>(J2264/86400)+25569+(-5/24)</f>
        <v>41926.376828703702</v>
      </c>
      <c r="T2264" s="11">
        <f>(I2264/86400)+25569+(-5/24)</f>
        <v>41960.791666666664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IF(E2265&lt;=0,0,(E2265/D2265)*100)</f>
        <v>115.54666666666667</v>
      </c>
      <c r="P2265" s="7">
        <f>IF(E2265&lt;=0,0,E2265/L2265)</f>
        <v>144.43333333333334</v>
      </c>
      <c r="Q2265" t="str">
        <f>LEFT(N2265,FIND("/",N2265)-1)</f>
        <v>games</v>
      </c>
      <c r="R2265" t="str">
        <f>RIGHT(N2265,LEN(N2265)-FIND("/",N2265))</f>
        <v>tabletop games</v>
      </c>
      <c r="S2265" s="11">
        <f>(J2265/86400)+25569+(-5/24)</f>
        <v>42014.623993055553</v>
      </c>
      <c r="T2265" s="11">
        <f>(I2265/86400)+25569+(-5/24)</f>
        <v>42035.623993055553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IF(E2266&lt;=0,0,(E2266/D2266)*100)</f>
        <v>180.03333333333333</v>
      </c>
      <c r="P2266" s="7">
        <f>IF(E2266&lt;=0,0,E2266/L2266)</f>
        <v>24.274157303370785</v>
      </c>
      <c r="Q2266" t="str">
        <f>LEFT(N2266,FIND("/",N2266)-1)</f>
        <v>games</v>
      </c>
      <c r="R2266" t="str">
        <f>RIGHT(N2266,LEN(N2266)-FIND("/",N2266))</f>
        <v>tabletop games</v>
      </c>
      <c r="S2266" s="11">
        <f>(J2266/86400)+25569+(-5/24)</f>
        <v>42496.374004629623</v>
      </c>
      <c r="T2266" s="11">
        <f>(I2266/86400)+25569+(-5/24)</f>
        <v>42512.916666666664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IF(E2267&lt;=0,0,(E2267/D2267)*100)</f>
        <v>298.5</v>
      </c>
      <c r="P2267" s="7">
        <f>IF(E2267&lt;=0,0,E2267/L2267)</f>
        <v>35.117647058823529</v>
      </c>
      <c r="Q2267" t="str">
        <f>LEFT(N2267,FIND("/",N2267)-1)</f>
        <v>games</v>
      </c>
      <c r="R2267" t="str">
        <f>RIGHT(N2267,LEN(N2267)-FIND("/",N2267))</f>
        <v>tabletop games</v>
      </c>
      <c r="S2267" s="11">
        <f>(J2267/86400)+25569+(-5/24)</f>
        <v>42689.644756944443</v>
      </c>
      <c r="T2267" s="11">
        <f>(I2267/86400)+25569+(-5/24)</f>
        <v>42696.644756944443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IF(E2268&lt;=0,0,(E2268/D2268)*100)</f>
        <v>320.26666666666665</v>
      </c>
      <c r="P2268" s="7">
        <f>IF(E2268&lt;=0,0,E2268/L2268)</f>
        <v>24.762886597938145</v>
      </c>
      <c r="Q2268" t="str">
        <f>LEFT(N2268,FIND("/",N2268)-1)</f>
        <v>games</v>
      </c>
      <c r="R2268" t="str">
        <f>RIGHT(N2268,LEN(N2268)-FIND("/",N2268))</f>
        <v>tabletop games</v>
      </c>
      <c r="S2268" s="11">
        <f>(J2268/86400)+25569+(-5/24)</f>
        <v>42469.666574074072</v>
      </c>
      <c r="T2268" s="11">
        <f>(I2268/86400)+25569+(-5/24)</f>
        <v>42486.874999999993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IF(E2269&lt;=0,0,(E2269/D2269)*100)</f>
        <v>380.52499999999998</v>
      </c>
      <c r="P2269" s="7">
        <f>IF(E2269&lt;=0,0,E2269/L2269)</f>
        <v>188.37871287128712</v>
      </c>
      <c r="Q2269" t="str">
        <f>LEFT(N2269,FIND("/",N2269)-1)</f>
        <v>games</v>
      </c>
      <c r="R2269" t="str">
        <f>RIGHT(N2269,LEN(N2269)-FIND("/",N2269))</f>
        <v>tabletop games</v>
      </c>
      <c r="S2269" s="11">
        <f>(J2269/86400)+25569+(-5/24)</f>
        <v>41968.621493055551</v>
      </c>
      <c r="T2269" s="11">
        <f>(I2269/86400)+25569+(-5/24)</f>
        <v>41993.833333333336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IF(E2270&lt;=0,0,(E2270/D2270)*100)</f>
        <v>102.60000000000001</v>
      </c>
      <c r="P2270" s="7">
        <f>IF(E2270&lt;=0,0,E2270/L2270)</f>
        <v>148.08247422680412</v>
      </c>
      <c r="Q2270" t="str">
        <f>LEFT(N2270,FIND("/",N2270)-1)</f>
        <v>games</v>
      </c>
      <c r="R2270" t="str">
        <f>RIGHT(N2270,LEN(N2270)-FIND("/",N2270))</f>
        <v>tabletop games</v>
      </c>
      <c r="S2270" s="11">
        <f>(J2270/86400)+25569+(-5/24)</f>
        <v>42775.874016203707</v>
      </c>
      <c r="T2270" s="11">
        <f>(I2270/86400)+25569+(-5/24)</f>
        <v>42805.874016203707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IF(E2271&lt;=0,0,(E2271/D2271)*100)</f>
        <v>1801.64</v>
      </c>
      <c r="P2271" s="7">
        <f>IF(E2271&lt;=0,0,E2271/L2271)</f>
        <v>49.934589800443462</v>
      </c>
      <c r="Q2271" t="str">
        <f>LEFT(N2271,FIND("/",N2271)-1)</f>
        <v>games</v>
      </c>
      <c r="R2271" t="str">
        <f>RIGHT(N2271,LEN(N2271)-FIND("/",N2271))</f>
        <v>tabletop games</v>
      </c>
      <c r="S2271" s="11">
        <f>(J2271/86400)+25569+(-5/24)</f>
        <v>42776.496099537035</v>
      </c>
      <c r="T2271" s="11">
        <f>(I2271/86400)+25569+(-5/24)</f>
        <v>42800.999999999993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IF(E2272&lt;=0,0,(E2272/D2272)*100)</f>
        <v>720.24800000000005</v>
      </c>
      <c r="P2272" s="7">
        <f>IF(E2272&lt;=0,0,E2272/L2272)</f>
        <v>107.82155688622754</v>
      </c>
      <c r="Q2272" t="str">
        <f>LEFT(N2272,FIND("/",N2272)-1)</f>
        <v>games</v>
      </c>
      <c r="R2272" t="str">
        <f>RIGHT(N2272,LEN(N2272)-FIND("/",N2272))</f>
        <v>tabletop games</v>
      </c>
      <c r="S2272" s="11">
        <f>(J2272/86400)+25569+(-5/24)</f>
        <v>42725.661030092589</v>
      </c>
      <c r="T2272" s="11">
        <f>(I2272/86400)+25569+(-5/24)</f>
        <v>42745.707638888889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IF(E2273&lt;=0,0,(E2273/D2273)*100)</f>
        <v>283.09000000000003</v>
      </c>
      <c r="P2273" s="7">
        <f>IF(E2273&lt;=0,0,E2273/L2273)</f>
        <v>42.63403614457831</v>
      </c>
      <c r="Q2273" t="str">
        <f>LEFT(N2273,FIND("/",N2273)-1)</f>
        <v>games</v>
      </c>
      <c r="R2273" t="str">
        <f>RIGHT(N2273,LEN(N2273)-FIND("/",N2273))</f>
        <v>tabletop games</v>
      </c>
      <c r="S2273" s="11">
        <f>(J2273/86400)+25569+(-5/24)</f>
        <v>42683.791712962957</v>
      </c>
      <c r="T2273" s="11">
        <f>(I2273/86400)+25569+(-5/24)</f>
        <v>42713.791712962957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IF(E2274&lt;=0,0,(E2274/D2274)*100)</f>
        <v>1356.6000000000001</v>
      </c>
      <c r="P2274" s="7">
        <f>IF(E2274&lt;=0,0,E2274/L2274)</f>
        <v>14.370762711864407</v>
      </c>
      <c r="Q2274" t="str">
        <f>LEFT(N2274,FIND("/",N2274)-1)</f>
        <v>games</v>
      </c>
      <c r="R2274" t="str">
        <f>RIGHT(N2274,LEN(N2274)-FIND("/",N2274))</f>
        <v>tabletop games</v>
      </c>
      <c r="S2274" s="11">
        <f>(J2274/86400)+25569+(-5/24)</f>
        <v>42315.491157407407</v>
      </c>
      <c r="T2274" s="11">
        <f>(I2274/86400)+25569+(-5/24)</f>
        <v>42345.491157407407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IF(E2275&lt;=0,0,(E2275/D2275)*100)</f>
        <v>220.35999999999999</v>
      </c>
      <c r="P2275" s="7">
        <f>IF(E2275&lt;=0,0,E2275/L2275)</f>
        <v>37.476190476190474</v>
      </c>
      <c r="Q2275" t="str">
        <f>LEFT(N2275,FIND("/",N2275)-1)</f>
        <v>games</v>
      </c>
      <c r="R2275" t="str">
        <f>RIGHT(N2275,LEN(N2275)-FIND("/",N2275))</f>
        <v>tabletop games</v>
      </c>
      <c r="S2275" s="11">
        <f>(J2275/86400)+25569+(-5/24)</f>
        <v>42781.340763888882</v>
      </c>
      <c r="T2275" s="11">
        <f>(I2275/86400)+25569+(-5/24)</f>
        <v>42806.299097222225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IF(E2276&lt;=0,0,(E2276/D2276)*100)</f>
        <v>119.6</v>
      </c>
      <c r="P2276" s="7">
        <f>IF(E2276&lt;=0,0,E2276/L2276)</f>
        <v>30.202020202020201</v>
      </c>
      <c r="Q2276" t="str">
        <f>LEFT(N2276,FIND("/",N2276)-1)</f>
        <v>games</v>
      </c>
      <c r="R2276" t="str">
        <f>RIGHT(N2276,LEN(N2276)-FIND("/",N2276))</f>
        <v>tabletop games</v>
      </c>
      <c r="S2276" s="11">
        <f>(J2276/86400)+25569+(-5/24)</f>
        <v>41663.292326388888</v>
      </c>
      <c r="T2276" s="11">
        <f>(I2276/86400)+25569+(-5/24)</f>
        <v>41693.292326388888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IF(E2277&lt;=0,0,(E2277/D2277)*100)</f>
        <v>407.76923076923077</v>
      </c>
      <c r="P2277" s="7">
        <f>IF(E2277&lt;=0,0,E2277/L2277)</f>
        <v>33.550632911392405</v>
      </c>
      <c r="Q2277" t="str">
        <f>LEFT(N2277,FIND("/",N2277)-1)</f>
        <v>games</v>
      </c>
      <c r="R2277" t="str">
        <f>RIGHT(N2277,LEN(N2277)-FIND("/",N2277))</f>
        <v>tabletop games</v>
      </c>
      <c r="S2277" s="11">
        <f>(J2277/86400)+25569+(-5/24)</f>
        <v>41965.408321759256</v>
      </c>
      <c r="T2277" s="11">
        <f>(I2277/86400)+25569+(-5/24)</f>
        <v>41995.408321759256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IF(E2278&lt;=0,0,(E2278/D2278)*100)</f>
        <v>105.81826105905425</v>
      </c>
      <c r="P2278" s="7">
        <f>IF(E2278&lt;=0,0,E2278/L2278)</f>
        <v>64.74666666666667</v>
      </c>
      <c r="Q2278" t="str">
        <f>LEFT(N2278,FIND("/",N2278)-1)</f>
        <v>games</v>
      </c>
      <c r="R2278" t="str">
        <f>RIGHT(N2278,LEN(N2278)-FIND("/",N2278))</f>
        <v>tabletop games</v>
      </c>
      <c r="S2278" s="11">
        <f>(J2278/86400)+25569+(-5/24)</f>
        <v>41614.443159722221</v>
      </c>
      <c r="T2278" s="11">
        <f>(I2278/86400)+25569+(-5/24)</f>
        <v>41644.443159722221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IF(E2279&lt;=0,0,(E2279/D2279)*100)</f>
        <v>141.08235294117648</v>
      </c>
      <c r="P2279" s="7">
        <f>IF(E2279&lt;=0,0,E2279/L2279)</f>
        <v>57.932367149758456</v>
      </c>
      <c r="Q2279" t="str">
        <f>LEFT(N2279,FIND("/",N2279)-1)</f>
        <v>games</v>
      </c>
      <c r="R2279" t="str">
        <f>RIGHT(N2279,LEN(N2279)-FIND("/",N2279))</f>
        <v>tabletop games</v>
      </c>
      <c r="S2279" s="11">
        <f>(J2279/86400)+25569+(-5/24)</f>
        <v>40936.470173611109</v>
      </c>
      <c r="T2279" s="11">
        <f>(I2279/86400)+25569+(-5/24)</f>
        <v>40966.470173611109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IF(E2280&lt;=0,0,(E2280/D2280)*100)</f>
        <v>270.7</v>
      </c>
      <c r="P2280" s="7">
        <f>IF(E2280&lt;=0,0,E2280/L2280)</f>
        <v>53.078431372549019</v>
      </c>
      <c r="Q2280" t="str">
        <f>LEFT(N2280,FIND("/",N2280)-1)</f>
        <v>games</v>
      </c>
      <c r="R2280" t="str">
        <f>RIGHT(N2280,LEN(N2280)-FIND("/",N2280))</f>
        <v>tabletop games</v>
      </c>
      <c r="S2280" s="11">
        <f>(J2280/86400)+25569+(-5/24)</f>
        <v>42338.500775462962</v>
      </c>
      <c r="T2280" s="11">
        <f>(I2280/86400)+25569+(-5/24)</f>
        <v>42372.749305555553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IF(E2281&lt;=0,0,(E2281/D2281)*100)</f>
        <v>153.80000000000001</v>
      </c>
      <c r="P2281" s="7">
        <f>IF(E2281&lt;=0,0,E2281/L2281)</f>
        <v>48.0625</v>
      </c>
      <c r="Q2281" t="str">
        <f>LEFT(N2281,FIND("/",N2281)-1)</f>
        <v>games</v>
      </c>
      <c r="R2281" t="str">
        <f>RIGHT(N2281,LEN(N2281)-FIND("/",N2281))</f>
        <v>tabletop games</v>
      </c>
      <c r="S2281" s="11">
        <f>(J2281/86400)+25569+(-5/24)</f>
        <v>42020.598368055558</v>
      </c>
      <c r="T2281" s="11">
        <f>(I2281/86400)+25569+(-5/24)</f>
        <v>42038.958333333336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IF(E2282&lt;=0,0,(E2282/D2282)*100)</f>
        <v>403.57653061224488</v>
      </c>
      <c r="P2282" s="7">
        <f>IF(E2282&lt;=0,0,E2282/L2282)</f>
        <v>82.396874999999994</v>
      </c>
      <c r="Q2282" t="str">
        <f>LEFT(N2282,FIND("/",N2282)-1)</f>
        <v>games</v>
      </c>
      <c r="R2282" t="str">
        <f>RIGHT(N2282,LEN(N2282)-FIND("/",N2282))</f>
        <v>tabletop games</v>
      </c>
      <c r="S2282" s="11">
        <f>(J2282/86400)+25569+(-5/24)</f>
        <v>42234.416562499995</v>
      </c>
      <c r="T2282" s="11">
        <f>(I2282/86400)+25569+(-5/24)</f>
        <v>42264.416562499995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IF(E2283&lt;=0,0,(E2283/D2283)*100)</f>
        <v>185</v>
      </c>
      <c r="P2283" s="7">
        <f>IF(E2283&lt;=0,0,E2283/L2283)</f>
        <v>50.454545454545453</v>
      </c>
      <c r="Q2283" t="str">
        <f>LEFT(N2283,FIND("/",N2283)-1)</f>
        <v>music</v>
      </c>
      <c r="R2283" t="str">
        <f>RIGHT(N2283,LEN(N2283)-FIND("/",N2283))</f>
        <v>rock</v>
      </c>
      <c r="S2283" s="11">
        <f>(J2283/86400)+25569+(-5/24)</f>
        <v>40687.077511574069</v>
      </c>
      <c r="T2283" s="11">
        <f>(I2283/86400)+25569+(-5/24)</f>
        <v>40749.076388888883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IF(E2284&lt;=0,0,(E2284/D2284)*100)</f>
        <v>185.33333333333331</v>
      </c>
      <c r="P2284" s="7">
        <f>IF(E2284&lt;=0,0,E2284/L2284)</f>
        <v>115.83333333333333</v>
      </c>
      <c r="Q2284" t="str">
        <f>LEFT(N2284,FIND("/",N2284)-1)</f>
        <v>music</v>
      </c>
      <c r="R2284" t="str">
        <f>RIGHT(N2284,LEN(N2284)-FIND("/",N2284))</f>
        <v>rock</v>
      </c>
      <c r="S2284" s="11">
        <f>(J2284/86400)+25569+(-5/24)</f>
        <v>42322.966273148144</v>
      </c>
      <c r="T2284" s="11">
        <f>(I2284/86400)+25569+(-5/24)</f>
        <v>42382.966273148144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IF(E2285&lt;=0,0,(E2285/D2285)*100)</f>
        <v>100.85533333333332</v>
      </c>
      <c r="P2285" s="7">
        <f>IF(E2285&lt;=0,0,E2285/L2285)</f>
        <v>63.03458333333333</v>
      </c>
      <c r="Q2285" t="str">
        <f>LEFT(N2285,FIND("/",N2285)-1)</f>
        <v>music</v>
      </c>
      <c r="R2285" t="str">
        <f>RIGHT(N2285,LEN(N2285)-FIND("/",N2285))</f>
        <v>rock</v>
      </c>
      <c r="S2285" s="11">
        <f>(J2285/86400)+25569+(-5/24)</f>
        <v>40977.916712962957</v>
      </c>
      <c r="T2285" s="11">
        <f>(I2285/86400)+25569+(-5/24)</f>
        <v>41037.875046296293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IF(E2286&lt;=0,0,(E2286/D2286)*100)</f>
        <v>106.22116666666668</v>
      </c>
      <c r="P2286" s="7">
        <f>IF(E2286&lt;=0,0,E2286/L2286)</f>
        <v>108.02152542372882</v>
      </c>
      <c r="Q2286" t="str">
        <f>LEFT(N2286,FIND("/",N2286)-1)</f>
        <v>music</v>
      </c>
      <c r="R2286" t="str">
        <f>RIGHT(N2286,LEN(N2286)-FIND("/",N2286))</f>
        <v>rock</v>
      </c>
      <c r="S2286" s="11">
        <f>(J2286/86400)+25569+(-5/24)</f>
        <v>40585.588483796295</v>
      </c>
      <c r="T2286" s="11">
        <f>(I2286/86400)+25569+(-5/24)</f>
        <v>40613.958333333328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IF(E2287&lt;=0,0,(E2287/D2287)*100)</f>
        <v>121.36666666666667</v>
      </c>
      <c r="P2287" s="7">
        <f>IF(E2287&lt;=0,0,E2287/L2287)</f>
        <v>46.088607594936711</v>
      </c>
      <c r="Q2287" t="str">
        <f>LEFT(N2287,FIND("/",N2287)-1)</f>
        <v>music</v>
      </c>
      <c r="R2287" t="str">
        <f>RIGHT(N2287,LEN(N2287)-FIND("/",N2287))</f>
        <v>rock</v>
      </c>
      <c r="S2287" s="11">
        <f>(J2287/86400)+25569+(-5/24)</f>
        <v>41058.977349537039</v>
      </c>
      <c r="T2287" s="11">
        <f>(I2287/86400)+25569+(-5/24)</f>
        <v>41088.977349537039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IF(E2288&lt;=0,0,(E2288/D2288)*100)</f>
        <v>100.06666666666666</v>
      </c>
      <c r="P2288" s="7">
        <f>IF(E2288&lt;=0,0,E2288/L2288)</f>
        <v>107.21428571428571</v>
      </c>
      <c r="Q2288" t="str">
        <f>LEFT(N2288,FIND("/",N2288)-1)</f>
        <v>music</v>
      </c>
      <c r="R2288" t="str">
        <f>RIGHT(N2288,LEN(N2288)-FIND("/",N2288))</f>
        <v>rock</v>
      </c>
      <c r="S2288" s="11">
        <f>(J2288/86400)+25569+(-5/24)</f>
        <v>41494.755254629628</v>
      </c>
      <c r="T2288" s="11">
        <f>(I2288/86400)+25569+(-5/24)</f>
        <v>41522.957638888889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IF(E2289&lt;=0,0,(E2289/D2289)*100)</f>
        <v>119.97755555555555</v>
      </c>
      <c r="P2289" s="7">
        <f>IF(E2289&lt;=0,0,E2289/L2289)</f>
        <v>50.9338679245283</v>
      </c>
      <c r="Q2289" t="str">
        <f>LEFT(N2289,FIND("/",N2289)-1)</f>
        <v>music</v>
      </c>
      <c r="R2289" t="str">
        <f>RIGHT(N2289,LEN(N2289)-FIND("/",N2289))</f>
        <v>rock</v>
      </c>
      <c r="S2289" s="11">
        <f>(J2289/86400)+25569+(-5/24)</f>
        <v>41792.459027777775</v>
      </c>
      <c r="T2289" s="11">
        <f>(I2289/86400)+25569+(-5/24)</f>
        <v>41813.459027777775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IF(E2290&lt;=0,0,(E2290/D2290)*100)</f>
        <v>100.1</v>
      </c>
      <c r="P2290" s="7">
        <f>IF(E2290&lt;=0,0,E2290/L2290)</f>
        <v>40.04</v>
      </c>
      <c r="Q2290" t="str">
        <f>LEFT(N2290,FIND("/",N2290)-1)</f>
        <v>music</v>
      </c>
      <c r="R2290" t="str">
        <f>RIGHT(N2290,LEN(N2290)-FIND("/",N2290))</f>
        <v>rock</v>
      </c>
      <c r="S2290" s="11">
        <f>(J2290/86400)+25569+(-5/24)</f>
        <v>41067.619085648148</v>
      </c>
      <c r="T2290" s="11">
        <f>(I2290/86400)+25569+(-5/24)</f>
        <v>41086.541666666664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IF(E2291&lt;=0,0,(E2291/D2291)*100)</f>
        <v>107.4</v>
      </c>
      <c r="P2291" s="7">
        <f>IF(E2291&lt;=0,0,E2291/L2291)</f>
        <v>64.44</v>
      </c>
      <c r="Q2291" t="str">
        <f>LEFT(N2291,FIND("/",N2291)-1)</f>
        <v>music</v>
      </c>
      <c r="R2291" t="str">
        <f>RIGHT(N2291,LEN(N2291)-FIND("/",N2291))</f>
        <v>rock</v>
      </c>
      <c r="S2291" s="11">
        <f>(J2291/86400)+25569+(-5/24)</f>
        <v>41571.790046296293</v>
      </c>
      <c r="T2291" s="11">
        <f>(I2291/86400)+25569+(-5/24)</f>
        <v>41614.765277777777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IF(E2292&lt;=0,0,(E2292/D2292)*100)</f>
        <v>104.06666666666666</v>
      </c>
      <c r="P2292" s="7">
        <f>IF(E2292&lt;=0,0,E2292/L2292)</f>
        <v>53.827586206896555</v>
      </c>
      <c r="Q2292" t="str">
        <f>LEFT(N2292,FIND("/",N2292)-1)</f>
        <v>music</v>
      </c>
      <c r="R2292" t="str">
        <f>RIGHT(N2292,LEN(N2292)-FIND("/",N2292))</f>
        <v>rock</v>
      </c>
      <c r="S2292" s="11">
        <f>(J2292/86400)+25569+(-5/24)</f>
        <v>40070.045486111107</v>
      </c>
      <c r="T2292" s="11">
        <f>(I2292/86400)+25569+(-5/24)</f>
        <v>40148.5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IF(E2293&lt;=0,0,(E2293/D2293)*100)</f>
        <v>172.8</v>
      </c>
      <c r="P2293" s="7">
        <f>IF(E2293&lt;=0,0,E2293/L2293)</f>
        <v>100.46511627906976</v>
      </c>
      <c r="Q2293" t="str">
        <f>LEFT(N2293,FIND("/",N2293)-1)</f>
        <v>music</v>
      </c>
      <c r="R2293" t="str">
        <f>RIGHT(N2293,LEN(N2293)-FIND("/",N2293))</f>
        <v>rock</v>
      </c>
      <c r="S2293" s="11">
        <f>(J2293/86400)+25569+(-5/24)</f>
        <v>40987.768726851849</v>
      </c>
      <c r="T2293" s="11">
        <f>(I2293/86400)+25569+(-5/24)</f>
        <v>41021.958333333328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IF(E2294&lt;=0,0,(E2294/D2294)*100)</f>
        <v>107.2505</v>
      </c>
      <c r="P2294" s="7">
        <f>IF(E2294&lt;=0,0,E2294/L2294)</f>
        <v>46.630652173913049</v>
      </c>
      <c r="Q2294" t="str">
        <f>LEFT(N2294,FIND("/",N2294)-1)</f>
        <v>music</v>
      </c>
      <c r="R2294" t="str">
        <f>RIGHT(N2294,LEN(N2294)-FIND("/",N2294))</f>
        <v>rock</v>
      </c>
      <c r="S2294" s="11">
        <f>(J2294/86400)+25569+(-5/24)</f>
        <v>40987.489305555551</v>
      </c>
      <c r="T2294" s="11">
        <f>(I2294/86400)+25569+(-5/24)</f>
        <v>41017.489305555551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IF(E2295&lt;=0,0,(E2295/D2295)*100)</f>
        <v>108.23529411764706</v>
      </c>
      <c r="P2295" s="7">
        <f>IF(E2295&lt;=0,0,E2295/L2295)</f>
        <v>34.074074074074076</v>
      </c>
      <c r="Q2295" t="str">
        <f>LEFT(N2295,FIND("/",N2295)-1)</f>
        <v>music</v>
      </c>
      <c r="R2295" t="str">
        <f>RIGHT(N2295,LEN(N2295)-FIND("/",N2295))</f>
        <v>rock</v>
      </c>
      <c r="S2295" s="11">
        <f>(J2295/86400)+25569+(-5/24)</f>
        <v>41151.499988425923</v>
      </c>
      <c r="T2295" s="11">
        <f>(I2295/86400)+25569+(-5/24)</f>
        <v>41176.957638888889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IF(E2296&lt;=0,0,(E2296/D2296)*100)</f>
        <v>146.08079999999998</v>
      </c>
      <c r="P2296" s="7">
        <f>IF(E2296&lt;=0,0,E2296/L2296)</f>
        <v>65.214642857142863</v>
      </c>
      <c r="Q2296" t="str">
        <f>LEFT(N2296,FIND("/",N2296)-1)</f>
        <v>music</v>
      </c>
      <c r="R2296" t="str">
        <f>RIGHT(N2296,LEN(N2296)-FIND("/",N2296))</f>
        <v>rock</v>
      </c>
      <c r="S2296" s="11">
        <f>(J2296/86400)+25569+(-5/24)</f>
        <v>41264.514814814815</v>
      </c>
      <c r="T2296" s="11">
        <f>(I2296/86400)+25569+(-5/24)</f>
        <v>41294.514814814815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IF(E2297&lt;=0,0,(E2297/D2297)*100)</f>
        <v>125.25</v>
      </c>
      <c r="P2297" s="7">
        <f>IF(E2297&lt;=0,0,E2297/L2297)</f>
        <v>44.205882352941174</v>
      </c>
      <c r="Q2297" t="str">
        <f>LEFT(N2297,FIND("/",N2297)-1)</f>
        <v>music</v>
      </c>
      <c r="R2297" t="str">
        <f>RIGHT(N2297,LEN(N2297)-FIND("/",N2297))</f>
        <v>rock</v>
      </c>
      <c r="S2297" s="11">
        <f>(J2297/86400)+25569+(-5/24)</f>
        <v>41270.746018518512</v>
      </c>
      <c r="T2297" s="11">
        <f>(I2297/86400)+25569+(-5/24)</f>
        <v>41300.746018518512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IF(E2298&lt;=0,0,(E2298/D2298)*100)</f>
        <v>149.07142857142856</v>
      </c>
      <c r="P2298" s="7">
        <f>IF(E2298&lt;=0,0,E2298/L2298)</f>
        <v>71.965517241379317</v>
      </c>
      <c r="Q2298" t="str">
        <f>LEFT(N2298,FIND("/",N2298)-1)</f>
        <v>music</v>
      </c>
      <c r="R2298" t="str">
        <f>RIGHT(N2298,LEN(N2298)-FIND("/",N2298))</f>
        <v>rock</v>
      </c>
      <c r="S2298" s="11">
        <f>(J2298/86400)+25569+(-5/24)</f>
        <v>40927.52344907407</v>
      </c>
      <c r="T2298" s="11">
        <f>(I2298/86400)+25569+(-5/24)</f>
        <v>40962.52344907407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IF(E2299&lt;=0,0,(E2299/D2299)*100)</f>
        <v>100.6</v>
      </c>
      <c r="P2299" s="7">
        <f>IF(E2299&lt;=0,0,E2299/L2299)</f>
        <v>52.94736842105263</v>
      </c>
      <c r="Q2299" t="str">
        <f>LEFT(N2299,FIND("/",N2299)-1)</f>
        <v>music</v>
      </c>
      <c r="R2299" t="str">
        <f>RIGHT(N2299,LEN(N2299)-FIND("/",N2299))</f>
        <v>rock</v>
      </c>
      <c r="S2299" s="11">
        <f>(J2299/86400)+25569+(-5/24)</f>
        <v>40947.83390046296</v>
      </c>
      <c r="T2299" s="11">
        <f>(I2299/86400)+25569+(-5/24)</f>
        <v>40981.957638888889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IF(E2300&lt;=0,0,(E2300/D2300)*100)</f>
        <v>105.07333333333332</v>
      </c>
      <c r="P2300" s="7">
        <f>IF(E2300&lt;=0,0,E2300/L2300)</f>
        <v>109.45138888888889</v>
      </c>
      <c r="Q2300" t="str">
        <f>LEFT(N2300,FIND("/",N2300)-1)</f>
        <v>music</v>
      </c>
      <c r="R2300" t="str">
        <f>RIGHT(N2300,LEN(N2300)-FIND("/",N2300))</f>
        <v>rock</v>
      </c>
      <c r="S2300" s="11">
        <f>(J2300/86400)+25569+(-5/24)</f>
        <v>41694.632326388884</v>
      </c>
      <c r="T2300" s="11">
        <f>(I2300/86400)+25569+(-5/24)</f>
        <v>41724.59065972222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IF(E2301&lt;=0,0,(E2301/D2301)*100)</f>
        <v>350.16666666666663</v>
      </c>
      <c r="P2301" s="7">
        <f>IF(E2301&lt;=0,0,E2301/L2301)</f>
        <v>75.035714285714292</v>
      </c>
      <c r="Q2301" t="str">
        <f>LEFT(N2301,FIND("/",N2301)-1)</f>
        <v>music</v>
      </c>
      <c r="R2301" t="str">
        <f>RIGHT(N2301,LEN(N2301)-FIND("/",N2301))</f>
        <v>rock</v>
      </c>
      <c r="S2301" s="11">
        <f>(J2301/86400)+25569+(-5/24)</f>
        <v>40564.824178240735</v>
      </c>
      <c r="T2301" s="11">
        <f>(I2301/86400)+25569+(-5/24)</f>
        <v>40579.824178240735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IF(E2302&lt;=0,0,(E2302/D2302)*100)</f>
        <v>101.25</v>
      </c>
      <c r="P2302" s="7">
        <f>IF(E2302&lt;=0,0,E2302/L2302)</f>
        <v>115.71428571428571</v>
      </c>
      <c r="Q2302" t="str">
        <f>LEFT(N2302,FIND("/",N2302)-1)</f>
        <v>music</v>
      </c>
      <c r="R2302" t="str">
        <f>RIGHT(N2302,LEN(N2302)-FIND("/",N2302))</f>
        <v>rock</v>
      </c>
      <c r="S2302" s="11">
        <f>(J2302/86400)+25569+(-5/24)</f>
        <v>41074.518703703703</v>
      </c>
      <c r="T2302" s="11">
        <f>(I2302/86400)+25569+(-5/24)</f>
        <v>41088.518703703703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IF(E2303&lt;=0,0,(E2303/D2303)*100)</f>
        <v>133.6044</v>
      </c>
      <c r="P2303" s="7">
        <f>IF(E2303&lt;=0,0,E2303/L2303)</f>
        <v>31.659810426540286</v>
      </c>
      <c r="Q2303" t="str">
        <f>LEFT(N2303,FIND("/",N2303)-1)</f>
        <v>music</v>
      </c>
      <c r="R2303" t="str">
        <f>RIGHT(N2303,LEN(N2303)-FIND("/",N2303))</f>
        <v>indie rock</v>
      </c>
      <c r="S2303" s="11">
        <f>(J2303/86400)+25569+(-5/24)</f>
        <v>41415.938611111109</v>
      </c>
      <c r="T2303" s="11">
        <f>(I2303/86400)+25569+(-5/24)</f>
        <v>41445.938611111109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IF(E2304&lt;=0,0,(E2304/D2304)*100)</f>
        <v>170.65217391304347</v>
      </c>
      <c r="P2304" s="7">
        <f>IF(E2304&lt;=0,0,E2304/L2304)</f>
        <v>46.176470588235297</v>
      </c>
      <c r="Q2304" t="str">
        <f>LEFT(N2304,FIND("/",N2304)-1)</f>
        <v>music</v>
      </c>
      <c r="R2304" t="str">
        <f>RIGHT(N2304,LEN(N2304)-FIND("/",N2304))</f>
        <v>indie rock</v>
      </c>
      <c r="S2304" s="11">
        <f>(J2304/86400)+25569+(-5/24)</f>
        <v>41605.660115740735</v>
      </c>
      <c r="T2304" s="11">
        <f>(I2304/86400)+25569+(-5/24)</f>
        <v>41639.083333333328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IF(E2305&lt;=0,0,(E2305/D2305)*100)</f>
        <v>109.35829457364341</v>
      </c>
      <c r="P2305" s="7">
        <f>IF(E2305&lt;=0,0,E2305/L2305)</f>
        <v>68.481650485436887</v>
      </c>
      <c r="Q2305" t="str">
        <f>LEFT(N2305,FIND("/",N2305)-1)</f>
        <v>music</v>
      </c>
      <c r="R2305" t="str">
        <f>RIGHT(N2305,LEN(N2305)-FIND("/",N2305))</f>
        <v>indie rock</v>
      </c>
      <c r="S2305" s="11">
        <f>(J2305/86400)+25569+(-5/24)</f>
        <v>40849.902731481481</v>
      </c>
      <c r="T2305" s="11">
        <f>(I2305/86400)+25569+(-5/24)</f>
        <v>40889.944398148145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IF(E2306&lt;=0,0,(E2306/D2306)*100)</f>
        <v>100.70033333333335</v>
      </c>
      <c r="P2306" s="7">
        <f>IF(E2306&lt;=0,0,E2306/L2306)</f>
        <v>53.469203539823013</v>
      </c>
      <c r="Q2306" t="str">
        <f>LEFT(N2306,FIND("/",N2306)-1)</f>
        <v>music</v>
      </c>
      <c r="R2306" t="str">
        <f>RIGHT(N2306,LEN(N2306)-FIND("/",N2306))</f>
        <v>indie rock</v>
      </c>
      <c r="S2306" s="11">
        <f>(J2306/86400)+25569+(-5/24)</f>
        <v>40502.607534722221</v>
      </c>
      <c r="T2306" s="11">
        <f>(I2306/86400)+25569+(-5/24)</f>
        <v>40543.999305555553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IF(E2307&lt;=0,0,(E2307/D2307)*100)</f>
        <v>101.22777777777779</v>
      </c>
      <c r="P2307" s="7">
        <f>IF(E2307&lt;=0,0,E2307/L2307)</f>
        <v>109.10778443113773</v>
      </c>
      <c r="Q2307" t="str">
        <f>LEFT(N2307,FIND("/",N2307)-1)</f>
        <v>music</v>
      </c>
      <c r="R2307" t="str">
        <f>RIGHT(N2307,LEN(N2307)-FIND("/",N2307))</f>
        <v>indie rock</v>
      </c>
      <c r="S2307" s="11">
        <f>(J2307/86400)+25569+(-5/24)</f>
        <v>41834.486944444441</v>
      </c>
      <c r="T2307" s="11">
        <f>(I2307/86400)+25569+(-5/24)</f>
        <v>41859.541666666664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IF(E2308&lt;=0,0,(E2308/D2308)*100)</f>
        <v>106.75857142857143</v>
      </c>
      <c r="P2308" s="7">
        <f>IF(E2308&lt;=0,0,E2308/L2308)</f>
        <v>51.185616438356163</v>
      </c>
      <c r="Q2308" t="str">
        <f>LEFT(N2308,FIND("/",N2308)-1)</f>
        <v>music</v>
      </c>
      <c r="R2308" t="str">
        <f>RIGHT(N2308,LEN(N2308)-FIND("/",N2308))</f>
        <v>indie rock</v>
      </c>
      <c r="S2308" s="11">
        <f>(J2308/86400)+25569+(-5/24)</f>
        <v>40947.959826388884</v>
      </c>
      <c r="T2308" s="11">
        <f>(I2308/86400)+25569+(-5/24)</f>
        <v>40977.959826388884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IF(E2309&lt;=0,0,(E2309/D2309)*100)</f>
        <v>106.65777537961894</v>
      </c>
      <c r="P2309" s="7">
        <f>IF(E2309&lt;=0,0,E2309/L2309)</f>
        <v>27.936800000000002</v>
      </c>
      <c r="Q2309" t="str">
        <f>LEFT(N2309,FIND("/",N2309)-1)</f>
        <v>music</v>
      </c>
      <c r="R2309" t="str">
        <f>RIGHT(N2309,LEN(N2309)-FIND("/",N2309))</f>
        <v>indie rock</v>
      </c>
      <c r="S2309" s="11">
        <f>(J2309/86400)+25569+(-5/24)</f>
        <v>41004.594131944446</v>
      </c>
      <c r="T2309" s="11">
        <f>(I2309/86400)+25569+(-5/24)</f>
        <v>41034.59407407407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IF(E2310&lt;=0,0,(E2310/D2310)*100)</f>
        <v>101.30622</v>
      </c>
      <c r="P2310" s="7">
        <f>IF(E2310&lt;=0,0,E2310/L2310)</f>
        <v>82.496921824104234</v>
      </c>
      <c r="Q2310" t="str">
        <f>LEFT(N2310,FIND("/",N2310)-1)</f>
        <v>music</v>
      </c>
      <c r="R2310" t="str">
        <f>RIGHT(N2310,LEN(N2310)-FIND("/",N2310))</f>
        <v>indie rock</v>
      </c>
      <c r="S2310" s="11">
        <f>(J2310/86400)+25569+(-5/24)</f>
        <v>41851.754583333335</v>
      </c>
      <c r="T2310" s="11">
        <f>(I2310/86400)+25569+(-5/24)</f>
        <v>41879.833333333328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IF(E2311&lt;=0,0,(E2311/D2311)*100)</f>
        <v>106.67450000000001</v>
      </c>
      <c r="P2311" s="7">
        <f>IF(E2311&lt;=0,0,E2311/L2311)</f>
        <v>59.817476635514019</v>
      </c>
      <c r="Q2311" t="str">
        <f>LEFT(N2311,FIND("/",N2311)-1)</f>
        <v>music</v>
      </c>
      <c r="R2311" t="str">
        <f>RIGHT(N2311,LEN(N2311)-FIND("/",N2311))</f>
        <v>indie rock</v>
      </c>
      <c r="S2311" s="11">
        <f>(J2311/86400)+25569+(-5/24)</f>
        <v>41307.779363425921</v>
      </c>
      <c r="T2311" s="11">
        <f>(I2311/86400)+25569+(-5/24)</f>
        <v>41342.779363425921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IF(E2312&lt;=0,0,(E2312/D2312)*100)</f>
        <v>428.83978378378379</v>
      </c>
      <c r="P2312" s="7">
        <f>IF(E2312&lt;=0,0,E2312/L2312)</f>
        <v>64.816470588235291</v>
      </c>
      <c r="Q2312" t="str">
        <f>LEFT(N2312,FIND("/",N2312)-1)</f>
        <v>music</v>
      </c>
      <c r="R2312" t="str">
        <f>RIGHT(N2312,LEN(N2312)-FIND("/",N2312))</f>
        <v>indie rock</v>
      </c>
      <c r="S2312" s="11">
        <f>(J2312/86400)+25569+(-5/24)</f>
        <v>41324.585821759254</v>
      </c>
      <c r="T2312" s="11">
        <f>(I2312/86400)+25569+(-5/24)</f>
        <v>41354.54415509259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IF(E2313&lt;=0,0,(E2313/D2313)*100)</f>
        <v>104.11111111111111</v>
      </c>
      <c r="P2313" s="7">
        <f>IF(E2313&lt;=0,0,E2313/L2313)</f>
        <v>90.09615384615384</v>
      </c>
      <c r="Q2313" t="str">
        <f>LEFT(N2313,FIND("/",N2313)-1)</f>
        <v>music</v>
      </c>
      <c r="R2313" t="str">
        <f>RIGHT(N2313,LEN(N2313)-FIND("/",N2313))</f>
        <v>indie rock</v>
      </c>
      <c r="S2313" s="11">
        <f>(J2313/86400)+25569+(-5/24)</f>
        <v>41735.796168981477</v>
      </c>
      <c r="T2313" s="11">
        <f>(I2313/86400)+25569+(-5/24)</f>
        <v>41765.796168981477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IF(E2314&lt;=0,0,(E2314/D2314)*100)</f>
        <v>107.86666666666666</v>
      </c>
      <c r="P2314" s="7">
        <f>IF(E2314&lt;=0,0,E2314/L2314)</f>
        <v>40.962025316455694</v>
      </c>
      <c r="Q2314" t="str">
        <f>LEFT(N2314,FIND("/",N2314)-1)</f>
        <v>music</v>
      </c>
      <c r="R2314" t="str">
        <f>RIGHT(N2314,LEN(N2314)-FIND("/",N2314))</f>
        <v>indie rock</v>
      </c>
      <c r="S2314" s="11">
        <f>(J2314/86400)+25569+(-5/24)</f>
        <v>41716.424513888887</v>
      </c>
      <c r="T2314" s="11">
        <f>(I2314/86400)+25569+(-5/24)</f>
        <v>41747.75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IF(E2315&lt;=0,0,(E2315/D2315)*100)</f>
        <v>175.84040000000002</v>
      </c>
      <c r="P2315" s="7">
        <f>IF(E2315&lt;=0,0,E2315/L2315)</f>
        <v>56.000127388535034</v>
      </c>
      <c r="Q2315" t="str">
        <f>LEFT(N2315,FIND("/",N2315)-1)</f>
        <v>music</v>
      </c>
      <c r="R2315" t="str">
        <f>RIGHT(N2315,LEN(N2315)-FIND("/",N2315))</f>
        <v>indie rock</v>
      </c>
      <c r="S2315" s="11">
        <f>(J2315/86400)+25569+(-5/24)</f>
        <v>41002.750300925924</v>
      </c>
      <c r="T2315" s="11">
        <f>(I2315/86400)+25569+(-5/24)</f>
        <v>41032.750300925924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IF(E2316&lt;=0,0,(E2316/D2316)*100)</f>
        <v>156.97</v>
      </c>
      <c r="P2316" s="7">
        <f>IF(E2316&lt;=0,0,E2316/L2316)</f>
        <v>37.672800000000002</v>
      </c>
      <c r="Q2316" t="str">
        <f>LEFT(N2316,FIND("/",N2316)-1)</f>
        <v>music</v>
      </c>
      <c r="R2316" t="str">
        <f>RIGHT(N2316,LEN(N2316)-FIND("/",N2316))</f>
        <v>indie rock</v>
      </c>
      <c r="S2316" s="11">
        <f>(J2316/86400)+25569+(-5/24)</f>
        <v>41037.343252314815</v>
      </c>
      <c r="T2316" s="11">
        <f>(I2316/86400)+25569+(-5/24)</f>
        <v>41067.343252314815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IF(E2317&lt;=0,0,(E2317/D2317)*100)</f>
        <v>102.60000000000001</v>
      </c>
      <c r="P2317" s="7">
        <f>IF(E2317&lt;=0,0,E2317/L2317)</f>
        <v>40.078125</v>
      </c>
      <c r="Q2317" t="str">
        <f>LEFT(N2317,FIND("/",N2317)-1)</f>
        <v>music</v>
      </c>
      <c r="R2317" t="str">
        <f>RIGHT(N2317,LEN(N2317)-FIND("/",N2317))</f>
        <v>indie rock</v>
      </c>
      <c r="S2317" s="11">
        <f>(J2317/86400)+25569+(-5/24)</f>
        <v>41004.517858796295</v>
      </c>
      <c r="T2317" s="11">
        <f>(I2317/86400)+25569+(-5/24)</f>
        <v>41034.517858796295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IF(E2318&lt;=0,0,(E2318/D2318)*100)</f>
        <v>104.04266666666666</v>
      </c>
      <c r="P2318" s="7">
        <f>IF(E2318&lt;=0,0,E2318/L2318)</f>
        <v>78.031999999999996</v>
      </c>
      <c r="Q2318" t="str">
        <f>LEFT(N2318,FIND("/",N2318)-1)</f>
        <v>music</v>
      </c>
      <c r="R2318" t="str">
        <f>RIGHT(N2318,LEN(N2318)-FIND("/",N2318))</f>
        <v>indie rock</v>
      </c>
      <c r="S2318" s="11">
        <f>(J2318/86400)+25569+(-5/24)</f>
        <v>40079.516782407409</v>
      </c>
      <c r="T2318" s="11">
        <f>(I2318/86400)+25569+(-5/24)</f>
        <v>40156.558333333327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IF(E2319&lt;=0,0,(E2319/D2319)*100)</f>
        <v>104</v>
      </c>
      <c r="P2319" s="7">
        <f>IF(E2319&lt;=0,0,E2319/L2319)</f>
        <v>18.90909090909091</v>
      </c>
      <c r="Q2319" t="str">
        <f>LEFT(N2319,FIND("/",N2319)-1)</f>
        <v>music</v>
      </c>
      <c r="R2319" t="str">
        <f>RIGHT(N2319,LEN(N2319)-FIND("/",N2319))</f>
        <v>indie rock</v>
      </c>
      <c r="S2319" s="11">
        <f>(J2319/86400)+25569+(-5/24)</f>
        <v>40192.33390046296</v>
      </c>
      <c r="T2319" s="11">
        <f>(I2319/86400)+25569+(-5/24)</f>
        <v>40224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IF(E2320&lt;=0,0,(E2320/D2320)*100)</f>
        <v>121.05999999999999</v>
      </c>
      <c r="P2320" s="7">
        <f>IF(E2320&lt;=0,0,E2320/L2320)</f>
        <v>37.134969325153371</v>
      </c>
      <c r="Q2320" t="str">
        <f>LEFT(N2320,FIND("/",N2320)-1)</f>
        <v>music</v>
      </c>
      <c r="R2320" t="str">
        <f>RIGHT(N2320,LEN(N2320)-FIND("/",N2320))</f>
        <v>indie rock</v>
      </c>
      <c r="S2320" s="11">
        <f>(J2320/86400)+25569+(-5/24)</f>
        <v>40050.435347222221</v>
      </c>
      <c r="T2320" s="11">
        <f>(I2320/86400)+25569+(-5/24)</f>
        <v>40081.957638888889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IF(E2321&lt;=0,0,(E2321/D2321)*100)</f>
        <v>107.69999999999999</v>
      </c>
      <c r="P2321" s="7">
        <f>IF(E2321&lt;=0,0,E2321/L2321)</f>
        <v>41.961038961038959</v>
      </c>
      <c r="Q2321" t="str">
        <f>LEFT(N2321,FIND("/",N2321)-1)</f>
        <v>music</v>
      </c>
      <c r="R2321" t="str">
        <f>RIGHT(N2321,LEN(N2321)-FIND("/",N2321))</f>
        <v>indie rock</v>
      </c>
      <c r="S2321" s="11">
        <f>(J2321/86400)+25569+(-5/24)</f>
        <v>41592.873668981476</v>
      </c>
      <c r="T2321" s="11">
        <f>(I2321/86400)+25569+(-5/24)</f>
        <v>41622.873668981476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IF(E2322&lt;=0,0,(E2322/D2322)*100)</f>
        <v>108.66</v>
      </c>
      <c r="P2322" s="7">
        <f>IF(E2322&lt;=0,0,E2322/L2322)</f>
        <v>61.044943820224717</v>
      </c>
      <c r="Q2322" t="str">
        <f>LEFT(N2322,FIND("/",N2322)-1)</f>
        <v>music</v>
      </c>
      <c r="R2322" t="str">
        <f>RIGHT(N2322,LEN(N2322)-FIND("/",N2322))</f>
        <v>indie rock</v>
      </c>
      <c r="S2322" s="11">
        <f>(J2322/86400)+25569+(-5/24)</f>
        <v>41696.608796296292</v>
      </c>
      <c r="T2322" s="11">
        <f>(I2322/86400)+25569+(-5/24)</f>
        <v>41731.567129629628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IF(E2323&lt;=0,0,(E2323/D2323)*100)</f>
        <v>39.120962394619681</v>
      </c>
      <c r="P2323" s="7">
        <f>IF(E2323&lt;=0,0,E2323/L2323)</f>
        <v>64.53125</v>
      </c>
      <c r="Q2323" t="str">
        <f>LEFT(N2323,FIND("/",N2323)-1)</f>
        <v>food</v>
      </c>
      <c r="R2323" t="str">
        <f>RIGHT(N2323,LEN(N2323)-FIND("/",N2323))</f>
        <v>small batch</v>
      </c>
      <c r="S2323" s="11">
        <f>(J2323/86400)+25569+(-5/24)</f>
        <v>42799.052094907405</v>
      </c>
      <c r="T2323" s="11">
        <f>(I2323/86400)+25569+(-5/24)</f>
        <v>42829.010428240734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IF(E2324&lt;=0,0,(E2324/D2324)*100)</f>
        <v>3.1481481481481479</v>
      </c>
      <c r="P2324" s="7">
        <f>IF(E2324&lt;=0,0,E2324/L2324)</f>
        <v>21.25</v>
      </c>
      <c r="Q2324" t="str">
        <f>LEFT(N2324,FIND("/",N2324)-1)</f>
        <v>food</v>
      </c>
      <c r="R2324" t="str">
        <f>RIGHT(N2324,LEN(N2324)-FIND("/",N2324))</f>
        <v>small batch</v>
      </c>
      <c r="S2324" s="11">
        <f>(J2324/86400)+25569+(-5/24)</f>
        <v>42804.6871412037</v>
      </c>
      <c r="T2324" s="11">
        <f>(I2324/86400)+25569+(-5/24)</f>
        <v>42834.645474537036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IF(E2325&lt;=0,0,(E2325/D2325)*100)</f>
        <v>48</v>
      </c>
      <c r="P2325" s="7">
        <f>IF(E2325&lt;=0,0,E2325/L2325)</f>
        <v>30</v>
      </c>
      <c r="Q2325" t="str">
        <f>LEFT(N2325,FIND("/",N2325)-1)</f>
        <v>food</v>
      </c>
      <c r="R2325" t="str">
        <f>RIGHT(N2325,LEN(N2325)-FIND("/",N2325))</f>
        <v>small batch</v>
      </c>
      <c r="S2325" s="11">
        <f>(J2325/86400)+25569+(-5/24)</f>
        <v>42807.546840277777</v>
      </c>
      <c r="T2325" s="11">
        <f>(I2325/86400)+25569+(-5/24)</f>
        <v>42814.546840277777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IF(E2326&lt;=0,0,(E2326/D2326)*100)</f>
        <v>20.733333333333334</v>
      </c>
      <c r="P2326" s="7">
        <f>IF(E2326&lt;=0,0,E2326/L2326)</f>
        <v>25.491803278688526</v>
      </c>
      <c r="Q2326" t="str">
        <f>LEFT(N2326,FIND("/",N2326)-1)</f>
        <v>food</v>
      </c>
      <c r="R2326" t="str">
        <f>RIGHT(N2326,LEN(N2326)-FIND("/",N2326))</f>
        <v>small batch</v>
      </c>
      <c r="S2326" s="11">
        <f>(J2326/86400)+25569+(-5/24)</f>
        <v>42790.67690972222</v>
      </c>
      <c r="T2326" s="11">
        <f>(I2326/86400)+25569+(-5/24)</f>
        <v>42820.635243055549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IF(E2327&lt;=0,0,(E2327/D2327)*100)</f>
        <v>8</v>
      </c>
      <c r="P2327" s="7">
        <f>IF(E2327&lt;=0,0,E2327/L2327)</f>
        <v>11.428571428571429</v>
      </c>
      <c r="Q2327" t="str">
        <f>LEFT(N2327,FIND("/",N2327)-1)</f>
        <v>food</v>
      </c>
      <c r="R2327" t="str">
        <f>RIGHT(N2327,LEN(N2327)-FIND("/",N2327))</f>
        <v>small batch</v>
      </c>
      <c r="S2327" s="11">
        <f>(J2327/86400)+25569+(-5/24)</f>
        <v>42793.814016203702</v>
      </c>
      <c r="T2327" s="11">
        <f>(I2327/86400)+25569+(-5/24)</f>
        <v>42823.772349537037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IF(E2328&lt;=0,0,(E2328/D2328)*100)</f>
        <v>0.72</v>
      </c>
      <c r="P2328" s="7">
        <f>IF(E2328&lt;=0,0,E2328/L2328)</f>
        <v>108</v>
      </c>
      <c r="Q2328" t="str">
        <f>LEFT(N2328,FIND("/",N2328)-1)</f>
        <v>food</v>
      </c>
      <c r="R2328" t="str">
        <f>RIGHT(N2328,LEN(N2328)-FIND("/",N2328))</f>
        <v>small batch</v>
      </c>
      <c r="S2328" s="11">
        <f>(J2328/86400)+25569+(-5/24)</f>
        <v>42803.825787037036</v>
      </c>
      <c r="T2328" s="11">
        <f>(I2328/86400)+25569+(-5/24)</f>
        <v>42855.499999999993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IF(E2329&lt;=0,0,(E2329/D2329)*100)</f>
        <v>526.09431428571429</v>
      </c>
      <c r="P2329" s="7">
        <f>IF(E2329&lt;=0,0,E2329/L2329)</f>
        <v>54.883162444113267</v>
      </c>
      <c r="Q2329" t="str">
        <f>LEFT(N2329,FIND("/",N2329)-1)</f>
        <v>food</v>
      </c>
      <c r="R2329" t="str">
        <f>RIGHT(N2329,LEN(N2329)-FIND("/",N2329))</f>
        <v>small batch</v>
      </c>
      <c r="S2329" s="11">
        <f>(J2329/86400)+25569+(-5/24)</f>
        <v>41842.708796296291</v>
      </c>
      <c r="T2329" s="11">
        <f>(I2329/86400)+25569+(-5/24)</f>
        <v>41877.708796296291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IF(E2330&lt;=0,0,(E2330/D2330)*100)</f>
        <v>254.45000000000002</v>
      </c>
      <c r="P2330" s="7">
        <f>IF(E2330&lt;=0,0,E2330/L2330)</f>
        <v>47.383612662942269</v>
      </c>
      <c r="Q2330" t="str">
        <f>LEFT(N2330,FIND("/",N2330)-1)</f>
        <v>food</v>
      </c>
      <c r="R2330" t="str">
        <f>RIGHT(N2330,LEN(N2330)-FIND("/",N2330))</f>
        <v>small batch</v>
      </c>
      <c r="S2330" s="11">
        <f>(J2330/86400)+25569+(-5/24)</f>
        <v>42139.573344907403</v>
      </c>
      <c r="T2330" s="11">
        <f>(I2330/86400)+25569+(-5/24)</f>
        <v>42169.573344907403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IF(E2331&lt;=0,0,(E2331/D2331)*100)</f>
        <v>105.91999999999999</v>
      </c>
      <c r="P2331" s="7">
        <f>IF(E2331&lt;=0,0,E2331/L2331)</f>
        <v>211.84</v>
      </c>
      <c r="Q2331" t="str">
        <f>LEFT(N2331,FIND("/",N2331)-1)</f>
        <v>food</v>
      </c>
      <c r="R2331" t="str">
        <f>RIGHT(N2331,LEN(N2331)-FIND("/",N2331))</f>
        <v>small batch</v>
      </c>
      <c r="S2331" s="11">
        <f>(J2331/86400)+25569+(-5/24)</f>
        <v>41807.416041666664</v>
      </c>
      <c r="T2331" s="11">
        <f>(I2331/86400)+25569+(-5/24)</f>
        <v>41837.416041666664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IF(E2332&lt;=0,0,(E2332/D2332)*100)</f>
        <v>102.42285714285715</v>
      </c>
      <c r="P2332" s="7">
        <f>IF(E2332&lt;=0,0,E2332/L2332)</f>
        <v>219.92638036809817</v>
      </c>
      <c r="Q2332" t="str">
        <f>LEFT(N2332,FIND("/",N2332)-1)</f>
        <v>food</v>
      </c>
      <c r="R2332" t="str">
        <f>RIGHT(N2332,LEN(N2332)-FIND("/",N2332))</f>
        <v>small batch</v>
      </c>
      <c r="S2332" s="11">
        <f>(J2332/86400)+25569+(-5/24)</f>
        <v>42332.691469907404</v>
      </c>
      <c r="T2332" s="11">
        <f>(I2332/86400)+25569+(-5/24)</f>
        <v>42362.791666666664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IF(E2333&lt;=0,0,(E2333/D2333)*100)</f>
        <v>144.31375</v>
      </c>
      <c r="P2333" s="7">
        <f>IF(E2333&lt;=0,0,E2333/L2333)</f>
        <v>40.795406360424032</v>
      </c>
      <c r="Q2333" t="str">
        <f>LEFT(N2333,FIND("/",N2333)-1)</f>
        <v>food</v>
      </c>
      <c r="R2333" t="str">
        <f>RIGHT(N2333,LEN(N2333)-FIND("/",N2333))</f>
        <v>small batch</v>
      </c>
      <c r="S2333" s="11">
        <f>(J2333/86400)+25569+(-5/24)</f>
        <v>41838.797337962962</v>
      </c>
      <c r="T2333" s="11">
        <f>(I2333/86400)+25569+(-5/24)</f>
        <v>41868.797337962962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IF(E2334&lt;=0,0,(E2334/D2334)*100)</f>
        <v>106.30800000000001</v>
      </c>
      <c r="P2334" s="7">
        <f>IF(E2334&lt;=0,0,E2334/L2334)</f>
        <v>75.502840909090907</v>
      </c>
      <c r="Q2334" t="str">
        <f>LEFT(N2334,FIND("/",N2334)-1)</f>
        <v>food</v>
      </c>
      <c r="R2334" t="str">
        <f>RIGHT(N2334,LEN(N2334)-FIND("/",N2334))</f>
        <v>small batch</v>
      </c>
      <c r="S2334" s="11">
        <f>(J2334/86400)+25569+(-5/24)</f>
        <v>42011.419803240737</v>
      </c>
      <c r="T2334" s="11">
        <f>(I2334/86400)+25569+(-5/24)</f>
        <v>42041.419803240737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IF(E2335&lt;=0,0,(E2335/D2335)*100)</f>
        <v>212.16666666666666</v>
      </c>
      <c r="P2335" s="7">
        <f>IF(E2335&lt;=0,0,E2335/L2335)</f>
        <v>13.542553191489361</v>
      </c>
      <c r="Q2335" t="str">
        <f>LEFT(N2335,FIND("/",N2335)-1)</f>
        <v>food</v>
      </c>
      <c r="R2335" t="str">
        <f>RIGHT(N2335,LEN(N2335)-FIND("/",N2335))</f>
        <v>small batch</v>
      </c>
      <c r="S2335" s="11">
        <f>(J2335/86400)+25569+(-5/24)</f>
        <v>41767.442013888889</v>
      </c>
      <c r="T2335" s="11">
        <f>(I2335/86400)+25569+(-5/24)</f>
        <v>41788.534722222219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IF(E2336&lt;=0,0,(E2336/D2336)*100)</f>
        <v>101.95</v>
      </c>
      <c r="P2336" s="7">
        <f>IF(E2336&lt;=0,0,E2336/L2336)</f>
        <v>60.865671641791046</v>
      </c>
      <c r="Q2336" t="str">
        <f>LEFT(N2336,FIND("/",N2336)-1)</f>
        <v>food</v>
      </c>
      <c r="R2336" t="str">
        <f>RIGHT(N2336,LEN(N2336)-FIND("/",N2336))</f>
        <v>small batch</v>
      </c>
      <c r="S2336" s="11">
        <f>(J2336/86400)+25569+(-5/24)</f>
        <v>41918.461782407401</v>
      </c>
      <c r="T2336" s="11">
        <f>(I2336/86400)+25569+(-5/24)</f>
        <v>41948.523611111108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IF(E2337&lt;=0,0,(E2337/D2337)*100)</f>
        <v>102.27200000000001</v>
      </c>
      <c r="P2337" s="7">
        <f>IF(E2337&lt;=0,0,E2337/L2337)</f>
        <v>115.69230769230769</v>
      </c>
      <c r="Q2337" t="str">
        <f>LEFT(N2337,FIND("/",N2337)-1)</f>
        <v>food</v>
      </c>
      <c r="R2337" t="str">
        <f>RIGHT(N2337,LEN(N2337)-FIND("/",N2337))</f>
        <v>small batch</v>
      </c>
      <c r="S2337" s="11">
        <f>(J2337/86400)+25569+(-5/24)</f>
        <v>41771.363923611112</v>
      </c>
      <c r="T2337" s="11">
        <f>(I2337/86400)+25569+(-5/24)</f>
        <v>41801.363923611112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IF(E2338&lt;=0,0,(E2338/D2338)*100)</f>
        <v>520.73254999999995</v>
      </c>
      <c r="P2338" s="7">
        <f>IF(E2338&lt;=0,0,E2338/L2338)</f>
        <v>48.104623556581984</v>
      </c>
      <c r="Q2338" t="str">
        <f>LEFT(N2338,FIND("/",N2338)-1)</f>
        <v>food</v>
      </c>
      <c r="R2338" t="str">
        <f>RIGHT(N2338,LEN(N2338)-FIND("/",N2338))</f>
        <v>small batch</v>
      </c>
      <c r="S2338" s="11">
        <f>(J2338/86400)+25569+(-5/24)</f>
        <v>41666.716377314813</v>
      </c>
      <c r="T2338" s="11">
        <f>(I2338/86400)+25569+(-5/24)</f>
        <v>41706.716377314813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IF(E2339&lt;=0,0,(E2339/D2339)*100)</f>
        <v>110.65833333333333</v>
      </c>
      <c r="P2339" s="7">
        <f>IF(E2339&lt;=0,0,E2339/L2339)</f>
        <v>74.184357541899445</v>
      </c>
      <c r="Q2339" t="str">
        <f>LEFT(N2339,FIND("/",N2339)-1)</f>
        <v>food</v>
      </c>
      <c r="R2339" t="str">
        <f>RIGHT(N2339,LEN(N2339)-FIND("/",N2339))</f>
        <v>small batch</v>
      </c>
      <c r="S2339" s="11">
        <f>(J2339/86400)+25569+(-5/24)</f>
        <v>41786.432210648149</v>
      </c>
      <c r="T2339" s="11">
        <f>(I2339/86400)+25569+(-5/24)</f>
        <v>41816.432210648149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IF(E2340&lt;=0,0,(E2340/D2340)*100)</f>
        <v>101.14333333333335</v>
      </c>
      <c r="P2340" s="7">
        <f>IF(E2340&lt;=0,0,E2340/L2340)</f>
        <v>123.34552845528455</v>
      </c>
      <c r="Q2340" t="str">
        <f>LEFT(N2340,FIND("/",N2340)-1)</f>
        <v>food</v>
      </c>
      <c r="R2340" t="str">
        <f>RIGHT(N2340,LEN(N2340)-FIND("/",N2340))</f>
        <v>small batch</v>
      </c>
      <c r="S2340" s="11">
        <f>(J2340/86400)+25569+(-5/24)</f>
        <v>41789.688472222224</v>
      </c>
      <c r="T2340" s="11">
        <f>(I2340/86400)+25569+(-5/24)</f>
        <v>41819.688472222224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IF(E2341&lt;=0,0,(E2341/D2341)*100)</f>
        <v>294.20799999999997</v>
      </c>
      <c r="P2341" s="7">
        <f>IF(E2341&lt;=0,0,E2341/L2341)</f>
        <v>66.623188405797094</v>
      </c>
      <c r="Q2341" t="str">
        <f>LEFT(N2341,FIND("/",N2341)-1)</f>
        <v>food</v>
      </c>
      <c r="R2341" t="str">
        <f>RIGHT(N2341,LEN(N2341)-FIND("/",N2341))</f>
        <v>small batch</v>
      </c>
      <c r="S2341" s="11">
        <f>(J2341/86400)+25569+(-5/24)</f>
        <v>42692.591539351844</v>
      </c>
      <c r="T2341" s="11">
        <f>(I2341/86400)+25569+(-5/24)</f>
        <v>42723.124305555553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IF(E2342&lt;=0,0,(E2342/D2342)*100)</f>
        <v>105.77749999999999</v>
      </c>
      <c r="P2342" s="7">
        <f>IF(E2342&lt;=0,0,E2342/L2342)</f>
        <v>104.99007444168734</v>
      </c>
      <c r="Q2342" t="str">
        <f>LEFT(N2342,FIND("/",N2342)-1)</f>
        <v>food</v>
      </c>
      <c r="R2342" t="str">
        <f>RIGHT(N2342,LEN(N2342)-FIND("/",N2342))</f>
        <v>small batch</v>
      </c>
      <c r="S2342" s="11">
        <f>(J2342/86400)+25569+(-5/24)</f>
        <v>42643.434467592589</v>
      </c>
      <c r="T2342" s="11">
        <f>(I2342/86400)+25569+(-5/24)</f>
        <v>42673.434467592589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IF(E2343&lt;=0,0,(E2343/D2343)*100)</f>
        <v>0</v>
      </c>
      <c r="P2343" s="7">
        <f>IF(E2343&lt;=0,0,E2343/L2343)</f>
        <v>0</v>
      </c>
      <c r="Q2343" t="str">
        <f>LEFT(N2343,FIND("/",N2343)-1)</f>
        <v>technology</v>
      </c>
      <c r="R2343" t="str">
        <f>RIGHT(N2343,LEN(N2343)-FIND("/",N2343))</f>
        <v>web</v>
      </c>
      <c r="S2343" s="11">
        <f>(J2343/86400)+25569+(-5/24)</f>
        <v>42167.605370370373</v>
      </c>
      <c r="T2343" s="11">
        <f>(I2343/86400)+25569+(-5/24)</f>
        <v>42197.605370370373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IF(E2344&lt;=0,0,(E2344/D2344)*100)</f>
        <v>0</v>
      </c>
      <c r="P2344" s="7">
        <f>IF(E2344&lt;=0,0,E2344/L2344)</f>
        <v>0</v>
      </c>
      <c r="Q2344" t="str">
        <f>LEFT(N2344,FIND("/",N2344)-1)</f>
        <v>technology</v>
      </c>
      <c r="R2344" t="str">
        <f>RIGHT(N2344,LEN(N2344)-FIND("/",N2344))</f>
        <v>web</v>
      </c>
      <c r="S2344" s="11">
        <f>(J2344/86400)+25569+(-5/24)</f>
        <v>41897.49386574074</v>
      </c>
      <c r="T2344" s="11">
        <f>(I2344/86400)+25569+(-5/24)</f>
        <v>41918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IF(E2345&lt;=0,0,(E2345/D2345)*100)</f>
        <v>3</v>
      </c>
      <c r="P2345" s="7">
        <f>IF(E2345&lt;=0,0,E2345/L2345)</f>
        <v>300</v>
      </c>
      <c r="Q2345" t="str">
        <f>LEFT(N2345,FIND("/",N2345)-1)</f>
        <v>technology</v>
      </c>
      <c r="R2345" t="str">
        <f>RIGHT(N2345,LEN(N2345)-FIND("/",N2345))</f>
        <v>web</v>
      </c>
      <c r="S2345" s="11">
        <f>(J2345/86400)+25569+(-5/24)</f>
        <v>42327.616956018515</v>
      </c>
      <c r="T2345" s="11">
        <f>(I2345/86400)+25569+(-5/24)</f>
        <v>42377.615972222215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IF(E2346&lt;=0,0,(E2346/D2346)*100)</f>
        <v>0.1</v>
      </c>
      <c r="P2346" s="7">
        <f>IF(E2346&lt;=0,0,E2346/L2346)</f>
        <v>1</v>
      </c>
      <c r="Q2346" t="str">
        <f>LEFT(N2346,FIND("/",N2346)-1)</f>
        <v>technology</v>
      </c>
      <c r="R2346" t="str">
        <f>RIGHT(N2346,LEN(N2346)-FIND("/",N2346))</f>
        <v>web</v>
      </c>
      <c r="S2346" s="11">
        <f>(J2346/86400)+25569+(-5/24)</f>
        <v>42515.519317129627</v>
      </c>
      <c r="T2346" s="11">
        <f>(I2346/86400)+25569+(-5/24)</f>
        <v>42545.519317129627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IF(E2347&lt;=0,0,(E2347/D2347)*100)</f>
        <v>0</v>
      </c>
      <c r="P2347" s="7">
        <f>IF(E2347&lt;=0,0,E2347/L2347)</f>
        <v>0</v>
      </c>
      <c r="Q2347" t="str">
        <f>LEFT(N2347,FIND("/",N2347)-1)</f>
        <v>technology</v>
      </c>
      <c r="R2347" t="str">
        <f>RIGHT(N2347,LEN(N2347)-FIND("/",N2347))</f>
        <v>web</v>
      </c>
      <c r="S2347" s="11">
        <f>(J2347/86400)+25569+(-5/24)</f>
        <v>42059.79347222222</v>
      </c>
      <c r="T2347" s="11">
        <f>(I2347/86400)+25569+(-5/24)</f>
        <v>42094.777083333327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IF(E2348&lt;=0,0,(E2348/D2348)*100)</f>
        <v>6.5000000000000002E-2</v>
      </c>
      <c r="P2348" s="7">
        <f>IF(E2348&lt;=0,0,E2348/L2348)</f>
        <v>13</v>
      </c>
      <c r="Q2348" t="str">
        <f>LEFT(N2348,FIND("/",N2348)-1)</f>
        <v>technology</v>
      </c>
      <c r="R2348" t="str">
        <f>RIGHT(N2348,LEN(N2348)-FIND("/",N2348))</f>
        <v>web</v>
      </c>
      <c r="S2348" s="11">
        <f>(J2348/86400)+25569+(-5/24)</f>
        <v>42615.590636574074</v>
      </c>
      <c r="T2348" s="11">
        <f>(I2348/86400)+25569+(-5/24)</f>
        <v>42660.590636574074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IF(E2349&lt;=0,0,(E2349/D2349)*100)</f>
        <v>1.5</v>
      </c>
      <c r="P2349" s="7">
        <f>IF(E2349&lt;=0,0,E2349/L2349)</f>
        <v>15</v>
      </c>
      <c r="Q2349" t="str">
        <f>LEFT(N2349,FIND("/",N2349)-1)</f>
        <v>technology</v>
      </c>
      <c r="R2349" t="str">
        <f>RIGHT(N2349,LEN(N2349)-FIND("/",N2349))</f>
        <v>web</v>
      </c>
      <c r="S2349" s="11">
        <f>(J2349/86400)+25569+(-5/24)</f>
        <v>42577.39902777777</v>
      </c>
      <c r="T2349" s="11">
        <f>(I2349/86400)+25569+(-5/24)</f>
        <v>42607.39902777777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IF(E2350&lt;=0,0,(E2350/D2350)*100)</f>
        <v>0.38571428571428573</v>
      </c>
      <c r="P2350" s="7">
        <f>IF(E2350&lt;=0,0,E2350/L2350)</f>
        <v>54</v>
      </c>
      <c r="Q2350" t="str">
        <f>LEFT(N2350,FIND("/",N2350)-1)</f>
        <v>technology</v>
      </c>
      <c r="R2350" t="str">
        <f>RIGHT(N2350,LEN(N2350)-FIND("/",N2350))</f>
        <v>web</v>
      </c>
      <c r="S2350" s="11">
        <f>(J2350/86400)+25569+(-5/24)</f>
        <v>42360.723819444444</v>
      </c>
      <c r="T2350" s="11">
        <f>(I2350/86400)+25569+(-5/24)</f>
        <v>42420.723819444444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IF(E2351&lt;=0,0,(E2351/D2351)*100)</f>
        <v>0</v>
      </c>
      <c r="P2351" s="7">
        <f>IF(E2351&lt;=0,0,E2351/L2351)</f>
        <v>0</v>
      </c>
      <c r="Q2351" t="str">
        <f>LEFT(N2351,FIND("/",N2351)-1)</f>
        <v>technology</v>
      </c>
      <c r="R2351" t="str">
        <f>RIGHT(N2351,LEN(N2351)-FIND("/",N2351))</f>
        <v>web</v>
      </c>
      <c r="S2351" s="11">
        <f>(J2351/86400)+25569+(-5/24)</f>
        <v>42198.567453703705</v>
      </c>
      <c r="T2351" s="11">
        <f>(I2351/86400)+25569+(-5/24)</f>
        <v>42227.567453703705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IF(E2352&lt;=0,0,(E2352/D2352)*100)</f>
        <v>0</v>
      </c>
      <c r="P2352" s="7">
        <f>IF(E2352&lt;=0,0,E2352/L2352)</f>
        <v>0</v>
      </c>
      <c r="Q2352" t="str">
        <f>LEFT(N2352,FIND("/",N2352)-1)</f>
        <v>technology</v>
      </c>
      <c r="R2352" t="str">
        <f>RIGHT(N2352,LEN(N2352)-FIND("/",N2352))</f>
        <v>web</v>
      </c>
      <c r="S2352" s="11">
        <f>(J2352/86400)+25569+(-5/24)</f>
        <v>42708.633912037032</v>
      </c>
      <c r="T2352" s="11">
        <f>(I2352/86400)+25569+(-5/24)</f>
        <v>42738.633912037032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IF(E2353&lt;=0,0,(E2353/D2353)*100)</f>
        <v>0.5714285714285714</v>
      </c>
      <c r="P2353" s="7">
        <f>IF(E2353&lt;=0,0,E2353/L2353)</f>
        <v>15.428571428571429</v>
      </c>
      <c r="Q2353" t="str">
        <f>LEFT(N2353,FIND("/",N2353)-1)</f>
        <v>technology</v>
      </c>
      <c r="R2353" t="str">
        <f>RIGHT(N2353,LEN(N2353)-FIND("/",N2353))</f>
        <v>web</v>
      </c>
      <c r="S2353" s="11">
        <f>(J2353/86400)+25569+(-5/24)</f>
        <v>42093.892812500002</v>
      </c>
      <c r="T2353" s="11">
        <f>(I2353/86400)+25569+(-5/24)</f>
        <v>42123.892812500002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IF(E2354&lt;=0,0,(E2354/D2354)*100)</f>
        <v>0</v>
      </c>
      <c r="P2354" s="7">
        <f>IF(E2354&lt;=0,0,E2354/L2354)</f>
        <v>0</v>
      </c>
      <c r="Q2354" t="str">
        <f>LEFT(N2354,FIND("/",N2354)-1)</f>
        <v>technology</v>
      </c>
      <c r="R2354" t="str">
        <f>RIGHT(N2354,LEN(N2354)-FIND("/",N2354))</f>
        <v>web</v>
      </c>
      <c r="S2354" s="11">
        <f>(J2354/86400)+25569+(-5/24)</f>
        <v>42101.425370370365</v>
      </c>
      <c r="T2354" s="11">
        <f>(I2354/86400)+25569+(-5/24)</f>
        <v>42161.425370370365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IF(E2355&lt;=0,0,(E2355/D2355)*100)</f>
        <v>0</v>
      </c>
      <c r="P2355" s="7">
        <f>IF(E2355&lt;=0,0,E2355/L2355)</f>
        <v>0</v>
      </c>
      <c r="Q2355" t="str">
        <f>LEFT(N2355,FIND("/",N2355)-1)</f>
        <v>technology</v>
      </c>
      <c r="R2355" t="str">
        <f>RIGHT(N2355,LEN(N2355)-FIND("/",N2355))</f>
        <v>web</v>
      </c>
      <c r="S2355" s="11">
        <f>(J2355/86400)+25569+(-5/24)</f>
        <v>42103.467847222222</v>
      </c>
      <c r="T2355" s="11">
        <f>(I2355/86400)+25569+(-5/24)</f>
        <v>42115.467847222222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IF(E2356&lt;=0,0,(E2356/D2356)*100)</f>
        <v>7.1428571428571425E-2</v>
      </c>
      <c r="P2356" s="7">
        <f>IF(E2356&lt;=0,0,E2356/L2356)</f>
        <v>25</v>
      </c>
      <c r="Q2356" t="str">
        <f>LEFT(N2356,FIND("/",N2356)-1)</f>
        <v>technology</v>
      </c>
      <c r="R2356" t="str">
        <f>RIGHT(N2356,LEN(N2356)-FIND("/",N2356))</f>
        <v>web</v>
      </c>
      <c r="S2356" s="11">
        <f>(J2356/86400)+25569+(-5/24)</f>
        <v>41954.51458333333</v>
      </c>
      <c r="T2356" s="11">
        <f>(I2356/86400)+25569+(-5/24)</f>
        <v>42014.51458333333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IF(E2357&lt;=0,0,(E2357/D2357)*100)</f>
        <v>0.6875</v>
      </c>
      <c r="P2357" s="7">
        <f>IF(E2357&lt;=0,0,E2357/L2357)</f>
        <v>27.5</v>
      </c>
      <c r="Q2357" t="str">
        <f>LEFT(N2357,FIND("/",N2357)-1)</f>
        <v>technology</v>
      </c>
      <c r="R2357" t="str">
        <f>RIGHT(N2357,LEN(N2357)-FIND("/",N2357))</f>
        <v>web</v>
      </c>
      <c r="S2357" s="11">
        <f>(J2357/86400)+25569+(-5/24)</f>
        <v>42096.709907407407</v>
      </c>
      <c r="T2357" s="11">
        <f>(I2357/86400)+25569+(-5/24)</f>
        <v>42126.709907407407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IF(E2358&lt;=0,0,(E2358/D2358)*100)</f>
        <v>0</v>
      </c>
      <c r="P2358" s="7">
        <f>IF(E2358&lt;=0,0,E2358/L2358)</f>
        <v>0</v>
      </c>
      <c r="Q2358" t="str">
        <f>LEFT(N2358,FIND("/",N2358)-1)</f>
        <v>technology</v>
      </c>
      <c r="R2358" t="str">
        <f>RIGHT(N2358,LEN(N2358)-FIND("/",N2358))</f>
        <v>web</v>
      </c>
      <c r="S2358" s="11">
        <f>(J2358/86400)+25569+(-5/24)</f>
        <v>42130.575277777774</v>
      </c>
      <c r="T2358" s="11">
        <f>(I2358/86400)+25569+(-5/24)</f>
        <v>42160.575277777774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IF(E2359&lt;=0,0,(E2359/D2359)*100)</f>
        <v>0</v>
      </c>
      <c r="P2359" s="7">
        <f>IF(E2359&lt;=0,0,E2359/L2359)</f>
        <v>0</v>
      </c>
      <c r="Q2359" t="str">
        <f>LEFT(N2359,FIND("/",N2359)-1)</f>
        <v>technology</v>
      </c>
      <c r="R2359" t="str">
        <f>RIGHT(N2359,LEN(N2359)-FIND("/",N2359))</f>
        <v>web</v>
      </c>
      <c r="S2359" s="11">
        <f>(J2359/86400)+25569+(-5/24)</f>
        <v>42264.411782407406</v>
      </c>
      <c r="T2359" s="11">
        <f>(I2359/86400)+25569+(-5/24)</f>
        <v>42294.411782407406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IF(E2360&lt;=0,0,(E2360/D2360)*100)</f>
        <v>0</v>
      </c>
      <c r="P2360" s="7">
        <f>IF(E2360&lt;=0,0,E2360/L2360)</f>
        <v>0</v>
      </c>
      <c r="Q2360" t="str">
        <f>LEFT(N2360,FIND("/",N2360)-1)</f>
        <v>technology</v>
      </c>
      <c r="R2360" t="str">
        <f>RIGHT(N2360,LEN(N2360)-FIND("/",N2360))</f>
        <v>web</v>
      </c>
      <c r="S2360" s="11">
        <f>(J2360/86400)+25569+(-5/24)</f>
        <v>41978.722638888888</v>
      </c>
      <c r="T2360" s="11">
        <f>(I2360/86400)+25569+(-5/24)</f>
        <v>42034.818749999999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IF(E2361&lt;=0,0,(E2361/D2361)*100)</f>
        <v>14.680000000000001</v>
      </c>
      <c r="P2361" s="7">
        <f>IF(E2361&lt;=0,0,E2361/L2361)</f>
        <v>367</v>
      </c>
      <c r="Q2361" t="str">
        <f>LEFT(N2361,FIND("/",N2361)-1)</f>
        <v>technology</v>
      </c>
      <c r="R2361" t="str">
        <f>RIGHT(N2361,LEN(N2361)-FIND("/",N2361))</f>
        <v>web</v>
      </c>
      <c r="S2361" s="11">
        <f>(J2361/86400)+25569+(-5/24)</f>
        <v>42159.441249999996</v>
      </c>
      <c r="T2361" s="11">
        <f>(I2361/86400)+25569+(-5/24)</f>
        <v>42219.441249999996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IF(E2362&lt;=0,0,(E2362/D2362)*100)</f>
        <v>0.04</v>
      </c>
      <c r="P2362" s="7">
        <f>IF(E2362&lt;=0,0,E2362/L2362)</f>
        <v>2</v>
      </c>
      <c r="Q2362" t="str">
        <f>LEFT(N2362,FIND("/",N2362)-1)</f>
        <v>technology</v>
      </c>
      <c r="R2362" t="str">
        <f>RIGHT(N2362,LEN(N2362)-FIND("/",N2362))</f>
        <v>web</v>
      </c>
      <c r="S2362" s="11">
        <f>(J2362/86400)+25569+(-5/24)</f>
        <v>42377.498611111114</v>
      </c>
      <c r="T2362" s="11">
        <f>(I2362/86400)+25569+(-5/24)</f>
        <v>42407.498611111114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IF(E2363&lt;=0,0,(E2363/D2363)*100)</f>
        <v>0</v>
      </c>
      <c r="P2363" s="7">
        <f>IF(E2363&lt;=0,0,E2363/L2363)</f>
        <v>0</v>
      </c>
      <c r="Q2363" t="str">
        <f>LEFT(N2363,FIND("/",N2363)-1)</f>
        <v>technology</v>
      </c>
      <c r="R2363" t="str">
        <f>RIGHT(N2363,LEN(N2363)-FIND("/",N2363))</f>
        <v>web</v>
      </c>
      <c r="S2363" s="11">
        <f>(J2363/86400)+25569+(-5/24)</f>
        <v>42466.650555555556</v>
      </c>
      <c r="T2363" s="11">
        <f>(I2363/86400)+25569+(-5/24)</f>
        <v>42490.708333333336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IF(E2364&lt;=0,0,(E2364/D2364)*100)</f>
        <v>28.571428571428569</v>
      </c>
      <c r="P2364" s="7">
        <f>IF(E2364&lt;=0,0,E2364/L2364)</f>
        <v>60</v>
      </c>
      <c r="Q2364" t="str">
        <f>LEFT(N2364,FIND("/",N2364)-1)</f>
        <v>technology</v>
      </c>
      <c r="R2364" t="str">
        <f>RIGHT(N2364,LEN(N2364)-FIND("/",N2364))</f>
        <v>web</v>
      </c>
      <c r="S2364" s="11">
        <f>(J2364/86400)+25569+(-5/24)</f>
        <v>41954.47997685185</v>
      </c>
      <c r="T2364" s="11">
        <f>(I2364/86400)+25569+(-5/24)</f>
        <v>41984.47997685185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IF(E2365&lt;=0,0,(E2365/D2365)*100)</f>
        <v>0</v>
      </c>
      <c r="P2365" s="7">
        <f>IF(E2365&lt;=0,0,E2365/L2365)</f>
        <v>0</v>
      </c>
      <c r="Q2365" t="str">
        <f>LEFT(N2365,FIND("/",N2365)-1)</f>
        <v>technology</v>
      </c>
      <c r="R2365" t="str">
        <f>RIGHT(N2365,LEN(N2365)-FIND("/",N2365))</f>
        <v>web</v>
      </c>
      <c r="S2365" s="11">
        <f>(J2365/86400)+25569+(-5/24)</f>
        <v>42321.803240740737</v>
      </c>
      <c r="T2365" s="11">
        <f>(I2365/86400)+25569+(-5/24)</f>
        <v>42366.803240740737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IF(E2366&lt;=0,0,(E2366/D2366)*100)</f>
        <v>0</v>
      </c>
      <c r="P2366" s="7">
        <f>IF(E2366&lt;=0,0,E2366/L2366)</f>
        <v>0</v>
      </c>
      <c r="Q2366" t="str">
        <f>LEFT(N2366,FIND("/",N2366)-1)</f>
        <v>technology</v>
      </c>
      <c r="R2366" t="str">
        <f>RIGHT(N2366,LEN(N2366)-FIND("/",N2366))</f>
        <v>web</v>
      </c>
      <c r="S2366" s="11">
        <f>(J2366/86400)+25569+(-5/24)</f>
        <v>42248.726342592585</v>
      </c>
      <c r="T2366" s="11">
        <f>(I2366/86400)+25569+(-5/24)</f>
        <v>42303.726342592585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IF(E2367&lt;=0,0,(E2367/D2367)*100)</f>
        <v>0</v>
      </c>
      <c r="P2367" s="7">
        <f>IF(E2367&lt;=0,0,E2367/L2367)</f>
        <v>0</v>
      </c>
      <c r="Q2367" t="str">
        <f>LEFT(N2367,FIND("/",N2367)-1)</f>
        <v>technology</v>
      </c>
      <c r="R2367" t="str">
        <f>RIGHT(N2367,LEN(N2367)-FIND("/",N2367))</f>
        <v>web</v>
      </c>
      <c r="S2367" s="11">
        <f>(J2367/86400)+25569+(-5/24)</f>
        <v>42346.528067129628</v>
      </c>
      <c r="T2367" s="11">
        <f>(I2367/86400)+25569+(-5/24)</f>
        <v>42386.749999999993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IF(E2368&lt;=0,0,(E2368/D2368)*100)</f>
        <v>10.52</v>
      </c>
      <c r="P2368" s="7">
        <f>IF(E2368&lt;=0,0,E2368/L2368)</f>
        <v>97.407407407407405</v>
      </c>
      <c r="Q2368" t="str">
        <f>LEFT(N2368,FIND("/",N2368)-1)</f>
        <v>technology</v>
      </c>
      <c r="R2368" t="str">
        <f>RIGHT(N2368,LEN(N2368)-FIND("/",N2368))</f>
        <v>web</v>
      </c>
      <c r="S2368" s="11">
        <f>(J2368/86400)+25569+(-5/24)</f>
        <v>42268.323298611103</v>
      </c>
      <c r="T2368" s="11">
        <f>(I2368/86400)+25569+(-5/24)</f>
        <v>42298.323298611103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IF(E2369&lt;=0,0,(E2369/D2369)*100)</f>
        <v>1.34</v>
      </c>
      <c r="P2369" s="7">
        <f>IF(E2369&lt;=0,0,E2369/L2369)</f>
        <v>47.857142857142854</v>
      </c>
      <c r="Q2369" t="str">
        <f>LEFT(N2369,FIND("/",N2369)-1)</f>
        <v>technology</v>
      </c>
      <c r="R2369" t="str">
        <f>RIGHT(N2369,LEN(N2369)-FIND("/",N2369))</f>
        <v>web</v>
      </c>
      <c r="S2369" s="11">
        <f>(J2369/86400)+25569+(-5/24)</f>
        <v>42425.761759259258</v>
      </c>
      <c r="T2369" s="11">
        <f>(I2369/86400)+25569+(-5/24)</f>
        <v>42485.720092592594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IF(E2370&lt;=0,0,(E2370/D2370)*100)</f>
        <v>0.25</v>
      </c>
      <c r="P2370" s="7">
        <f>IF(E2370&lt;=0,0,E2370/L2370)</f>
        <v>50</v>
      </c>
      <c r="Q2370" t="str">
        <f>LEFT(N2370,FIND("/",N2370)-1)</f>
        <v>technology</v>
      </c>
      <c r="R2370" t="str">
        <f>RIGHT(N2370,LEN(N2370)-FIND("/",N2370))</f>
        <v>web</v>
      </c>
      <c r="S2370" s="11">
        <f>(J2370/86400)+25569+(-5/24)</f>
        <v>42063.513483796291</v>
      </c>
      <c r="T2370" s="11">
        <f>(I2370/86400)+25569+(-5/24)</f>
        <v>42108.471817129626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IF(E2371&lt;=0,0,(E2371/D2371)*100)</f>
        <v>0</v>
      </c>
      <c r="P2371" s="7">
        <f>IF(E2371&lt;=0,0,E2371/L2371)</f>
        <v>0</v>
      </c>
      <c r="Q2371" t="str">
        <f>LEFT(N2371,FIND("/",N2371)-1)</f>
        <v>technology</v>
      </c>
      <c r="R2371" t="str">
        <f>RIGHT(N2371,LEN(N2371)-FIND("/",N2371))</f>
        <v>web</v>
      </c>
      <c r="S2371" s="11">
        <f>(J2371/86400)+25569+(-5/24)</f>
        <v>42380.60429398148</v>
      </c>
      <c r="T2371" s="11">
        <f>(I2371/86400)+25569+(-5/24)</f>
        <v>42410.60429398148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IF(E2372&lt;=0,0,(E2372/D2372)*100)</f>
        <v>0.32800000000000001</v>
      </c>
      <c r="P2372" s="7">
        <f>IF(E2372&lt;=0,0,E2372/L2372)</f>
        <v>20.5</v>
      </c>
      <c r="Q2372" t="str">
        <f>LEFT(N2372,FIND("/",N2372)-1)</f>
        <v>technology</v>
      </c>
      <c r="R2372" t="str">
        <f>RIGHT(N2372,LEN(N2372)-FIND("/",N2372))</f>
        <v>web</v>
      </c>
      <c r="S2372" s="11">
        <f>(J2372/86400)+25569+(-5/24)</f>
        <v>41960.980798611105</v>
      </c>
      <c r="T2372" s="11">
        <f>(I2372/86400)+25569+(-5/24)</f>
        <v>41990.980798611105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IF(E2373&lt;=0,0,(E2373/D2373)*100)</f>
        <v>0</v>
      </c>
      <c r="P2373" s="7">
        <f>IF(E2373&lt;=0,0,E2373/L2373)</f>
        <v>0</v>
      </c>
      <c r="Q2373" t="str">
        <f>LEFT(N2373,FIND("/",N2373)-1)</f>
        <v>technology</v>
      </c>
      <c r="R2373" t="str">
        <f>RIGHT(N2373,LEN(N2373)-FIND("/",N2373))</f>
        <v>web</v>
      </c>
      <c r="S2373" s="11">
        <f>(J2373/86400)+25569+(-5/24)</f>
        <v>42150.569398148145</v>
      </c>
      <c r="T2373" s="11">
        <f>(I2373/86400)+25569+(-5/24)</f>
        <v>42180.569398148145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IF(E2374&lt;=0,0,(E2374/D2374)*100)</f>
        <v>3.2727272727272729</v>
      </c>
      <c r="P2374" s="7">
        <f>IF(E2374&lt;=0,0,E2374/L2374)</f>
        <v>30</v>
      </c>
      <c r="Q2374" t="str">
        <f>LEFT(N2374,FIND("/",N2374)-1)</f>
        <v>technology</v>
      </c>
      <c r="R2374" t="str">
        <f>RIGHT(N2374,LEN(N2374)-FIND("/",N2374))</f>
        <v>web</v>
      </c>
      <c r="S2374" s="11">
        <f>(J2374/86400)+25569+(-5/24)</f>
        <v>42087.860775462956</v>
      </c>
      <c r="T2374" s="11">
        <f>(I2374/86400)+25569+(-5/24)</f>
        <v>42117.860775462956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IF(E2375&lt;=0,0,(E2375/D2375)*100)</f>
        <v>5.8823529411764705E-3</v>
      </c>
      <c r="P2375" s="7">
        <f>IF(E2375&lt;=0,0,E2375/L2375)</f>
        <v>50</v>
      </c>
      <c r="Q2375" t="str">
        <f>LEFT(N2375,FIND("/",N2375)-1)</f>
        <v>technology</v>
      </c>
      <c r="R2375" t="str">
        <f>RIGHT(N2375,LEN(N2375)-FIND("/",N2375))</f>
        <v>web</v>
      </c>
      <c r="S2375" s="11">
        <f>(J2375/86400)+25569+(-5/24)</f>
        <v>42215.453981481478</v>
      </c>
      <c r="T2375" s="11">
        <f>(I2375/86400)+25569+(-5/24)</f>
        <v>42245.453981481478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IF(E2376&lt;=0,0,(E2376/D2376)*100)</f>
        <v>4.5454545454545456E-2</v>
      </c>
      <c r="P2376" s="7">
        <f>IF(E2376&lt;=0,0,E2376/L2376)</f>
        <v>10</v>
      </c>
      <c r="Q2376" t="str">
        <f>LEFT(N2376,FIND("/",N2376)-1)</f>
        <v>technology</v>
      </c>
      <c r="R2376" t="str">
        <f>RIGHT(N2376,LEN(N2376)-FIND("/",N2376))</f>
        <v>web</v>
      </c>
      <c r="S2376" s="11">
        <f>(J2376/86400)+25569+(-5/24)</f>
        <v>42017.634953703702</v>
      </c>
      <c r="T2376" s="11">
        <f>(I2376/86400)+25569+(-5/24)</f>
        <v>42047.634953703702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IF(E2377&lt;=0,0,(E2377/D2377)*100)</f>
        <v>0</v>
      </c>
      <c r="P2377" s="7">
        <f>IF(E2377&lt;=0,0,E2377/L2377)</f>
        <v>0</v>
      </c>
      <c r="Q2377" t="str">
        <f>LEFT(N2377,FIND("/",N2377)-1)</f>
        <v>technology</v>
      </c>
      <c r="R2377" t="str">
        <f>RIGHT(N2377,LEN(N2377)-FIND("/",N2377))</f>
        <v>web</v>
      </c>
      <c r="S2377" s="11">
        <f>(J2377/86400)+25569+(-5/24)</f>
        <v>42592.627743055556</v>
      </c>
      <c r="T2377" s="11">
        <f>(I2377/86400)+25569+(-5/24)</f>
        <v>42622.627743055556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IF(E2378&lt;=0,0,(E2378/D2378)*100)</f>
        <v>10.877666666666666</v>
      </c>
      <c r="P2378" s="7">
        <f>IF(E2378&lt;=0,0,E2378/L2378)</f>
        <v>81.582499999999996</v>
      </c>
      <c r="Q2378" t="str">
        <f>LEFT(N2378,FIND("/",N2378)-1)</f>
        <v>technology</v>
      </c>
      <c r="R2378" t="str">
        <f>RIGHT(N2378,LEN(N2378)-FIND("/",N2378))</f>
        <v>web</v>
      </c>
      <c r="S2378" s="11">
        <f>(J2378/86400)+25569+(-5/24)</f>
        <v>42318.717199074068</v>
      </c>
      <c r="T2378" s="11">
        <f>(I2378/86400)+25569+(-5/24)</f>
        <v>42348.717199074068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IF(E2379&lt;=0,0,(E2379/D2379)*100)</f>
        <v>0</v>
      </c>
      <c r="P2379" s="7">
        <f>IF(E2379&lt;=0,0,E2379/L2379)</f>
        <v>0</v>
      </c>
      <c r="Q2379" t="str">
        <f>LEFT(N2379,FIND("/",N2379)-1)</f>
        <v>technology</v>
      </c>
      <c r="R2379" t="str">
        <f>RIGHT(N2379,LEN(N2379)-FIND("/",N2379))</f>
        <v>web</v>
      </c>
      <c r="S2379" s="11">
        <f>(J2379/86400)+25569+(-5/24)</f>
        <v>42669.661840277775</v>
      </c>
      <c r="T2379" s="11">
        <f>(I2379/86400)+25569+(-5/24)</f>
        <v>42699.703506944446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IF(E2380&lt;=0,0,(E2380/D2380)*100)</f>
        <v>0</v>
      </c>
      <c r="P2380" s="7">
        <f>IF(E2380&lt;=0,0,E2380/L2380)</f>
        <v>0</v>
      </c>
      <c r="Q2380" t="str">
        <f>LEFT(N2380,FIND("/",N2380)-1)</f>
        <v>technology</v>
      </c>
      <c r="R2380" t="str">
        <f>RIGHT(N2380,LEN(N2380)-FIND("/",N2380))</f>
        <v>web</v>
      </c>
      <c r="S2380" s="11">
        <f>(J2380/86400)+25569+(-5/24)</f>
        <v>42212.804745370369</v>
      </c>
      <c r="T2380" s="11">
        <f>(I2380/86400)+25569+(-5/24)</f>
        <v>42241.804745370369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IF(E2381&lt;=0,0,(E2381/D2381)*100)</f>
        <v>0</v>
      </c>
      <c r="P2381" s="7">
        <f>IF(E2381&lt;=0,0,E2381/L2381)</f>
        <v>0</v>
      </c>
      <c r="Q2381" t="str">
        <f>LEFT(N2381,FIND("/",N2381)-1)</f>
        <v>technology</v>
      </c>
      <c r="R2381" t="str">
        <f>RIGHT(N2381,LEN(N2381)-FIND("/",N2381))</f>
        <v>web</v>
      </c>
      <c r="S2381" s="11">
        <f>(J2381/86400)+25569+(-5/24)</f>
        <v>42236.808055555557</v>
      </c>
      <c r="T2381" s="11">
        <f>(I2381/86400)+25569+(-5/24)</f>
        <v>42281.808055555557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IF(E2382&lt;=0,0,(E2382/D2382)*100)</f>
        <v>0.36666666666666664</v>
      </c>
      <c r="P2382" s="7">
        <f>IF(E2382&lt;=0,0,E2382/L2382)</f>
        <v>18.333333333333332</v>
      </c>
      <c r="Q2382" t="str">
        <f>LEFT(N2382,FIND("/",N2382)-1)</f>
        <v>technology</v>
      </c>
      <c r="R2382" t="str">
        <f>RIGHT(N2382,LEN(N2382)-FIND("/",N2382))</f>
        <v>web</v>
      </c>
      <c r="S2382" s="11">
        <f>(J2382/86400)+25569+(-5/24)</f>
        <v>42248.584976851846</v>
      </c>
      <c r="T2382" s="11">
        <f>(I2382/86400)+25569+(-5/24)</f>
        <v>42278.584976851846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IF(E2383&lt;=0,0,(E2383/D2383)*100)</f>
        <v>1.8193398957730169</v>
      </c>
      <c r="P2383" s="7">
        <f>IF(E2383&lt;=0,0,E2383/L2383)</f>
        <v>224.42857142857142</v>
      </c>
      <c r="Q2383" t="str">
        <f>LEFT(N2383,FIND("/",N2383)-1)</f>
        <v>technology</v>
      </c>
      <c r="R2383" t="str">
        <f>RIGHT(N2383,LEN(N2383)-FIND("/",N2383))</f>
        <v>web</v>
      </c>
      <c r="S2383" s="11">
        <f>(J2383/86400)+25569+(-5/24)</f>
        <v>42074.727407407401</v>
      </c>
      <c r="T2383" s="11">
        <f>(I2383/86400)+25569+(-5/24)</f>
        <v>42104.727407407401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IF(E2384&lt;=0,0,(E2384/D2384)*100)</f>
        <v>2.5</v>
      </c>
      <c r="P2384" s="7">
        <f>IF(E2384&lt;=0,0,E2384/L2384)</f>
        <v>37.5</v>
      </c>
      <c r="Q2384" t="str">
        <f>LEFT(N2384,FIND("/",N2384)-1)</f>
        <v>technology</v>
      </c>
      <c r="R2384" t="str">
        <f>RIGHT(N2384,LEN(N2384)-FIND("/",N2384))</f>
        <v>web</v>
      </c>
      <c r="S2384" s="11">
        <f>(J2384/86400)+25569+(-5/24)</f>
        <v>42194.979201388887</v>
      </c>
      <c r="T2384" s="11">
        <f>(I2384/86400)+25569+(-5/24)</f>
        <v>42219.979201388887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IF(E2385&lt;=0,0,(E2385/D2385)*100)</f>
        <v>4.3499999999999996</v>
      </c>
      <c r="P2385" s="7">
        <f>IF(E2385&lt;=0,0,E2385/L2385)</f>
        <v>145</v>
      </c>
      <c r="Q2385" t="str">
        <f>LEFT(N2385,FIND("/",N2385)-1)</f>
        <v>technology</v>
      </c>
      <c r="R2385" t="str">
        <f>RIGHT(N2385,LEN(N2385)-FIND("/",N2385))</f>
        <v>web</v>
      </c>
      <c r="S2385" s="11">
        <f>(J2385/86400)+25569+(-5/24)</f>
        <v>42026.848460648143</v>
      </c>
      <c r="T2385" s="11">
        <f>(I2385/86400)+25569+(-5/24)</f>
        <v>42056.848460648143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IF(E2386&lt;=0,0,(E2386/D2386)*100)</f>
        <v>0.8</v>
      </c>
      <c r="P2386" s="7">
        <f>IF(E2386&lt;=0,0,E2386/L2386)</f>
        <v>1</v>
      </c>
      <c r="Q2386" t="str">
        <f>LEFT(N2386,FIND("/",N2386)-1)</f>
        <v>technology</v>
      </c>
      <c r="R2386" t="str">
        <f>RIGHT(N2386,LEN(N2386)-FIND("/",N2386))</f>
        <v>web</v>
      </c>
      <c r="S2386" s="11">
        <f>(J2386/86400)+25569+(-5/24)</f>
        <v>41926.859293981477</v>
      </c>
      <c r="T2386" s="11">
        <f>(I2386/86400)+25569+(-5/24)</f>
        <v>41956.900960648149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IF(E2387&lt;=0,0,(E2387/D2387)*100)</f>
        <v>1.2123076923076923</v>
      </c>
      <c r="P2387" s="7">
        <f>IF(E2387&lt;=0,0,E2387/L2387)</f>
        <v>112.57142857142857</v>
      </c>
      <c r="Q2387" t="str">
        <f>LEFT(N2387,FIND("/",N2387)-1)</f>
        <v>technology</v>
      </c>
      <c r="R2387" t="str">
        <f>RIGHT(N2387,LEN(N2387)-FIND("/",N2387))</f>
        <v>web</v>
      </c>
      <c r="S2387" s="11">
        <f>(J2387/86400)+25569+(-5/24)</f>
        <v>42191.493425925924</v>
      </c>
      <c r="T2387" s="11">
        <f>(I2387/86400)+25569+(-5/24)</f>
        <v>42221.493425925924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IF(E2388&lt;=0,0,(E2388/D2388)*100)</f>
        <v>0</v>
      </c>
      <c r="P2388" s="7">
        <f>IF(E2388&lt;=0,0,E2388/L2388)</f>
        <v>0</v>
      </c>
      <c r="Q2388" t="str">
        <f>LEFT(N2388,FIND("/",N2388)-1)</f>
        <v>technology</v>
      </c>
      <c r="R2388" t="str">
        <f>RIGHT(N2388,LEN(N2388)-FIND("/",N2388))</f>
        <v>web</v>
      </c>
      <c r="S2388" s="11">
        <f>(J2388/86400)+25569+(-5/24)</f>
        <v>41954.629907407405</v>
      </c>
      <c r="T2388" s="11">
        <f>(I2388/86400)+25569+(-5/24)</f>
        <v>42014.629907407405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IF(E2389&lt;=0,0,(E2389/D2389)*100)</f>
        <v>0.68399999999999994</v>
      </c>
      <c r="P2389" s="7">
        <f>IF(E2389&lt;=0,0,E2389/L2389)</f>
        <v>342</v>
      </c>
      <c r="Q2389" t="str">
        <f>LEFT(N2389,FIND("/",N2389)-1)</f>
        <v>technology</v>
      </c>
      <c r="R2389" t="str">
        <f>RIGHT(N2389,LEN(N2389)-FIND("/",N2389))</f>
        <v>web</v>
      </c>
      <c r="S2389" s="11">
        <f>(J2389/86400)+25569+(-5/24)</f>
        <v>42528.418287037035</v>
      </c>
      <c r="T2389" s="11">
        <f>(I2389/86400)+25569+(-5/24)</f>
        <v>42573.418287037035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IF(E2390&lt;=0,0,(E2390/D2390)*100)</f>
        <v>1.2513513513513512</v>
      </c>
      <c r="P2390" s="7">
        <f>IF(E2390&lt;=0,0,E2390/L2390)</f>
        <v>57.875</v>
      </c>
      <c r="Q2390" t="str">
        <f>LEFT(N2390,FIND("/",N2390)-1)</f>
        <v>technology</v>
      </c>
      <c r="R2390" t="str">
        <f>RIGHT(N2390,LEN(N2390)-FIND("/",N2390))</f>
        <v>web</v>
      </c>
      <c r="S2390" s="11">
        <f>(J2390/86400)+25569+(-5/24)</f>
        <v>41989.645358796297</v>
      </c>
      <c r="T2390" s="11">
        <f>(I2390/86400)+25569+(-5/24)</f>
        <v>42019.603472222218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IF(E2391&lt;=0,0,(E2391/D2391)*100)</f>
        <v>0.1875</v>
      </c>
      <c r="P2391" s="7">
        <f>IF(E2391&lt;=0,0,E2391/L2391)</f>
        <v>30</v>
      </c>
      <c r="Q2391" t="str">
        <f>LEFT(N2391,FIND("/",N2391)-1)</f>
        <v>technology</v>
      </c>
      <c r="R2391" t="str">
        <f>RIGHT(N2391,LEN(N2391)-FIND("/",N2391))</f>
        <v>web</v>
      </c>
      <c r="S2391" s="11">
        <f>(J2391/86400)+25569+(-5/24)</f>
        <v>42179.445046296292</v>
      </c>
      <c r="T2391" s="11">
        <f>(I2391/86400)+25569+(-5/24)</f>
        <v>42210.707638888889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IF(E2392&lt;=0,0,(E2392/D2392)*100)</f>
        <v>0</v>
      </c>
      <c r="P2392" s="7">
        <f>IF(E2392&lt;=0,0,E2392/L2392)</f>
        <v>0</v>
      </c>
      <c r="Q2392" t="str">
        <f>LEFT(N2392,FIND("/",N2392)-1)</f>
        <v>technology</v>
      </c>
      <c r="R2392" t="str">
        <f>RIGHT(N2392,LEN(N2392)-FIND("/",N2392))</f>
        <v>web</v>
      </c>
      <c r="S2392" s="11">
        <f>(J2392/86400)+25569+(-5/24)</f>
        <v>41968.053981481477</v>
      </c>
      <c r="T2392" s="11">
        <f>(I2392/86400)+25569+(-5/24)</f>
        <v>42008.053981481477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IF(E2393&lt;=0,0,(E2393/D2393)*100)</f>
        <v>0.125</v>
      </c>
      <c r="P2393" s="7">
        <f>IF(E2393&lt;=0,0,E2393/L2393)</f>
        <v>25</v>
      </c>
      <c r="Q2393" t="str">
        <f>LEFT(N2393,FIND("/",N2393)-1)</f>
        <v>technology</v>
      </c>
      <c r="R2393" t="str">
        <f>RIGHT(N2393,LEN(N2393)-FIND("/",N2393))</f>
        <v>web</v>
      </c>
      <c r="S2393" s="11">
        <f>(J2393/86400)+25569+(-5/24)</f>
        <v>42064.586157407401</v>
      </c>
      <c r="T2393" s="11">
        <f>(I2393/86400)+25569+(-5/24)</f>
        <v>42094.544490740744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IF(E2394&lt;=0,0,(E2394/D2394)*100)</f>
        <v>0</v>
      </c>
      <c r="P2394" s="7">
        <f>IF(E2394&lt;=0,0,E2394/L2394)</f>
        <v>0</v>
      </c>
      <c r="Q2394" t="str">
        <f>LEFT(N2394,FIND("/",N2394)-1)</f>
        <v>technology</v>
      </c>
      <c r="R2394" t="str">
        <f>RIGHT(N2394,LEN(N2394)-FIND("/",N2394))</f>
        <v>web</v>
      </c>
      <c r="S2394" s="11">
        <f>(J2394/86400)+25569+(-5/24)</f>
        <v>42275.912303240737</v>
      </c>
      <c r="T2394" s="11">
        <f>(I2394/86400)+25569+(-5/24)</f>
        <v>42305.912303240737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IF(E2395&lt;=0,0,(E2395/D2395)*100)</f>
        <v>0.05</v>
      </c>
      <c r="P2395" s="7">
        <f>IF(E2395&lt;=0,0,E2395/L2395)</f>
        <v>50</v>
      </c>
      <c r="Q2395" t="str">
        <f>LEFT(N2395,FIND("/",N2395)-1)</f>
        <v>technology</v>
      </c>
      <c r="R2395" t="str">
        <f>RIGHT(N2395,LEN(N2395)-FIND("/",N2395))</f>
        <v>web</v>
      </c>
      <c r="S2395" s="11">
        <f>(J2395/86400)+25569+(-5/24)</f>
        <v>42194.440011574072</v>
      </c>
      <c r="T2395" s="11">
        <f>(I2395/86400)+25569+(-5/24)</f>
        <v>42224.440011574072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IF(E2396&lt;=0,0,(E2396/D2396)*100)</f>
        <v>0.06</v>
      </c>
      <c r="P2396" s="7">
        <f>IF(E2396&lt;=0,0,E2396/L2396)</f>
        <v>1.5</v>
      </c>
      <c r="Q2396" t="str">
        <f>LEFT(N2396,FIND("/",N2396)-1)</f>
        <v>technology</v>
      </c>
      <c r="R2396" t="str">
        <f>RIGHT(N2396,LEN(N2396)-FIND("/",N2396))</f>
        <v>web</v>
      </c>
      <c r="S2396" s="11">
        <f>(J2396/86400)+25569+(-5/24)</f>
        <v>42031.15385416666</v>
      </c>
      <c r="T2396" s="11">
        <f>(I2396/86400)+25569+(-5/24)</f>
        <v>42061.15385416666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IF(E2397&lt;=0,0,(E2397/D2397)*100)</f>
        <v>0</v>
      </c>
      <c r="P2397" s="7">
        <f>IF(E2397&lt;=0,0,E2397/L2397)</f>
        <v>0</v>
      </c>
      <c r="Q2397" t="str">
        <f>LEFT(N2397,FIND("/",N2397)-1)</f>
        <v>technology</v>
      </c>
      <c r="R2397" t="str">
        <f>RIGHT(N2397,LEN(N2397)-FIND("/",N2397))</f>
        <v>web</v>
      </c>
      <c r="S2397" s="11">
        <f>(J2397/86400)+25569+(-5/24)</f>
        <v>42716.913043981483</v>
      </c>
      <c r="T2397" s="11">
        <f>(I2397/86400)+25569+(-5/24)</f>
        <v>42745.164583333331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IF(E2398&lt;=0,0,(E2398/D2398)*100)</f>
        <v>0.2</v>
      </c>
      <c r="P2398" s="7">
        <f>IF(E2398&lt;=0,0,E2398/L2398)</f>
        <v>10</v>
      </c>
      <c r="Q2398" t="str">
        <f>LEFT(N2398,FIND("/",N2398)-1)</f>
        <v>technology</v>
      </c>
      <c r="R2398" t="str">
        <f>RIGHT(N2398,LEN(N2398)-FIND("/",N2398))</f>
        <v>web</v>
      </c>
      <c r="S2398" s="11">
        <f>(J2398/86400)+25569+(-5/24)</f>
        <v>42262.640717592592</v>
      </c>
      <c r="T2398" s="11">
        <f>(I2398/86400)+25569+(-5/24)</f>
        <v>42292.640717592592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IF(E2399&lt;=0,0,(E2399/D2399)*100)</f>
        <v>0</v>
      </c>
      <c r="P2399" s="7">
        <f>IF(E2399&lt;=0,0,E2399/L2399)</f>
        <v>0</v>
      </c>
      <c r="Q2399" t="str">
        <f>LEFT(N2399,FIND("/",N2399)-1)</f>
        <v>technology</v>
      </c>
      <c r="R2399" t="str">
        <f>RIGHT(N2399,LEN(N2399)-FIND("/",N2399))</f>
        <v>web</v>
      </c>
      <c r="S2399" s="11">
        <f>(J2399/86400)+25569+(-5/24)</f>
        <v>41976.676574074074</v>
      </c>
      <c r="T2399" s="11">
        <f>(I2399/86400)+25569+(-5/24)</f>
        <v>42006.676574074074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IF(E2400&lt;=0,0,(E2400/D2400)*100)</f>
        <v>0</v>
      </c>
      <c r="P2400" s="7">
        <f>IF(E2400&lt;=0,0,E2400/L2400)</f>
        <v>0</v>
      </c>
      <c r="Q2400" t="str">
        <f>LEFT(N2400,FIND("/",N2400)-1)</f>
        <v>technology</v>
      </c>
      <c r="R2400" t="str">
        <f>RIGHT(N2400,LEN(N2400)-FIND("/",N2400))</f>
        <v>web</v>
      </c>
      <c r="S2400" s="11">
        <f>(J2400/86400)+25569+(-5/24)</f>
        <v>42157.708148148151</v>
      </c>
      <c r="T2400" s="11">
        <f>(I2400/86400)+25569+(-5/24)</f>
        <v>42187.708148148151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IF(E2401&lt;=0,0,(E2401/D2401)*100)</f>
        <v>0</v>
      </c>
      <c r="P2401" s="7">
        <f>IF(E2401&lt;=0,0,E2401/L2401)</f>
        <v>0</v>
      </c>
      <c r="Q2401" t="str">
        <f>LEFT(N2401,FIND("/",N2401)-1)</f>
        <v>technology</v>
      </c>
      <c r="R2401" t="str">
        <f>RIGHT(N2401,LEN(N2401)-FIND("/",N2401))</f>
        <v>web</v>
      </c>
      <c r="S2401" s="11">
        <f>(J2401/86400)+25569+(-5/24)</f>
        <v>41956.644745370366</v>
      </c>
      <c r="T2401" s="11">
        <f>(I2401/86400)+25569+(-5/24)</f>
        <v>41991.644745370366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IF(E2402&lt;=0,0,(E2402/D2402)*100)</f>
        <v>0</v>
      </c>
      <c r="P2402" s="7">
        <f>IF(E2402&lt;=0,0,E2402/L2402)</f>
        <v>0</v>
      </c>
      <c r="Q2402" t="str">
        <f>LEFT(N2402,FIND("/",N2402)-1)</f>
        <v>technology</v>
      </c>
      <c r="R2402" t="str">
        <f>RIGHT(N2402,LEN(N2402)-FIND("/",N2402))</f>
        <v>web</v>
      </c>
      <c r="S2402" s="11">
        <f>(J2402/86400)+25569+(-5/24)</f>
        <v>42444.059768518513</v>
      </c>
      <c r="T2402" s="11">
        <f>(I2402/86400)+25569+(-5/24)</f>
        <v>42474.059768518513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IF(E2403&lt;=0,0,(E2403/D2403)*100)</f>
        <v>0.71785714285714286</v>
      </c>
      <c r="P2403" s="7">
        <f>IF(E2403&lt;=0,0,E2403/L2403)</f>
        <v>22.333333333333332</v>
      </c>
      <c r="Q2403" t="str">
        <f>LEFT(N2403,FIND("/",N2403)-1)</f>
        <v>food</v>
      </c>
      <c r="R2403" t="str">
        <f>RIGHT(N2403,LEN(N2403)-FIND("/",N2403))</f>
        <v>food trucks</v>
      </c>
      <c r="S2403" s="11">
        <f>(J2403/86400)+25569+(-5/24)</f>
        <v>42374.614537037036</v>
      </c>
      <c r="T2403" s="11">
        <f>(I2403/86400)+25569+(-5/24)</f>
        <v>42434.614537037036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IF(E2404&lt;=0,0,(E2404/D2404)*100)</f>
        <v>0.43333333333333329</v>
      </c>
      <c r="P2404" s="7">
        <f>IF(E2404&lt;=0,0,E2404/L2404)</f>
        <v>52</v>
      </c>
      <c r="Q2404" t="str">
        <f>LEFT(N2404,FIND("/",N2404)-1)</f>
        <v>food</v>
      </c>
      <c r="R2404" t="str">
        <f>RIGHT(N2404,LEN(N2404)-FIND("/",N2404))</f>
        <v>food trucks</v>
      </c>
      <c r="S2404" s="11">
        <f>(J2404/86400)+25569+(-5/24)</f>
        <v>42107.47142361111</v>
      </c>
      <c r="T2404" s="11">
        <f>(I2404/86400)+25569+(-5/24)</f>
        <v>42137.47142361111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IF(E2405&lt;=0,0,(E2405/D2405)*100)</f>
        <v>16.833333333333332</v>
      </c>
      <c r="P2405" s="7">
        <f>IF(E2405&lt;=0,0,E2405/L2405)</f>
        <v>16.833333333333332</v>
      </c>
      <c r="Q2405" t="str">
        <f>LEFT(N2405,FIND("/",N2405)-1)</f>
        <v>food</v>
      </c>
      <c r="R2405" t="str">
        <f>RIGHT(N2405,LEN(N2405)-FIND("/",N2405))</f>
        <v>food trucks</v>
      </c>
      <c r="S2405" s="11">
        <f>(J2405/86400)+25569+(-5/24)</f>
        <v>42399.67428240741</v>
      </c>
      <c r="T2405" s="11">
        <f>(I2405/86400)+25569+(-5/24)</f>
        <v>42459.632615740738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IF(E2406&lt;=0,0,(E2406/D2406)*100)</f>
        <v>0</v>
      </c>
      <c r="P2406" s="7">
        <f>IF(E2406&lt;=0,0,E2406/L2406)</f>
        <v>0</v>
      </c>
      <c r="Q2406" t="str">
        <f>LEFT(N2406,FIND("/",N2406)-1)</f>
        <v>food</v>
      </c>
      <c r="R2406" t="str">
        <f>RIGHT(N2406,LEN(N2406)-FIND("/",N2406))</f>
        <v>food trucks</v>
      </c>
      <c r="S2406" s="11">
        <f>(J2406/86400)+25569+(-5/24)</f>
        <v>42341.831099537034</v>
      </c>
      <c r="T2406" s="11">
        <f>(I2406/86400)+25569+(-5/24)</f>
        <v>42371.831099537034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IF(E2407&lt;=0,0,(E2407/D2407)*100)</f>
        <v>22.52</v>
      </c>
      <c r="P2407" s="7">
        <f>IF(E2407&lt;=0,0,E2407/L2407)</f>
        <v>56.3</v>
      </c>
      <c r="Q2407" t="str">
        <f>LEFT(N2407,FIND("/",N2407)-1)</f>
        <v>food</v>
      </c>
      <c r="R2407" t="str">
        <f>RIGHT(N2407,LEN(N2407)-FIND("/",N2407))</f>
        <v>food trucks</v>
      </c>
      <c r="S2407" s="11">
        <f>(J2407/86400)+25569+(-5/24)</f>
        <v>42595.377025462956</v>
      </c>
      <c r="T2407" s="11">
        <f>(I2407/86400)+25569+(-5/24)</f>
        <v>42616.377025462956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IF(E2408&lt;=0,0,(E2408/D2408)*100)</f>
        <v>41.384615384615387</v>
      </c>
      <c r="P2408" s="7">
        <f>IF(E2408&lt;=0,0,E2408/L2408)</f>
        <v>84.0625</v>
      </c>
      <c r="Q2408" t="str">
        <f>LEFT(N2408,FIND("/",N2408)-1)</f>
        <v>food</v>
      </c>
      <c r="R2408" t="str">
        <f>RIGHT(N2408,LEN(N2408)-FIND("/",N2408))</f>
        <v>food trucks</v>
      </c>
      <c r="S2408" s="11">
        <f>(J2408/86400)+25569+(-5/24)</f>
        <v>41982.902662037035</v>
      </c>
      <c r="T2408" s="11">
        <f>(I2408/86400)+25569+(-5/24)</f>
        <v>42022.902662037035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IF(E2409&lt;=0,0,(E2409/D2409)*100)</f>
        <v>25.259090909090908</v>
      </c>
      <c r="P2409" s="7">
        <f>IF(E2409&lt;=0,0,E2409/L2409)</f>
        <v>168.39393939393941</v>
      </c>
      <c r="Q2409" t="str">
        <f>LEFT(N2409,FIND("/",N2409)-1)</f>
        <v>food</v>
      </c>
      <c r="R2409" t="str">
        <f>RIGHT(N2409,LEN(N2409)-FIND("/",N2409))</f>
        <v>food trucks</v>
      </c>
      <c r="S2409" s="11">
        <f>(J2409/86400)+25569+(-5/24)</f>
        <v>42082.367222222216</v>
      </c>
      <c r="T2409" s="11">
        <f>(I2409/86400)+25569+(-5/24)</f>
        <v>42105.041666666664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IF(E2410&lt;=0,0,(E2410/D2410)*100)</f>
        <v>0.2</v>
      </c>
      <c r="P2410" s="7">
        <f>IF(E2410&lt;=0,0,E2410/L2410)</f>
        <v>15</v>
      </c>
      <c r="Q2410" t="str">
        <f>LEFT(N2410,FIND("/",N2410)-1)</f>
        <v>food</v>
      </c>
      <c r="R2410" t="str">
        <f>RIGHT(N2410,LEN(N2410)-FIND("/",N2410))</f>
        <v>food trucks</v>
      </c>
      <c r="S2410" s="11">
        <f>(J2410/86400)+25569+(-5/24)</f>
        <v>41918.93237268518</v>
      </c>
      <c r="T2410" s="11">
        <f>(I2410/86400)+25569+(-5/24)</f>
        <v>41948.974039351851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IF(E2411&lt;=0,0,(E2411/D2411)*100)</f>
        <v>1.8399999999999999</v>
      </c>
      <c r="P2411" s="7">
        <f>IF(E2411&lt;=0,0,E2411/L2411)</f>
        <v>76.666666666666671</v>
      </c>
      <c r="Q2411" t="str">
        <f>LEFT(N2411,FIND("/",N2411)-1)</f>
        <v>food</v>
      </c>
      <c r="R2411" t="str">
        <f>RIGHT(N2411,LEN(N2411)-FIND("/",N2411))</f>
        <v>food trucks</v>
      </c>
      <c r="S2411" s="11">
        <f>(J2411/86400)+25569+(-5/24)</f>
        <v>42204.667534722219</v>
      </c>
      <c r="T2411" s="11">
        <f>(I2411/86400)+25569+(-5/24)</f>
        <v>42234.667534722219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IF(E2412&lt;=0,0,(E2412/D2412)*100)</f>
        <v>0</v>
      </c>
      <c r="P2412" s="7">
        <f>IF(E2412&lt;=0,0,E2412/L2412)</f>
        <v>0</v>
      </c>
      <c r="Q2412" t="str">
        <f>LEFT(N2412,FIND("/",N2412)-1)</f>
        <v>food</v>
      </c>
      <c r="R2412" t="str">
        <f>RIGHT(N2412,LEN(N2412)-FIND("/",N2412))</f>
        <v>food trucks</v>
      </c>
      <c r="S2412" s="11">
        <f>(J2412/86400)+25569+(-5/24)</f>
        <v>42224.199942129628</v>
      </c>
      <c r="T2412" s="11">
        <f>(I2412/86400)+25569+(-5/24)</f>
        <v>42254.199942129628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IF(E2413&lt;=0,0,(E2413/D2413)*100)</f>
        <v>0.60399999999999998</v>
      </c>
      <c r="P2413" s="7">
        <f>IF(E2413&lt;=0,0,E2413/L2413)</f>
        <v>50.333333333333336</v>
      </c>
      <c r="Q2413" t="str">
        <f>LEFT(N2413,FIND("/",N2413)-1)</f>
        <v>food</v>
      </c>
      <c r="R2413" t="str">
        <f>RIGHT(N2413,LEN(N2413)-FIND("/",N2413))</f>
        <v>food trucks</v>
      </c>
      <c r="S2413" s="11">
        <f>(J2413/86400)+25569+(-5/24)</f>
        <v>42211.524097222216</v>
      </c>
      <c r="T2413" s="11">
        <f>(I2413/86400)+25569+(-5/24)</f>
        <v>42241.524097222216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IF(E2414&lt;=0,0,(E2414/D2414)*100)</f>
        <v>0</v>
      </c>
      <c r="P2414" s="7">
        <f>IF(E2414&lt;=0,0,E2414/L2414)</f>
        <v>0</v>
      </c>
      <c r="Q2414" t="str">
        <f>LEFT(N2414,FIND("/",N2414)-1)</f>
        <v>food</v>
      </c>
      <c r="R2414" t="str">
        <f>RIGHT(N2414,LEN(N2414)-FIND("/",N2414))</f>
        <v>food trucks</v>
      </c>
      <c r="S2414" s="11">
        <f>(J2414/86400)+25569+(-5/24)</f>
        <v>42655.528622685182</v>
      </c>
      <c r="T2414" s="11">
        <f>(I2414/86400)+25569+(-5/24)</f>
        <v>42700.570289351854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IF(E2415&lt;=0,0,(E2415/D2415)*100)</f>
        <v>0.83333333333333337</v>
      </c>
      <c r="P2415" s="7">
        <f>IF(E2415&lt;=0,0,E2415/L2415)</f>
        <v>8.3333333333333339</v>
      </c>
      <c r="Q2415" t="str">
        <f>LEFT(N2415,FIND("/",N2415)-1)</f>
        <v>food</v>
      </c>
      <c r="R2415" t="str">
        <f>RIGHT(N2415,LEN(N2415)-FIND("/",N2415))</f>
        <v>food trucks</v>
      </c>
      <c r="S2415" s="11">
        <f>(J2415/86400)+25569+(-5/24)</f>
        <v>41759.901412037034</v>
      </c>
      <c r="T2415" s="11">
        <f>(I2415/86400)+25569+(-5/24)</f>
        <v>41790.770833333328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IF(E2416&lt;=0,0,(E2416/D2416)*100)</f>
        <v>3.0666666666666664</v>
      </c>
      <c r="P2416" s="7">
        <f>IF(E2416&lt;=0,0,E2416/L2416)</f>
        <v>35.384615384615387</v>
      </c>
      <c r="Q2416" t="str">
        <f>LEFT(N2416,FIND("/",N2416)-1)</f>
        <v>food</v>
      </c>
      <c r="R2416" t="str">
        <f>RIGHT(N2416,LEN(N2416)-FIND("/",N2416))</f>
        <v>food trucks</v>
      </c>
      <c r="S2416" s="11">
        <f>(J2416/86400)+25569+(-5/24)</f>
        <v>42198.486805555549</v>
      </c>
      <c r="T2416" s="11">
        <f>(I2416/86400)+25569+(-5/24)</f>
        <v>42237.957638888889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IF(E2417&lt;=0,0,(E2417/D2417)*100)</f>
        <v>0.55833333333333335</v>
      </c>
      <c r="P2417" s="7">
        <f>IF(E2417&lt;=0,0,E2417/L2417)</f>
        <v>55.833333333333336</v>
      </c>
      <c r="Q2417" t="str">
        <f>LEFT(N2417,FIND("/",N2417)-1)</f>
        <v>food</v>
      </c>
      <c r="R2417" t="str">
        <f>RIGHT(N2417,LEN(N2417)-FIND("/",N2417))</f>
        <v>food trucks</v>
      </c>
      <c r="S2417" s="11">
        <f>(J2417/86400)+25569+(-5/24)</f>
        <v>42536.654467592591</v>
      </c>
      <c r="T2417" s="11">
        <f>(I2417/86400)+25569+(-5/24)</f>
        <v>42566.654467592591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IF(E2418&lt;=0,0,(E2418/D2418)*100)</f>
        <v>2.5000000000000001E-2</v>
      </c>
      <c r="P2418" s="7">
        <f>IF(E2418&lt;=0,0,E2418/L2418)</f>
        <v>5</v>
      </c>
      <c r="Q2418" t="str">
        <f>LEFT(N2418,FIND("/",N2418)-1)</f>
        <v>food</v>
      </c>
      <c r="R2418" t="str">
        <f>RIGHT(N2418,LEN(N2418)-FIND("/",N2418))</f>
        <v>food trucks</v>
      </c>
      <c r="S2418" s="11">
        <f>(J2418/86400)+25569+(-5/24)</f>
        <v>42019.529432870368</v>
      </c>
      <c r="T2418" s="11">
        <f>(I2418/86400)+25569+(-5/24)</f>
        <v>42077.416666666664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IF(E2419&lt;=0,0,(E2419/D2419)*100)</f>
        <v>0</v>
      </c>
      <c r="P2419" s="7">
        <f>IF(E2419&lt;=0,0,E2419/L2419)</f>
        <v>0</v>
      </c>
      <c r="Q2419" t="str">
        <f>LEFT(N2419,FIND("/",N2419)-1)</f>
        <v>food</v>
      </c>
      <c r="R2419" t="str">
        <f>RIGHT(N2419,LEN(N2419)-FIND("/",N2419))</f>
        <v>food trucks</v>
      </c>
      <c r="S2419" s="11">
        <f>(J2419/86400)+25569+(-5/24)</f>
        <v>41831.675775462958</v>
      </c>
      <c r="T2419" s="11">
        <f>(I2419/86400)+25569+(-5/24)</f>
        <v>41861.675775462958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IF(E2420&lt;=0,0,(E2420/D2420)*100)</f>
        <v>0.02</v>
      </c>
      <c r="P2420" s="7">
        <f>IF(E2420&lt;=0,0,E2420/L2420)</f>
        <v>1</v>
      </c>
      <c r="Q2420" t="str">
        <f>LEFT(N2420,FIND("/",N2420)-1)</f>
        <v>food</v>
      </c>
      <c r="R2420" t="str">
        <f>RIGHT(N2420,LEN(N2420)-FIND("/",N2420))</f>
        <v>food trucks</v>
      </c>
      <c r="S2420" s="11">
        <f>(J2420/86400)+25569+(-5/24)</f>
        <v>42027.648657407401</v>
      </c>
      <c r="T2420" s="11">
        <f>(I2420/86400)+25569+(-5/24)</f>
        <v>42087.606990740744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IF(E2421&lt;=0,0,(E2421/D2421)*100)</f>
        <v>0</v>
      </c>
      <c r="P2421" s="7">
        <f>IF(E2421&lt;=0,0,E2421/L2421)</f>
        <v>0</v>
      </c>
      <c r="Q2421" t="str">
        <f>LEFT(N2421,FIND("/",N2421)-1)</f>
        <v>food</v>
      </c>
      <c r="R2421" t="str">
        <f>RIGHT(N2421,LEN(N2421)-FIND("/",N2421))</f>
        <v>food trucks</v>
      </c>
      <c r="S2421" s="11">
        <f>(J2421/86400)+25569+(-5/24)</f>
        <v>41993.529965277776</v>
      </c>
      <c r="T2421" s="11">
        <f>(I2421/86400)+25569+(-5/24)</f>
        <v>42053.529965277776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IF(E2422&lt;=0,0,(E2422/D2422)*100)</f>
        <v>14.825133372851216</v>
      </c>
      <c r="P2422" s="7">
        <f>IF(E2422&lt;=0,0,E2422/L2422)</f>
        <v>69.472222222222229</v>
      </c>
      <c r="Q2422" t="str">
        <f>LEFT(N2422,FIND("/",N2422)-1)</f>
        <v>food</v>
      </c>
      <c r="R2422" t="str">
        <f>RIGHT(N2422,LEN(N2422)-FIND("/",N2422))</f>
        <v>food trucks</v>
      </c>
      <c r="S2422" s="11">
        <f>(J2422/86400)+25569+(-5/24)</f>
        <v>41892.820543981477</v>
      </c>
      <c r="T2422" s="11">
        <f>(I2422/86400)+25569+(-5/24)</f>
        <v>41952.862210648142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IF(E2423&lt;=0,0,(E2423/D2423)*100)</f>
        <v>1.6666666666666666E-2</v>
      </c>
      <c r="P2423" s="7">
        <f>IF(E2423&lt;=0,0,E2423/L2423)</f>
        <v>1</v>
      </c>
      <c r="Q2423" t="str">
        <f>LEFT(N2423,FIND("/",N2423)-1)</f>
        <v>food</v>
      </c>
      <c r="R2423" t="str">
        <f>RIGHT(N2423,LEN(N2423)-FIND("/",N2423))</f>
        <v>food trucks</v>
      </c>
      <c r="S2423" s="11">
        <f>(J2423/86400)+25569+(-5/24)</f>
        <v>42026.479120370372</v>
      </c>
      <c r="T2423" s="11">
        <f>(I2423/86400)+25569+(-5/24)</f>
        <v>42056.479120370372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IF(E2424&lt;=0,0,(E2424/D2424)*100)</f>
        <v>0.2</v>
      </c>
      <c r="P2424" s="7">
        <f>IF(E2424&lt;=0,0,E2424/L2424)</f>
        <v>1</v>
      </c>
      <c r="Q2424" t="str">
        <f>LEFT(N2424,FIND("/",N2424)-1)</f>
        <v>food</v>
      </c>
      <c r="R2424" t="str">
        <f>RIGHT(N2424,LEN(N2424)-FIND("/",N2424))</f>
        <v>food trucks</v>
      </c>
      <c r="S2424" s="11">
        <f>(J2424/86400)+25569+(-5/24)</f>
        <v>42044.516620370363</v>
      </c>
      <c r="T2424" s="11">
        <f>(I2424/86400)+25569+(-5/24)</f>
        <v>42074.474953703706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IF(E2425&lt;=0,0,(E2425/D2425)*100)</f>
        <v>1.3333333333333334E-2</v>
      </c>
      <c r="P2425" s="7">
        <f>IF(E2425&lt;=0,0,E2425/L2425)</f>
        <v>8</v>
      </c>
      <c r="Q2425" t="str">
        <f>LEFT(N2425,FIND("/",N2425)-1)</f>
        <v>food</v>
      </c>
      <c r="R2425" t="str">
        <f>RIGHT(N2425,LEN(N2425)-FIND("/",N2425))</f>
        <v>food trucks</v>
      </c>
      <c r="S2425" s="11">
        <f>(J2425/86400)+25569+(-5/24)</f>
        <v>41974.496412037035</v>
      </c>
      <c r="T2425" s="11">
        <f>(I2425/86400)+25569+(-5/24)</f>
        <v>42004.496412037035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IF(E2426&lt;=0,0,(E2426/D2426)*100)</f>
        <v>1.24</v>
      </c>
      <c r="P2426" s="7">
        <f>IF(E2426&lt;=0,0,E2426/L2426)</f>
        <v>34.444444444444443</v>
      </c>
      <c r="Q2426" t="str">
        <f>LEFT(N2426,FIND("/",N2426)-1)</f>
        <v>food</v>
      </c>
      <c r="R2426" t="str">
        <f>RIGHT(N2426,LEN(N2426)-FIND("/",N2426))</f>
        <v>food trucks</v>
      </c>
      <c r="S2426" s="11">
        <f>(J2426/86400)+25569+(-5/24)</f>
        <v>41909.684120370366</v>
      </c>
      <c r="T2426" s="11">
        <f>(I2426/86400)+25569+(-5/24)</f>
        <v>41939.684120370366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IF(E2427&lt;=0,0,(E2427/D2427)*100)</f>
        <v>2.8571428571428574E-2</v>
      </c>
      <c r="P2427" s="7">
        <f>IF(E2427&lt;=0,0,E2427/L2427)</f>
        <v>1</v>
      </c>
      <c r="Q2427" t="str">
        <f>LEFT(N2427,FIND("/",N2427)-1)</f>
        <v>food</v>
      </c>
      <c r="R2427" t="str">
        <f>RIGHT(N2427,LEN(N2427)-FIND("/",N2427))</f>
        <v>food trucks</v>
      </c>
      <c r="S2427" s="11">
        <f>(J2427/86400)+25569+(-5/24)</f>
        <v>42502.705428240741</v>
      </c>
      <c r="T2427" s="11">
        <f>(I2427/86400)+25569+(-5/24)</f>
        <v>42517.711111111108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IF(E2428&lt;=0,0,(E2428/D2428)*100)</f>
        <v>0</v>
      </c>
      <c r="P2428" s="7">
        <f>IF(E2428&lt;=0,0,E2428/L2428)</f>
        <v>0</v>
      </c>
      <c r="Q2428" t="str">
        <f>LEFT(N2428,FIND("/",N2428)-1)</f>
        <v>food</v>
      </c>
      <c r="R2428" t="str">
        <f>RIGHT(N2428,LEN(N2428)-FIND("/",N2428))</f>
        <v>food trucks</v>
      </c>
      <c r="S2428" s="11">
        <f>(J2428/86400)+25569+(-5/24)</f>
        <v>42163.961712962962</v>
      </c>
      <c r="T2428" s="11">
        <f>(I2428/86400)+25569+(-5/24)</f>
        <v>42223.961712962962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IF(E2429&lt;=0,0,(E2429/D2429)*100)</f>
        <v>2E-3</v>
      </c>
      <c r="P2429" s="7">
        <f>IF(E2429&lt;=0,0,E2429/L2429)</f>
        <v>1</v>
      </c>
      <c r="Q2429" t="str">
        <f>LEFT(N2429,FIND("/",N2429)-1)</f>
        <v>food</v>
      </c>
      <c r="R2429" t="str">
        <f>RIGHT(N2429,LEN(N2429)-FIND("/",N2429))</f>
        <v>food trucks</v>
      </c>
      <c r="S2429" s="11">
        <f>(J2429/86400)+25569+(-5/24)</f>
        <v>42412.110335648147</v>
      </c>
      <c r="T2429" s="11">
        <f>(I2429/86400)+25569+(-5/24)</f>
        <v>42452.068668981483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IF(E2430&lt;=0,0,(E2430/D2430)*100)</f>
        <v>2.8571428571428571E-3</v>
      </c>
      <c r="P2430" s="7">
        <f>IF(E2430&lt;=0,0,E2430/L2430)</f>
        <v>1</v>
      </c>
      <c r="Q2430" t="str">
        <f>LEFT(N2430,FIND("/",N2430)-1)</f>
        <v>food</v>
      </c>
      <c r="R2430" t="str">
        <f>RIGHT(N2430,LEN(N2430)-FIND("/",N2430))</f>
        <v>food trucks</v>
      </c>
      <c r="S2430" s="11">
        <f>(J2430/86400)+25569+(-5/24)</f>
        <v>42045.575821759259</v>
      </c>
      <c r="T2430" s="11">
        <f>(I2430/86400)+25569+(-5/24)</f>
        <v>42075.534155092588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IF(E2431&lt;=0,0,(E2431/D2431)*100)</f>
        <v>1.4321428571428572</v>
      </c>
      <c r="P2431" s="7">
        <f>IF(E2431&lt;=0,0,E2431/L2431)</f>
        <v>501.25</v>
      </c>
      <c r="Q2431" t="str">
        <f>LEFT(N2431,FIND("/",N2431)-1)</f>
        <v>food</v>
      </c>
      <c r="R2431" t="str">
        <f>RIGHT(N2431,LEN(N2431)-FIND("/",N2431))</f>
        <v>food trucks</v>
      </c>
      <c r="S2431" s="11">
        <f>(J2431/86400)+25569+(-5/24)</f>
        <v>42734.670902777776</v>
      </c>
      <c r="T2431" s="11">
        <f>(I2431/86400)+25569+(-5/24)</f>
        <v>42771.488888888889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IF(E2432&lt;=0,0,(E2432/D2432)*100)</f>
        <v>0.70000000000000007</v>
      </c>
      <c r="P2432" s="7">
        <f>IF(E2432&lt;=0,0,E2432/L2432)</f>
        <v>10.5</v>
      </c>
      <c r="Q2432" t="str">
        <f>LEFT(N2432,FIND("/",N2432)-1)</f>
        <v>food</v>
      </c>
      <c r="R2432" t="str">
        <f>RIGHT(N2432,LEN(N2432)-FIND("/",N2432))</f>
        <v>food trucks</v>
      </c>
      <c r="S2432" s="11">
        <f>(J2432/86400)+25569+(-5/24)</f>
        <v>42381.922499999993</v>
      </c>
      <c r="T2432" s="11">
        <f>(I2432/86400)+25569+(-5/24)</f>
        <v>42411.922499999993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IF(E2433&lt;=0,0,(E2433/D2433)*100)</f>
        <v>2E-3</v>
      </c>
      <c r="P2433" s="7">
        <f>IF(E2433&lt;=0,0,E2433/L2433)</f>
        <v>1</v>
      </c>
      <c r="Q2433" t="str">
        <f>LEFT(N2433,FIND("/",N2433)-1)</f>
        <v>food</v>
      </c>
      <c r="R2433" t="str">
        <f>RIGHT(N2433,LEN(N2433)-FIND("/",N2433))</f>
        <v>food trucks</v>
      </c>
      <c r="S2433" s="11">
        <f>(J2433/86400)+25569+(-5/24)</f>
        <v>42488.891354166662</v>
      </c>
      <c r="T2433" s="11">
        <f>(I2433/86400)+25569+(-5/24)</f>
        <v>42548.891354166662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IF(E2434&lt;=0,0,(E2434/D2434)*100)</f>
        <v>1.4285714285714287E-2</v>
      </c>
      <c r="P2434" s="7">
        <f>IF(E2434&lt;=0,0,E2434/L2434)</f>
        <v>1</v>
      </c>
      <c r="Q2434" t="str">
        <f>LEFT(N2434,FIND("/",N2434)-1)</f>
        <v>food</v>
      </c>
      <c r="R2434" t="str">
        <f>RIGHT(N2434,LEN(N2434)-FIND("/",N2434))</f>
        <v>food trucks</v>
      </c>
      <c r="S2434" s="11">
        <f>(J2434/86400)+25569+(-5/24)</f>
        <v>42041.010381944441</v>
      </c>
      <c r="T2434" s="11">
        <f>(I2434/86400)+25569+(-5/24)</f>
        <v>42071.010381944441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IF(E2435&lt;=0,0,(E2435/D2435)*100)</f>
        <v>0</v>
      </c>
      <c r="P2435" s="7">
        <f>IF(E2435&lt;=0,0,E2435/L2435)</f>
        <v>0</v>
      </c>
      <c r="Q2435" t="str">
        <f>LEFT(N2435,FIND("/",N2435)-1)</f>
        <v>food</v>
      </c>
      <c r="R2435" t="str">
        <f>RIGHT(N2435,LEN(N2435)-FIND("/",N2435))</f>
        <v>food trucks</v>
      </c>
      <c r="S2435" s="11">
        <f>(J2435/86400)+25569+(-5/24)</f>
        <v>42397.691469907404</v>
      </c>
      <c r="T2435" s="11">
        <f>(I2435/86400)+25569+(-5/24)</f>
        <v>42427.691469907404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IF(E2436&lt;=0,0,(E2436/D2436)*100)</f>
        <v>0.13</v>
      </c>
      <c r="P2436" s="7">
        <f>IF(E2436&lt;=0,0,E2436/L2436)</f>
        <v>13</v>
      </c>
      <c r="Q2436" t="str">
        <f>LEFT(N2436,FIND("/",N2436)-1)</f>
        <v>food</v>
      </c>
      <c r="R2436" t="str">
        <f>RIGHT(N2436,LEN(N2436)-FIND("/",N2436))</f>
        <v>food trucks</v>
      </c>
      <c r="S2436" s="11">
        <f>(J2436/86400)+25569+(-5/24)</f>
        <v>42179.977708333332</v>
      </c>
      <c r="T2436" s="11">
        <f>(I2436/86400)+25569+(-5/24)</f>
        <v>42219.977708333332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IF(E2437&lt;=0,0,(E2437/D2437)*100)</f>
        <v>0.48960000000000004</v>
      </c>
      <c r="P2437" s="7">
        <f>IF(E2437&lt;=0,0,E2437/L2437)</f>
        <v>306</v>
      </c>
      <c r="Q2437" t="str">
        <f>LEFT(N2437,FIND("/",N2437)-1)</f>
        <v>food</v>
      </c>
      <c r="R2437" t="str">
        <f>RIGHT(N2437,LEN(N2437)-FIND("/",N2437))</f>
        <v>food trucks</v>
      </c>
      <c r="S2437" s="11">
        <f>(J2437/86400)+25569+(-5/24)</f>
        <v>42252.069282407407</v>
      </c>
      <c r="T2437" s="11">
        <f>(I2437/86400)+25569+(-5/24)</f>
        <v>42282.069282407407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IF(E2438&lt;=0,0,(E2438/D2438)*100)</f>
        <v>3.8461538461538464E-2</v>
      </c>
      <c r="P2438" s="7">
        <f>IF(E2438&lt;=0,0,E2438/L2438)</f>
        <v>22.5</v>
      </c>
      <c r="Q2438" t="str">
        <f>LEFT(N2438,FIND("/",N2438)-1)</f>
        <v>food</v>
      </c>
      <c r="R2438" t="str">
        <f>RIGHT(N2438,LEN(N2438)-FIND("/",N2438))</f>
        <v>food trucks</v>
      </c>
      <c r="S2438" s="11">
        <f>(J2438/86400)+25569+(-5/24)</f>
        <v>42338.407060185178</v>
      </c>
      <c r="T2438" s="11">
        <f>(I2438/86400)+25569+(-5/24)</f>
        <v>42398.407060185178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IF(E2439&lt;=0,0,(E2439/D2439)*100)</f>
        <v>0</v>
      </c>
      <c r="P2439" s="7">
        <f>IF(E2439&lt;=0,0,E2439/L2439)</f>
        <v>0</v>
      </c>
      <c r="Q2439" t="str">
        <f>LEFT(N2439,FIND("/",N2439)-1)</f>
        <v>food</v>
      </c>
      <c r="R2439" t="str">
        <f>RIGHT(N2439,LEN(N2439)-FIND("/",N2439))</f>
        <v>food trucks</v>
      </c>
      <c r="S2439" s="11">
        <f>(J2439/86400)+25569+(-5/24)</f>
        <v>42031.756805555553</v>
      </c>
      <c r="T2439" s="11">
        <f>(I2439/86400)+25569+(-5/24)</f>
        <v>42080.541666666664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IF(E2440&lt;=0,0,(E2440/D2440)*100)</f>
        <v>0.33333333333333337</v>
      </c>
      <c r="P2440" s="7">
        <f>IF(E2440&lt;=0,0,E2440/L2440)</f>
        <v>50</v>
      </c>
      <c r="Q2440" t="str">
        <f>LEFT(N2440,FIND("/",N2440)-1)</f>
        <v>food</v>
      </c>
      <c r="R2440" t="str">
        <f>RIGHT(N2440,LEN(N2440)-FIND("/",N2440))</f>
        <v>food trucks</v>
      </c>
      <c r="S2440" s="11">
        <f>(J2440/86400)+25569+(-5/24)</f>
        <v>42285.706736111104</v>
      </c>
      <c r="T2440" s="11">
        <f>(I2440/86400)+25569+(-5/24)</f>
        <v>42345.748402777775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IF(E2441&lt;=0,0,(E2441/D2441)*100)</f>
        <v>0</v>
      </c>
      <c r="P2441" s="7">
        <f>IF(E2441&lt;=0,0,E2441/L2441)</f>
        <v>0</v>
      </c>
      <c r="Q2441" t="str">
        <f>LEFT(N2441,FIND("/",N2441)-1)</f>
        <v>food</v>
      </c>
      <c r="R2441" t="str">
        <f>RIGHT(N2441,LEN(N2441)-FIND("/",N2441))</f>
        <v>food trucks</v>
      </c>
      <c r="S2441" s="11">
        <f>(J2441/86400)+25569+(-5/24)</f>
        <v>42265.610289351847</v>
      </c>
      <c r="T2441" s="11">
        <f>(I2441/86400)+25569+(-5/24)</f>
        <v>42295.610289351847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IF(E2442&lt;=0,0,(E2442/D2442)*100)</f>
        <v>0.2</v>
      </c>
      <c r="P2442" s="7">
        <f>IF(E2442&lt;=0,0,E2442/L2442)</f>
        <v>5</v>
      </c>
      <c r="Q2442" t="str">
        <f>LEFT(N2442,FIND("/",N2442)-1)</f>
        <v>food</v>
      </c>
      <c r="R2442" t="str">
        <f>RIGHT(N2442,LEN(N2442)-FIND("/",N2442))</f>
        <v>food trucks</v>
      </c>
      <c r="S2442" s="11">
        <f>(J2442/86400)+25569+(-5/24)</f>
        <v>42383.691122685188</v>
      </c>
      <c r="T2442" s="11">
        <f>(I2442/86400)+25569+(-5/24)</f>
        <v>42413.691122685188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IF(E2443&lt;=0,0,(E2443/D2443)*100)</f>
        <v>107.88</v>
      </c>
      <c r="P2443" s="7">
        <f>IF(E2443&lt;=0,0,E2443/L2443)</f>
        <v>74.22935779816514</v>
      </c>
      <c r="Q2443" t="str">
        <f>LEFT(N2443,FIND("/",N2443)-1)</f>
        <v>food</v>
      </c>
      <c r="R2443" t="str">
        <f>RIGHT(N2443,LEN(N2443)-FIND("/",N2443))</f>
        <v>small batch</v>
      </c>
      <c r="S2443" s="11">
        <f>(J2443/86400)+25569+(-5/24)</f>
        <v>42186.917291666665</v>
      </c>
      <c r="T2443" s="11">
        <f>(I2443/86400)+25569+(-5/24)</f>
        <v>42207.999305555553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IF(E2444&lt;=0,0,(E2444/D2444)*100)</f>
        <v>125.94166666666666</v>
      </c>
      <c r="P2444" s="7">
        <f>IF(E2444&lt;=0,0,E2444/L2444)</f>
        <v>81.252688172043008</v>
      </c>
      <c r="Q2444" t="str">
        <f>LEFT(N2444,FIND("/",N2444)-1)</f>
        <v>food</v>
      </c>
      <c r="R2444" t="str">
        <f>RIGHT(N2444,LEN(N2444)-FIND("/",N2444))</f>
        <v>small batch</v>
      </c>
      <c r="S2444" s="11">
        <f>(J2444/86400)+25569+(-5/24)</f>
        <v>42052.458657407406</v>
      </c>
      <c r="T2444" s="11">
        <f>(I2444/86400)+25569+(-5/24)</f>
        <v>42082.416990740741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IF(E2445&lt;=0,0,(E2445/D2445)*100)</f>
        <v>202.51495</v>
      </c>
      <c r="P2445" s="7">
        <f>IF(E2445&lt;=0,0,E2445/L2445)</f>
        <v>130.23469453376205</v>
      </c>
      <c r="Q2445" t="str">
        <f>LEFT(N2445,FIND("/",N2445)-1)</f>
        <v>food</v>
      </c>
      <c r="R2445" t="str">
        <f>RIGHT(N2445,LEN(N2445)-FIND("/",N2445))</f>
        <v>small batch</v>
      </c>
      <c r="S2445" s="11">
        <f>(J2445/86400)+25569+(-5/24)</f>
        <v>41836.416921296295</v>
      </c>
      <c r="T2445" s="11">
        <f>(I2445/86400)+25569+(-5/24)</f>
        <v>41866.416921296295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IF(E2446&lt;=0,0,(E2446/D2446)*100)</f>
        <v>108.60000000000001</v>
      </c>
      <c r="P2446" s="7">
        <f>IF(E2446&lt;=0,0,E2446/L2446)</f>
        <v>53.409836065573771</v>
      </c>
      <c r="Q2446" t="str">
        <f>LEFT(N2446,FIND("/",N2446)-1)</f>
        <v>food</v>
      </c>
      <c r="R2446" t="str">
        <f>RIGHT(N2446,LEN(N2446)-FIND("/",N2446))</f>
        <v>small batch</v>
      </c>
      <c r="S2446" s="11">
        <f>(J2446/86400)+25569+(-5/24)</f>
        <v>42485.54619212963</v>
      </c>
      <c r="T2446" s="11">
        <f>(I2446/86400)+25569+(-5/24)</f>
        <v>42515.54619212963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IF(E2447&lt;=0,0,(E2447/D2447)*100)</f>
        <v>172.8</v>
      </c>
      <c r="P2447" s="7">
        <f>IF(E2447&lt;=0,0,E2447/L2447)</f>
        <v>75.130434782608702</v>
      </c>
      <c r="Q2447" t="str">
        <f>LEFT(N2447,FIND("/",N2447)-1)</f>
        <v>food</v>
      </c>
      <c r="R2447" t="str">
        <f>RIGHT(N2447,LEN(N2447)-FIND("/",N2447))</f>
        <v>small batch</v>
      </c>
      <c r="S2447" s="11">
        <f>(J2447/86400)+25569+(-5/24)</f>
        <v>42242.981724537036</v>
      </c>
      <c r="T2447" s="11">
        <f>(I2447/86400)+25569+(-5/24)</f>
        <v>42272.981724537036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IF(E2448&lt;=0,0,(E2448/D2448)*100)</f>
        <v>167.98</v>
      </c>
      <c r="P2448" s="7">
        <f>IF(E2448&lt;=0,0,E2448/L2448)</f>
        <v>75.666666666666671</v>
      </c>
      <c r="Q2448" t="str">
        <f>LEFT(N2448,FIND("/",N2448)-1)</f>
        <v>food</v>
      </c>
      <c r="R2448" t="str">
        <f>RIGHT(N2448,LEN(N2448)-FIND("/",N2448))</f>
        <v>small batch</v>
      </c>
      <c r="S2448" s="11">
        <f>(J2448/86400)+25569+(-5/24)</f>
        <v>42670.394340277773</v>
      </c>
      <c r="T2448" s="11">
        <f>(I2448/86400)+25569+(-5/24)</f>
        <v>42700.436006944445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IF(E2449&lt;=0,0,(E2449/D2449)*100)</f>
        <v>427.20000000000005</v>
      </c>
      <c r="P2449" s="7">
        <f>IF(E2449&lt;=0,0,E2449/L2449)</f>
        <v>31.691394658753708</v>
      </c>
      <c r="Q2449" t="str">
        <f>LEFT(N2449,FIND("/",N2449)-1)</f>
        <v>food</v>
      </c>
      <c r="R2449" t="str">
        <f>RIGHT(N2449,LEN(N2449)-FIND("/",N2449))</f>
        <v>small batch</v>
      </c>
      <c r="S2449" s="11">
        <f>(J2449/86400)+25569+(-5/24)</f>
        <v>42654.26149305555</v>
      </c>
      <c r="T2449" s="11">
        <f>(I2449/86400)+25569+(-5/24)</f>
        <v>42685.958333333336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IF(E2450&lt;=0,0,(E2450/D2450)*100)</f>
        <v>107.5</v>
      </c>
      <c r="P2450" s="7">
        <f>IF(E2450&lt;=0,0,E2450/L2450)</f>
        <v>47.777777777777779</v>
      </c>
      <c r="Q2450" t="str">
        <f>LEFT(N2450,FIND("/",N2450)-1)</f>
        <v>food</v>
      </c>
      <c r="R2450" t="str">
        <f>RIGHT(N2450,LEN(N2450)-FIND("/",N2450))</f>
        <v>small batch</v>
      </c>
      <c r="S2450" s="11">
        <f>(J2450/86400)+25569+(-5/24)</f>
        <v>42607.107789351845</v>
      </c>
      <c r="T2450" s="11">
        <f>(I2450/86400)+25569+(-5/24)</f>
        <v>42613.025000000001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IF(E2451&lt;=0,0,(E2451/D2451)*100)</f>
        <v>108</v>
      </c>
      <c r="P2451" s="7">
        <f>IF(E2451&lt;=0,0,E2451/L2451)</f>
        <v>90</v>
      </c>
      <c r="Q2451" t="str">
        <f>LEFT(N2451,FIND("/",N2451)-1)</f>
        <v>food</v>
      </c>
      <c r="R2451" t="str">
        <f>RIGHT(N2451,LEN(N2451)-FIND("/",N2451))</f>
        <v>small batch</v>
      </c>
      <c r="S2451" s="11">
        <f>(J2451/86400)+25569+(-5/24)</f>
        <v>41942.934201388889</v>
      </c>
      <c r="T2451" s="11">
        <f>(I2451/86400)+25569+(-5/24)</f>
        <v>41972.975868055553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IF(E2452&lt;=0,0,(E2452/D2452)*100)</f>
        <v>101.53353333333335</v>
      </c>
      <c r="P2452" s="7">
        <f>IF(E2452&lt;=0,0,E2452/L2452)</f>
        <v>149.31401960784314</v>
      </c>
      <c r="Q2452" t="str">
        <f>LEFT(N2452,FIND("/",N2452)-1)</f>
        <v>food</v>
      </c>
      <c r="R2452" t="str">
        <f>RIGHT(N2452,LEN(N2452)-FIND("/",N2452))</f>
        <v>small batch</v>
      </c>
      <c r="S2452" s="11">
        <f>(J2452/86400)+25569+(-5/24)</f>
        <v>41901.864074074074</v>
      </c>
      <c r="T2452" s="11">
        <f>(I2452/86400)+25569+(-5/24)</f>
        <v>41939.924305555549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IF(E2453&lt;=0,0,(E2453/D2453)*100)</f>
        <v>115.45</v>
      </c>
      <c r="P2453" s="7">
        <f>IF(E2453&lt;=0,0,E2453/L2453)</f>
        <v>62.06989247311828</v>
      </c>
      <c r="Q2453" t="str">
        <f>LEFT(N2453,FIND("/",N2453)-1)</f>
        <v>food</v>
      </c>
      <c r="R2453" t="str">
        <f>RIGHT(N2453,LEN(N2453)-FIND("/",N2453))</f>
        <v>small batch</v>
      </c>
      <c r="S2453" s="11">
        <f>(J2453/86400)+25569+(-5/24)</f>
        <v>42779.700115740743</v>
      </c>
      <c r="T2453" s="11">
        <f>(I2453/86400)+25569+(-5/24)</f>
        <v>42799.700115740743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IF(E2454&lt;=0,0,(E2454/D2454)*100)</f>
        <v>133.5</v>
      </c>
      <c r="P2454" s="7">
        <f>IF(E2454&lt;=0,0,E2454/L2454)</f>
        <v>53.4</v>
      </c>
      <c r="Q2454" t="str">
        <f>LEFT(N2454,FIND("/",N2454)-1)</f>
        <v>food</v>
      </c>
      <c r="R2454" t="str">
        <f>RIGHT(N2454,LEN(N2454)-FIND("/",N2454))</f>
        <v>small batch</v>
      </c>
      <c r="S2454" s="11">
        <f>(J2454/86400)+25569+(-5/24)</f>
        <v>42338.635416666664</v>
      </c>
      <c r="T2454" s="11">
        <f>(I2454/86400)+25569+(-5/24)</f>
        <v>42367.749999999993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IF(E2455&lt;=0,0,(E2455/D2455)*100)</f>
        <v>154.69999999999999</v>
      </c>
      <c r="P2455" s="7">
        <f>IF(E2455&lt;=0,0,E2455/L2455)</f>
        <v>69.268656716417908</v>
      </c>
      <c r="Q2455" t="str">
        <f>LEFT(N2455,FIND("/",N2455)-1)</f>
        <v>food</v>
      </c>
      <c r="R2455" t="str">
        <f>RIGHT(N2455,LEN(N2455)-FIND("/",N2455))</f>
        <v>small batch</v>
      </c>
      <c r="S2455" s="11">
        <f>(J2455/86400)+25569+(-5/24)</f>
        <v>42738.483900462961</v>
      </c>
      <c r="T2455" s="11">
        <f>(I2455/86400)+25569+(-5/24)</f>
        <v>42768.483900462961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IF(E2456&lt;=0,0,(E2456/D2456)*100)</f>
        <v>100.84571428571429</v>
      </c>
      <c r="P2456" s="7">
        <f>IF(E2456&lt;=0,0,E2456/L2456)</f>
        <v>271.50769230769231</v>
      </c>
      <c r="Q2456" t="str">
        <f>LEFT(N2456,FIND("/",N2456)-1)</f>
        <v>food</v>
      </c>
      <c r="R2456" t="str">
        <f>RIGHT(N2456,LEN(N2456)-FIND("/",N2456))</f>
        <v>small batch</v>
      </c>
      <c r="S2456" s="11">
        <f>(J2456/86400)+25569+(-5/24)</f>
        <v>42769.993148148147</v>
      </c>
      <c r="T2456" s="11">
        <f>(I2456/86400)+25569+(-5/24)</f>
        <v>42804.993148148147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IF(E2457&lt;=0,0,(E2457/D2457)*100)</f>
        <v>182</v>
      </c>
      <c r="P2457" s="7">
        <f>IF(E2457&lt;=0,0,E2457/L2457)</f>
        <v>34.125</v>
      </c>
      <c r="Q2457" t="str">
        <f>LEFT(N2457,FIND("/",N2457)-1)</f>
        <v>food</v>
      </c>
      <c r="R2457" t="str">
        <f>RIGHT(N2457,LEN(N2457)-FIND("/",N2457))</f>
        <v>small batch</v>
      </c>
      <c r="S2457" s="11">
        <f>(J2457/86400)+25569+(-5/24)</f>
        <v>42452.573495370372</v>
      </c>
      <c r="T2457" s="11">
        <f>(I2457/86400)+25569+(-5/24)</f>
        <v>42480.573495370372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IF(E2458&lt;=0,0,(E2458/D2458)*100)</f>
        <v>180.86666666666667</v>
      </c>
      <c r="P2458" s="7">
        <f>IF(E2458&lt;=0,0,E2458/L2458)</f>
        <v>40.492537313432834</v>
      </c>
      <c r="Q2458" t="str">
        <f>LEFT(N2458,FIND("/",N2458)-1)</f>
        <v>food</v>
      </c>
      <c r="R2458" t="str">
        <f>RIGHT(N2458,LEN(N2458)-FIND("/",N2458))</f>
        <v>small batch</v>
      </c>
      <c r="S2458" s="11">
        <f>(J2458/86400)+25569+(-5/24)</f>
        <v>42761.752766203703</v>
      </c>
      <c r="T2458" s="11">
        <f>(I2458/86400)+25569+(-5/24)</f>
        <v>42791.752766203703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IF(E2459&lt;=0,0,(E2459/D2459)*100)</f>
        <v>102.30434782608695</v>
      </c>
      <c r="P2459" s="7">
        <f>IF(E2459&lt;=0,0,E2459/L2459)</f>
        <v>189.75806451612902</v>
      </c>
      <c r="Q2459" t="str">
        <f>LEFT(N2459,FIND("/",N2459)-1)</f>
        <v>food</v>
      </c>
      <c r="R2459" t="str">
        <f>RIGHT(N2459,LEN(N2459)-FIND("/",N2459))</f>
        <v>small batch</v>
      </c>
      <c r="S2459" s="11">
        <f>(J2459/86400)+25569+(-5/24)</f>
        <v>42423.394166666665</v>
      </c>
      <c r="T2459" s="11">
        <f>(I2459/86400)+25569+(-5/24)</f>
        <v>42453.352500000001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IF(E2460&lt;=0,0,(E2460/D2460)*100)</f>
        <v>110.17999999999999</v>
      </c>
      <c r="P2460" s="7">
        <f>IF(E2460&lt;=0,0,E2460/L2460)</f>
        <v>68.862499999999997</v>
      </c>
      <c r="Q2460" t="str">
        <f>LEFT(N2460,FIND("/",N2460)-1)</f>
        <v>food</v>
      </c>
      <c r="R2460" t="str">
        <f>RIGHT(N2460,LEN(N2460)-FIND("/",N2460))</f>
        <v>small batch</v>
      </c>
      <c r="S2460" s="11">
        <f>(J2460/86400)+25569+(-5/24)</f>
        <v>42495.663402777776</v>
      </c>
      <c r="T2460" s="11">
        <f>(I2460/86400)+25569+(-5/24)</f>
        <v>42530.583333333336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IF(E2461&lt;=0,0,(E2461/D2461)*100)</f>
        <v>102.25</v>
      </c>
      <c r="P2461" s="7">
        <f>IF(E2461&lt;=0,0,E2461/L2461)</f>
        <v>108.77659574468085</v>
      </c>
      <c r="Q2461" t="str">
        <f>LEFT(N2461,FIND("/",N2461)-1)</f>
        <v>food</v>
      </c>
      <c r="R2461" t="str">
        <f>RIGHT(N2461,LEN(N2461)-FIND("/",N2461))</f>
        <v>small batch</v>
      </c>
      <c r="S2461" s="11">
        <f>(J2461/86400)+25569+(-5/24)</f>
        <v>42407.429224537038</v>
      </c>
      <c r="T2461" s="11">
        <f>(I2461/86400)+25569+(-5/24)</f>
        <v>42452.387557870366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IF(E2462&lt;=0,0,(E2462/D2462)*100)</f>
        <v>100.78823529411764</v>
      </c>
      <c r="P2462" s="7">
        <f>IF(E2462&lt;=0,0,E2462/L2462)</f>
        <v>125.98529411764706</v>
      </c>
      <c r="Q2462" t="str">
        <f>LEFT(N2462,FIND("/",N2462)-1)</f>
        <v>food</v>
      </c>
      <c r="R2462" t="str">
        <f>RIGHT(N2462,LEN(N2462)-FIND("/",N2462))</f>
        <v>small batch</v>
      </c>
      <c r="S2462" s="11">
        <f>(J2462/86400)+25569+(-5/24)</f>
        <v>42703.978784722225</v>
      </c>
      <c r="T2462" s="11">
        <f>(I2462/86400)+25569+(-5/24)</f>
        <v>42737.970138888886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IF(E2463&lt;=0,0,(E2463/D2463)*100)</f>
        <v>103.8</v>
      </c>
      <c r="P2463" s="7">
        <f>IF(E2463&lt;=0,0,E2463/L2463)</f>
        <v>90.523255813953483</v>
      </c>
      <c r="Q2463" t="str">
        <f>LEFT(N2463,FIND("/",N2463)-1)</f>
        <v>music</v>
      </c>
      <c r="R2463" t="str">
        <f>RIGHT(N2463,LEN(N2463)-FIND("/",N2463))</f>
        <v>indie rock</v>
      </c>
      <c r="S2463" s="11">
        <f>(J2463/86400)+25569+(-5/24)</f>
        <v>40783.804363425923</v>
      </c>
      <c r="T2463" s="11">
        <f>(I2463/86400)+25569+(-5/24)</f>
        <v>40816.916666666664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IF(E2464&lt;=0,0,(E2464/D2464)*100)</f>
        <v>110.70833333333334</v>
      </c>
      <c r="P2464" s="7">
        <f>IF(E2464&lt;=0,0,E2464/L2464)</f>
        <v>28.880434782608695</v>
      </c>
      <c r="Q2464" t="str">
        <f>LEFT(N2464,FIND("/",N2464)-1)</f>
        <v>music</v>
      </c>
      <c r="R2464" t="str">
        <f>RIGHT(N2464,LEN(N2464)-FIND("/",N2464))</f>
        <v>indie rock</v>
      </c>
      <c r="S2464" s="11">
        <f>(J2464/86400)+25569+(-5/24)</f>
        <v>41088.977962962963</v>
      </c>
      <c r="T2464" s="11">
        <f>(I2464/86400)+25569+(-5/24)</f>
        <v>41108.977962962963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IF(E2465&lt;=0,0,(E2465/D2465)*100)</f>
        <v>116.25000000000001</v>
      </c>
      <c r="P2465" s="7">
        <f>IF(E2465&lt;=0,0,E2465/L2465)</f>
        <v>31</v>
      </c>
      <c r="Q2465" t="str">
        <f>LEFT(N2465,FIND("/",N2465)-1)</f>
        <v>music</v>
      </c>
      <c r="R2465" t="str">
        <f>RIGHT(N2465,LEN(N2465)-FIND("/",N2465))</f>
        <v>indie rock</v>
      </c>
      <c r="S2465" s="11">
        <f>(J2465/86400)+25569+(-5/24)</f>
        <v>41340.903067129628</v>
      </c>
      <c r="T2465" s="11">
        <f>(I2465/86400)+25569+(-5/24)</f>
        <v>41380.583333333328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IF(E2466&lt;=0,0,(E2466/D2466)*100)</f>
        <v>111.1</v>
      </c>
      <c r="P2466" s="7">
        <f>IF(E2466&lt;=0,0,E2466/L2466)</f>
        <v>51.674418604651166</v>
      </c>
      <c r="Q2466" t="str">
        <f>LEFT(N2466,FIND("/",N2466)-1)</f>
        <v>music</v>
      </c>
      <c r="R2466" t="str">
        <f>RIGHT(N2466,LEN(N2466)-FIND("/",N2466))</f>
        <v>indie rock</v>
      </c>
      <c r="S2466" s="11">
        <f>(J2466/86400)+25569+(-5/24)</f>
        <v>42248.692094907405</v>
      </c>
      <c r="T2466" s="11">
        <f>(I2466/86400)+25569+(-5/24)</f>
        <v>42277.603472222218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IF(E2467&lt;=0,0,(E2467/D2467)*100)</f>
        <v>180.14285714285714</v>
      </c>
      <c r="P2467" s="7">
        <f>IF(E2467&lt;=0,0,E2467/L2467)</f>
        <v>26.270833333333332</v>
      </c>
      <c r="Q2467" t="str">
        <f>LEFT(N2467,FIND("/",N2467)-1)</f>
        <v>music</v>
      </c>
      <c r="R2467" t="str">
        <f>RIGHT(N2467,LEN(N2467)-FIND("/",N2467))</f>
        <v>indie rock</v>
      </c>
      <c r="S2467" s="11">
        <f>(J2467/86400)+25569+(-5/24)</f>
        <v>41145.510972222219</v>
      </c>
      <c r="T2467" s="11">
        <f>(I2467/86400)+25569+(-5/24)</f>
        <v>41175.510972222219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IF(E2468&lt;=0,0,(E2468/D2468)*100)</f>
        <v>100</v>
      </c>
      <c r="P2468" s="7">
        <f>IF(E2468&lt;=0,0,E2468/L2468)</f>
        <v>48.07692307692308</v>
      </c>
      <c r="Q2468" t="str">
        <f>LEFT(N2468,FIND("/",N2468)-1)</f>
        <v>music</v>
      </c>
      <c r="R2468" t="str">
        <f>RIGHT(N2468,LEN(N2468)-FIND("/",N2468))</f>
        <v>indie rock</v>
      </c>
      <c r="S2468" s="11">
        <f>(J2468/86400)+25569+(-5/24)</f>
        <v>41372.894131944442</v>
      </c>
      <c r="T2468" s="11">
        <f>(I2468/86400)+25569+(-5/24)</f>
        <v>41402.894131944442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IF(E2469&lt;=0,0,(E2469/D2469)*100)</f>
        <v>118.5</v>
      </c>
      <c r="P2469" s="7">
        <f>IF(E2469&lt;=0,0,E2469/L2469)</f>
        <v>27.558139534883722</v>
      </c>
      <c r="Q2469" t="str">
        <f>LEFT(N2469,FIND("/",N2469)-1)</f>
        <v>music</v>
      </c>
      <c r="R2469" t="str">
        <f>RIGHT(N2469,LEN(N2469)-FIND("/",N2469))</f>
        <v>indie rock</v>
      </c>
      <c r="S2469" s="11">
        <f>(J2469/86400)+25569+(-5/24)</f>
        <v>41025.665868055556</v>
      </c>
      <c r="T2469" s="11">
        <f>(I2469/86400)+25569+(-5/24)</f>
        <v>41039.5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IF(E2470&lt;=0,0,(E2470/D2470)*100)</f>
        <v>107.21700000000001</v>
      </c>
      <c r="P2470" s="7">
        <f>IF(E2470&lt;=0,0,E2470/L2470)</f>
        <v>36.97137931034483</v>
      </c>
      <c r="Q2470" t="str">
        <f>LEFT(N2470,FIND("/",N2470)-1)</f>
        <v>music</v>
      </c>
      <c r="R2470" t="str">
        <f>RIGHT(N2470,LEN(N2470)-FIND("/",N2470))</f>
        <v>indie rock</v>
      </c>
      <c r="S2470" s="11">
        <f>(J2470/86400)+25569+(-5/24)</f>
        <v>41173.945844907408</v>
      </c>
      <c r="T2470" s="11">
        <f>(I2470/86400)+25569+(-5/24)</f>
        <v>41210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IF(E2471&lt;=0,0,(E2471/D2471)*100)</f>
        <v>113.66666666666667</v>
      </c>
      <c r="P2471" s="7">
        <f>IF(E2471&lt;=0,0,E2471/L2471)</f>
        <v>29.021276595744681</v>
      </c>
      <c r="Q2471" t="str">
        <f>LEFT(N2471,FIND("/",N2471)-1)</f>
        <v>music</v>
      </c>
      <c r="R2471" t="str">
        <f>RIGHT(N2471,LEN(N2471)-FIND("/",N2471))</f>
        <v>indie rock</v>
      </c>
      <c r="S2471" s="11">
        <f>(J2471/86400)+25569+(-5/24)</f>
        <v>40557.221400462957</v>
      </c>
      <c r="T2471" s="11">
        <f>(I2471/86400)+25569+(-5/24)</f>
        <v>40582.221400462957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IF(E2472&lt;=0,0,(E2472/D2472)*100)</f>
        <v>103.16400000000002</v>
      </c>
      <c r="P2472" s="7">
        <f>IF(E2472&lt;=0,0,E2472/L2472)</f>
        <v>28.65666666666667</v>
      </c>
      <c r="Q2472" t="str">
        <f>LEFT(N2472,FIND("/",N2472)-1)</f>
        <v>music</v>
      </c>
      <c r="R2472" t="str">
        <f>RIGHT(N2472,LEN(N2472)-FIND("/",N2472))</f>
        <v>indie rock</v>
      </c>
      <c r="S2472" s="11">
        <f>(J2472/86400)+25569+(-5/24)</f>
        <v>41022.866377314815</v>
      </c>
      <c r="T2472" s="11">
        <f>(I2472/86400)+25569+(-5/24)</f>
        <v>41052.866377314815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IF(E2473&lt;=0,0,(E2473/D2473)*100)</f>
        <v>128</v>
      </c>
      <c r="P2473" s="7">
        <f>IF(E2473&lt;=0,0,E2473/L2473)</f>
        <v>37.647058823529413</v>
      </c>
      <c r="Q2473" t="str">
        <f>LEFT(N2473,FIND("/",N2473)-1)</f>
        <v>music</v>
      </c>
      <c r="R2473" t="str">
        <f>RIGHT(N2473,LEN(N2473)-FIND("/",N2473))</f>
        <v>indie rock</v>
      </c>
      <c r="S2473" s="11">
        <f>(J2473/86400)+25569+(-5/24)</f>
        <v>40893.784629629627</v>
      </c>
      <c r="T2473" s="11">
        <f>(I2473/86400)+25569+(-5/24)</f>
        <v>40933.784629629627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IF(E2474&lt;=0,0,(E2474/D2474)*100)</f>
        <v>135.76026666666667</v>
      </c>
      <c r="P2474" s="7">
        <f>IF(E2474&lt;=0,0,E2474/L2474)</f>
        <v>97.904038461538462</v>
      </c>
      <c r="Q2474" t="str">
        <f>LEFT(N2474,FIND("/",N2474)-1)</f>
        <v>music</v>
      </c>
      <c r="R2474" t="str">
        <f>RIGHT(N2474,LEN(N2474)-FIND("/",N2474))</f>
        <v>indie rock</v>
      </c>
      <c r="S2474" s="11">
        <f>(J2474/86400)+25569+(-5/24)</f>
        <v>40353.907175925924</v>
      </c>
      <c r="T2474" s="11">
        <f>(I2474/86400)+25569+(-5/24)</f>
        <v>40424.835416666661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IF(E2475&lt;=0,0,(E2475/D2475)*100)</f>
        <v>100</v>
      </c>
      <c r="P2475" s="7">
        <f>IF(E2475&lt;=0,0,E2475/L2475)</f>
        <v>42.553191489361701</v>
      </c>
      <c r="Q2475" t="str">
        <f>LEFT(N2475,FIND("/",N2475)-1)</f>
        <v>music</v>
      </c>
      <c r="R2475" t="str">
        <f>RIGHT(N2475,LEN(N2475)-FIND("/",N2475))</f>
        <v>indie rock</v>
      </c>
      <c r="S2475" s="11">
        <f>(J2475/86400)+25569+(-5/24)</f>
        <v>41193.540150462963</v>
      </c>
      <c r="T2475" s="11">
        <f>(I2475/86400)+25569+(-5/24)</f>
        <v>41223.581817129627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IF(E2476&lt;=0,0,(E2476/D2476)*100)</f>
        <v>100.00360000000002</v>
      </c>
      <c r="P2476" s="7">
        <f>IF(E2476&lt;=0,0,E2476/L2476)</f>
        <v>131.58368421052631</v>
      </c>
      <c r="Q2476" t="str">
        <f>LEFT(N2476,FIND("/",N2476)-1)</f>
        <v>music</v>
      </c>
      <c r="R2476" t="str">
        <f>RIGHT(N2476,LEN(N2476)-FIND("/",N2476))</f>
        <v>indie rock</v>
      </c>
      <c r="S2476" s="11">
        <f>(J2476/86400)+25569+(-5/24)</f>
        <v>40416.80296296296</v>
      </c>
      <c r="T2476" s="11">
        <f>(I2476/86400)+25569+(-5/24)</f>
        <v>40461.80296296296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IF(E2477&lt;=0,0,(E2477/D2477)*100)</f>
        <v>104.71999999999998</v>
      </c>
      <c r="P2477" s="7">
        <f>IF(E2477&lt;=0,0,E2477/L2477)</f>
        <v>32.320987654320987</v>
      </c>
      <c r="Q2477" t="str">
        <f>LEFT(N2477,FIND("/",N2477)-1)</f>
        <v>music</v>
      </c>
      <c r="R2477" t="str">
        <f>RIGHT(N2477,LEN(N2477)-FIND("/",N2477))</f>
        <v>indie rock</v>
      </c>
      <c r="S2477" s="11">
        <f>(J2477/86400)+25569+(-5/24)</f>
        <v>40310.079340277771</v>
      </c>
      <c r="T2477" s="11">
        <f>(I2477/86400)+25569+(-5/24)</f>
        <v>40369.708333333328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IF(E2478&lt;=0,0,(E2478/D2478)*100)</f>
        <v>105.02249999999999</v>
      </c>
      <c r="P2478" s="7">
        <f>IF(E2478&lt;=0,0,E2478/L2478)</f>
        <v>61.103999999999999</v>
      </c>
      <c r="Q2478" t="str">
        <f>LEFT(N2478,FIND("/",N2478)-1)</f>
        <v>music</v>
      </c>
      <c r="R2478" t="str">
        <f>RIGHT(N2478,LEN(N2478)-FIND("/",N2478))</f>
        <v>indie rock</v>
      </c>
      <c r="S2478" s="11">
        <f>(J2478/86400)+25569+(-5/24)</f>
        <v>41913.120023148142</v>
      </c>
      <c r="T2478" s="11">
        <f>(I2478/86400)+25569+(-5/24)</f>
        <v>41946.161689814813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IF(E2479&lt;=0,0,(E2479/D2479)*100)</f>
        <v>171.33333333333334</v>
      </c>
      <c r="P2479" s="7">
        <f>IF(E2479&lt;=0,0,E2479/L2479)</f>
        <v>31.341463414634145</v>
      </c>
      <c r="Q2479" t="str">
        <f>LEFT(N2479,FIND("/",N2479)-1)</f>
        <v>music</v>
      </c>
      <c r="R2479" t="str">
        <f>RIGHT(N2479,LEN(N2479)-FIND("/",N2479))</f>
        <v>indie rock</v>
      </c>
      <c r="S2479" s="11">
        <f>(J2479/86400)+25569+(-5/24)</f>
        <v>41088.483159722222</v>
      </c>
      <c r="T2479" s="11">
        <f>(I2479/86400)+25569+(-5/24)</f>
        <v>41133.483159722222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IF(E2480&lt;=0,0,(E2480/D2480)*100)</f>
        <v>127.49999999999999</v>
      </c>
      <c r="P2480" s="7">
        <f>IF(E2480&lt;=0,0,E2480/L2480)</f>
        <v>129.1139240506329</v>
      </c>
      <c r="Q2480" t="str">
        <f>LEFT(N2480,FIND("/",N2480)-1)</f>
        <v>music</v>
      </c>
      <c r="R2480" t="str">
        <f>RIGHT(N2480,LEN(N2480)-FIND("/",N2480))</f>
        <v>indie rock</v>
      </c>
      <c r="S2480" s="11">
        <f>(J2480/86400)+25569+(-5/24)</f>
        <v>41257.742048611108</v>
      </c>
      <c r="T2480" s="11">
        <f>(I2480/86400)+25569+(-5/24)</f>
        <v>41287.742048611108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IF(E2481&lt;=0,0,(E2481/D2481)*100)</f>
        <v>133.44333333333333</v>
      </c>
      <c r="P2481" s="7">
        <f>IF(E2481&lt;=0,0,E2481/L2481)</f>
        <v>25.020624999999999</v>
      </c>
      <c r="Q2481" t="str">
        <f>LEFT(N2481,FIND("/",N2481)-1)</f>
        <v>music</v>
      </c>
      <c r="R2481" t="str">
        <f>RIGHT(N2481,LEN(N2481)-FIND("/",N2481))</f>
        <v>indie rock</v>
      </c>
      <c r="S2481" s="11">
        <f>(J2481/86400)+25569+(-5/24)</f>
        <v>41107.518449074072</v>
      </c>
      <c r="T2481" s="11">
        <f>(I2481/86400)+25569+(-5/24)</f>
        <v>41117.875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IF(E2482&lt;=0,0,(E2482/D2482)*100)</f>
        <v>100</v>
      </c>
      <c r="P2482" s="7">
        <f>IF(E2482&lt;=0,0,E2482/L2482)</f>
        <v>250</v>
      </c>
      <c r="Q2482" t="str">
        <f>LEFT(N2482,FIND("/",N2482)-1)</f>
        <v>music</v>
      </c>
      <c r="R2482" t="str">
        <f>RIGHT(N2482,LEN(N2482)-FIND("/",N2482))</f>
        <v>indie rock</v>
      </c>
      <c r="S2482" s="11">
        <f>(J2482/86400)+25569+(-5/24)</f>
        <v>42227.727824074071</v>
      </c>
      <c r="T2482" s="11">
        <f>(I2482/86400)+25569+(-5/24)</f>
        <v>42287.727824074071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IF(E2483&lt;=0,0,(E2483/D2483)*100)</f>
        <v>112.91099999999999</v>
      </c>
      <c r="P2483" s="7">
        <f>IF(E2483&lt;=0,0,E2483/L2483)</f>
        <v>47.541473684210523</v>
      </c>
      <c r="Q2483" t="str">
        <f>LEFT(N2483,FIND("/",N2483)-1)</f>
        <v>music</v>
      </c>
      <c r="R2483" t="str">
        <f>RIGHT(N2483,LEN(N2483)-FIND("/",N2483))</f>
        <v>indie rock</v>
      </c>
      <c r="S2483" s="11">
        <f>(J2483/86400)+25569+(-5/24)</f>
        <v>40999.437592592592</v>
      </c>
      <c r="T2483" s="11">
        <f>(I2483/86400)+25569+(-5/24)</f>
        <v>41029.437592592592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IF(E2484&lt;=0,0,(E2484/D2484)*100)</f>
        <v>100.1</v>
      </c>
      <c r="P2484" s="7">
        <f>IF(E2484&lt;=0,0,E2484/L2484)</f>
        <v>40.04</v>
      </c>
      <c r="Q2484" t="str">
        <f>LEFT(N2484,FIND("/",N2484)-1)</f>
        <v>music</v>
      </c>
      <c r="R2484" t="str">
        <f>RIGHT(N2484,LEN(N2484)-FIND("/",N2484))</f>
        <v>indie rock</v>
      </c>
      <c r="S2484" s="11">
        <f>(J2484/86400)+25569+(-5/24)</f>
        <v>40711.573877314811</v>
      </c>
      <c r="T2484" s="11">
        <f>(I2484/86400)+25569+(-5/24)</f>
        <v>40756.573877314811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IF(E2485&lt;=0,0,(E2485/D2485)*100)</f>
        <v>113.72727272727272</v>
      </c>
      <c r="P2485" s="7">
        <f>IF(E2485&lt;=0,0,E2485/L2485)</f>
        <v>65.84210526315789</v>
      </c>
      <c r="Q2485" t="str">
        <f>LEFT(N2485,FIND("/",N2485)-1)</f>
        <v>music</v>
      </c>
      <c r="R2485" t="str">
        <f>RIGHT(N2485,LEN(N2485)-FIND("/",N2485))</f>
        <v>indie rock</v>
      </c>
      <c r="S2485" s="11">
        <f>(J2485/86400)+25569+(-5/24)</f>
        <v>40970.541701388887</v>
      </c>
      <c r="T2485" s="11">
        <f>(I2485/86400)+25569+(-5/24)</f>
        <v>41030.500034722216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IF(E2486&lt;=0,0,(E2486/D2486)*100)</f>
        <v>119.31742857142855</v>
      </c>
      <c r="P2486" s="7">
        <f>IF(E2486&lt;=0,0,E2486/L2486)</f>
        <v>46.401222222222216</v>
      </c>
      <c r="Q2486" t="str">
        <f>LEFT(N2486,FIND("/",N2486)-1)</f>
        <v>music</v>
      </c>
      <c r="R2486" t="str">
        <f>RIGHT(N2486,LEN(N2486)-FIND("/",N2486))</f>
        <v>indie rock</v>
      </c>
      <c r="S2486" s="11">
        <f>(J2486/86400)+25569+(-5/24)</f>
        <v>40771.708368055552</v>
      </c>
      <c r="T2486" s="11">
        <f>(I2486/86400)+25569+(-5/24)</f>
        <v>40801.708368055552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IF(E2487&lt;=0,0,(E2487/D2487)*100)</f>
        <v>103.25</v>
      </c>
      <c r="P2487" s="7">
        <f>IF(E2487&lt;=0,0,E2487/L2487)</f>
        <v>50.365853658536587</v>
      </c>
      <c r="Q2487" t="str">
        <f>LEFT(N2487,FIND("/",N2487)-1)</f>
        <v>music</v>
      </c>
      <c r="R2487" t="str">
        <f>RIGHT(N2487,LEN(N2487)-FIND("/",N2487))</f>
        <v>indie rock</v>
      </c>
      <c r="S2487" s="11">
        <f>(J2487/86400)+25569+(-5/24)</f>
        <v>40793.790266203701</v>
      </c>
      <c r="T2487" s="11">
        <f>(I2487/86400)+25569+(-5/24)</f>
        <v>40828.790266203701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IF(E2488&lt;=0,0,(E2488/D2488)*100)</f>
        <v>265.66666666666669</v>
      </c>
      <c r="P2488" s="7">
        <f>IF(E2488&lt;=0,0,E2488/L2488)</f>
        <v>26.566666666666666</v>
      </c>
      <c r="Q2488" t="str">
        <f>LEFT(N2488,FIND("/",N2488)-1)</f>
        <v>music</v>
      </c>
      <c r="R2488" t="str">
        <f>RIGHT(N2488,LEN(N2488)-FIND("/",N2488))</f>
        <v>indie rock</v>
      </c>
      <c r="S2488" s="11">
        <f>(J2488/86400)+25569+(-5/24)</f>
        <v>40991.499722222223</v>
      </c>
      <c r="T2488" s="11">
        <f>(I2488/86400)+25569+(-5/24)</f>
        <v>41021.499722222223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IF(E2489&lt;=0,0,(E2489/D2489)*100)</f>
        <v>100.05066666666667</v>
      </c>
      <c r="P2489" s="7">
        <f>IF(E2489&lt;=0,0,E2489/L2489)</f>
        <v>39.493684210526318</v>
      </c>
      <c r="Q2489" t="str">
        <f>LEFT(N2489,FIND("/",N2489)-1)</f>
        <v>music</v>
      </c>
      <c r="R2489" t="str">
        <f>RIGHT(N2489,LEN(N2489)-FIND("/",N2489))</f>
        <v>indie rock</v>
      </c>
      <c r="S2489" s="11">
        <f>(J2489/86400)+25569+(-5/24)</f>
        <v>41025.874965277777</v>
      </c>
      <c r="T2489" s="11">
        <f>(I2489/86400)+25569+(-5/24)</f>
        <v>41055.874965277777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IF(E2490&lt;=0,0,(E2490/D2490)*100)</f>
        <v>106.69999999999999</v>
      </c>
      <c r="P2490" s="7">
        <f>IF(E2490&lt;=0,0,E2490/L2490)</f>
        <v>49.246153846153845</v>
      </c>
      <c r="Q2490" t="str">
        <f>LEFT(N2490,FIND("/",N2490)-1)</f>
        <v>music</v>
      </c>
      <c r="R2490" t="str">
        <f>RIGHT(N2490,LEN(N2490)-FIND("/",N2490))</f>
        <v>indie rock</v>
      </c>
      <c r="S2490" s="11">
        <f>(J2490/86400)+25569+(-5/24)</f>
        <v>40833.424861111111</v>
      </c>
      <c r="T2490" s="11">
        <f>(I2490/86400)+25569+(-5/24)</f>
        <v>40863.466527777775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IF(E2491&lt;=0,0,(E2491/D2491)*100)</f>
        <v>133.67142857142858</v>
      </c>
      <c r="P2491" s="7">
        <f>IF(E2491&lt;=0,0,E2491/L2491)</f>
        <v>62.38</v>
      </c>
      <c r="Q2491" t="str">
        <f>LEFT(N2491,FIND("/",N2491)-1)</f>
        <v>music</v>
      </c>
      <c r="R2491" t="str">
        <f>RIGHT(N2491,LEN(N2491)-FIND("/",N2491))</f>
        <v>indie rock</v>
      </c>
      <c r="S2491" s="11">
        <f>(J2491/86400)+25569+(-5/24)</f>
        <v>41373.481932870367</v>
      </c>
      <c r="T2491" s="11">
        <f>(I2491/86400)+25569+(-5/24)</f>
        <v>41403.481932870367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IF(E2492&lt;=0,0,(E2492/D2492)*100)</f>
        <v>121.39999999999999</v>
      </c>
      <c r="P2492" s="7">
        <f>IF(E2492&lt;=0,0,E2492/L2492)</f>
        <v>37.9375</v>
      </c>
      <c r="Q2492" t="str">
        <f>LEFT(N2492,FIND("/",N2492)-1)</f>
        <v>music</v>
      </c>
      <c r="R2492" t="str">
        <f>RIGHT(N2492,LEN(N2492)-FIND("/",N2492))</f>
        <v>indie rock</v>
      </c>
      <c r="S2492" s="11">
        <f>(J2492/86400)+25569+(-5/24)</f>
        <v>41023.01939814815</v>
      </c>
      <c r="T2492" s="11">
        <f>(I2492/86400)+25569+(-5/24)</f>
        <v>41083.01939814815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IF(E2493&lt;=0,0,(E2493/D2493)*100)</f>
        <v>103.2</v>
      </c>
      <c r="P2493" s="7">
        <f>IF(E2493&lt;=0,0,E2493/L2493)</f>
        <v>51.6</v>
      </c>
      <c r="Q2493" t="str">
        <f>LEFT(N2493,FIND("/",N2493)-1)</f>
        <v>music</v>
      </c>
      <c r="R2493" t="str">
        <f>RIGHT(N2493,LEN(N2493)-FIND("/",N2493))</f>
        <v>indie rock</v>
      </c>
      <c r="S2493" s="11">
        <f>(J2493/86400)+25569+(-5/24)</f>
        <v>40542.630949074075</v>
      </c>
      <c r="T2493" s="11">
        <f>(I2493/86400)+25569+(-5/24)</f>
        <v>40558.868750000001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IF(E2494&lt;=0,0,(E2494/D2494)*100)</f>
        <v>125</v>
      </c>
      <c r="P2494" s="7">
        <f>IF(E2494&lt;=0,0,E2494/L2494)</f>
        <v>27.777777777777779</v>
      </c>
      <c r="Q2494" t="str">
        <f>LEFT(N2494,FIND("/",N2494)-1)</f>
        <v>music</v>
      </c>
      <c r="R2494" t="str">
        <f>RIGHT(N2494,LEN(N2494)-FIND("/",N2494))</f>
        <v>indie rock</v>
      </c>
      <c r="S2494" s="11">
        <f>(J2494/86400)+25569+(-5/24)</f>
        <v>41024.777638888889</v>
      </c>
      <c r="T2494" s="11">
        <f>(I2494/86400)+25569+(-5/24)</f>
        <v>41076.207638888889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IF(E2495&lt;=0,0,(E2495/D2495)*100)</f>
        <v>128.69999999999999</v>
      </c>
      <c r="P2495" s="7">
        <f>IF(E2495&lt;=0,0,E2495/L2495)</f>
        <v>99.382239382239376</v>
      </c>
      <c r="Q2495" t="str">
        <f>LEFT(N2495,FIND("/",N2495)-1)</f>
        <v>music</v>
      </c>
      <c r="R2495" t="str">
        <f>RIGHT(N2495,LEN(N2495)-FIND("/",N2495))</f>
        <v>indie rock</v>
      </c>
      <c r="S2495" s="11">
        <f>(J2495/86400)+25569+(-5/24)</f>
        <v>41347.959953703699</v>
      </c>
      <c r="T2495" s="11">
        <f>(I2495/86400)+25569+(-5/24)</f>
        <v>41392.959953703699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IF(E2496&lt;=0,0,(E2496/D2496)*100)</f>
        <v>101.00533333333333</v>
      </c>
      <c r="P2496" s="7">
        <f>IF(E2496&lt;=0,0,E2496/L2496)</f>
        <v>38.848205128205123</v>
      </c>
      <c r="Q2496" t="str">
        <f>LEFT(N2496,FIND("/",N2496)-1)</f>
        <v>music</v>
      </c>
      <c r="R2496" t="str">
        <f>RIGHT(N2496,LEN(N2496)-FIND("/",N2496))</f>
        <v>indie rock</v>
      </c>
      <c r="S2496" s="11">
        <f>(J2496/86400)+25569+(-5/24)</f>
        <v>41022.436851851853</v>
      </c>
      <c r="T2496" s="11">
        <f>(I2496/86400)+25569+(-5/24)</f>
        <v>41052.436851851853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IF(E2497&lt;=0,0,(E2497/D2497)*100)</f>
        <v>127.53666666666665</v>
      </c>
      <c r="P2497" s="7">
        <f>IF(E2497&lt;=0,0,E2497/L2497)</f>
        <v>45.548809523809524</v>
      </c>
      <c r="Q2497" t="str">
        <f>LEFT(N2497,FIND("/",N2497)-1)</f>
        <v>music</v>
      </c>
      <c r="R2497" t="str">
        <f>RIGHT(N2497,LEN(N2497)-FIND("/",N2497))</f>
        <v>indie rock</v>
      </c>
      <c r="S2497" s="11">
        <f>(J2497/86400)+25569+(-5/24)</f>
        <v>41036.738136574073</v>
      </c>
      <c r="T2497" s="11">
        <f>(I2497/86400)+25569+(-5/24)</f>
        <v>41066.738136574073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IF(E2498&lt;=0,0,(E2498/D2498)*100)</f>
        <v>100</v>
      </c>
      <c r="P2498" s="7">
        <f>IF(E2498&lt;=0,0,E2498/L2498)</f>
        <v>600</v>
      </c>
      <c r="Q2498" t="str">
        <f>LEFT(N2498,FIND("/",N2498)-1)</f>
        <v>music</v>
      </c>
      <c r="R2498" t="str">
        <f>RIGHT(N2498,LEN(N2498)-FIND("/",N2498))</f>
        <v>indie rock</v>
      </c>
      <c r="S2498" s="11">
        <f>(J2498/86400)+25569+(-5/24)</f>
        <v>41327.788101851846</v>
      </c>
      <c r="T2498" s="11">
        <f>(I2498/86400)+25569+(-5/24)</f>
        <v>41362.746435185181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IF(E2499&lt;=0,0,(E2499/D2499)*100)</f>
        <v>112.7715</v>
      </c>
      <c r="P2499" s="7">
        <f>IF(E2499&lt;=0,0,E2499/L2499)</f>
        <v>80.551071428571419</v>
      </c>
      <c r="Q2499" t="str">
        <f>LEFT(N2499,FIND("/",N2499)-1)</f>
        <v>music</v>
      </c>
      <c r="R2499" t="str">
        <f>RIGHT(N2499,LEN(N2499)-FIND("/",N2499))</f>
        <v>indie rock</v>
      </c>
      <c r="S2499" s="11">
        <f>(J2499/86400)+25569+(-5/24)</f>
        <v>40730.670578703699</v>
      </c>
      <c r="T2499" s="11">
        <f>(I2499/86400)+25569+(-5/24)</f>
        <v>40760.670578703699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IF(E2500&lt;=0,0,(E2500/D2500)*100)</f>
        <v>105.60000000000001</v>
      </c>
      <c r="P2500" s="7">
        <f>IF(E2500&lt;=0,0,E2500/L2500)</f>
        <v>52.8</v>
      </c>
      <c r="Q2500" t="str">
        <f>LEFT(N2500,FIND("/",N2500)-1)</f>
        <v>music</v>
      </c>
      <c r="R2500" t="str">
        <f>RIGHT(N2500,LEN(N2500)-FIND("/",N2500))</f>
        <v>indie rock</v>
      </c>
      <c r="S2500" s="11">
        <f>(J2500/86400)+25569+(-5/24)</f>
        <v>42017.759108796294</v>
      </c>
      <c r="T2500" s="11">
        <f>(I2500/86400)+25569+(-5/24)</f>
        <v>42031.759108796294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IF(E2501&lt;=0,0,(E2501/D2501)*100)</f>
        <v>202.625</v>
      </c>
      <c r="P2501" s="7">
        <f>IF(E2501&lt;=0,0,E2501/L2501)</f>
        <v>47.676470588235297</v>
      </c>
      <c r="Q2501" t="str">
        <f>LEFT(N2501,FIND("/",N2501)-1)</f>
        <v>music</v>
      </c>
      <c r="R2501" t="str">
        <f>RIGHT(N2501,LEN(N2501)-FIND("/",N2501))</f>
        <v>indie rock</v>
      </c>
      <c r="S2501" s="11">
        <f>(J2501/86400)+25569+(-5/24)</f>
        <v>41226.440243055556</v>
      </c>
      <c r="T2501" s="11">
        <f>(I2501/86400)+25569+(-5/24)</f>
        <v>41274.541666666664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IF(E2502&lt;=0,0,(E2502/D2502)*100)</f>
        <v>113.33333333333333</v>
      </c>
      <c r="P2502" s="7">
        <f>IF(E2502&lt;=0,0,E2502/L2502)</f>
        <v>23.448275862068964</v>
      </c>
      <c r="Q2502" t="str">
        <f>LEFT(N2502,FIND("/",N2502)-1)</f>
        <v>music</v>
      </c>
      <c r="R2502" t="str">
        <f>RIGHT(N2502,LEN(N2502)-FIND("/",N2502))</f>
        <v>indie rock</v>
      </c>
      <c r="S2502" s="11">
        <f>(J2502/86400)+25569+(-5/24)</f>
        <v>41053.564525462956</v>
      </c>
      <c r="T2502" s="11">
        <f>(I2502/86400)+25569+(-5/24)</f>
        <v>41083.564525462956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IF(E2503&lt;=0,0,(E2503/D2503)*100)</f>
        <v>2.5545454545454547</v>
      </c>
      <c r="P2503" s="7">
        <f>IF(E2503&lt;=0,0,E2503/L2503)</f>
        <v>40.142857142857146</v>
      </c>
      <c r="Q2503" t="str">
        <f>LEFT(N2503,FIND("/",N2503)-1)</f>
        <v>food</v>
      </c>
      <c r="R2503" t="str">
        <f>RIGHT(N2503,LEN(N2503)-FIND("/",N2503))</f>
        <v>restaurants</v>
      </c>
      <c r="S2503" s="11">
        <f>(J2503/86400)+25569+(-5/24)</f>
        <v>42244.568333333336</v>
      </c>
      <c r="T2503" s="11">
        <f>(I2503/86400)+25569+(-5/24)</f>
        <v>42274.568333333336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IF(E2504&lt;=0,0,(E2504/D2504)*100)</f>
        <v>7.8181818181818186E-2</v>
      </c>
      <c r="P2504" s="7">
        <f>IF(E2504&lt;=0,0,E2504/L2504)</f>
        <v>17.2</v>
      </c>
      <c r="Q2504" t="str">
        <f>LEFT(N2504,FIND("/",N2504)-1)</f>
        <v>food</v>
      </c>
      <c r="R2504" t="str">
        <f>RIGHT(N2504,LEN(N2504)-FIND("/",N2504))</f>
        <v>restaurants</v>
      </c>
      <c r="S2504" s="11">
        <f>(J2504/86400)+25569+(-5/24)</f>
        <v>41858.617106481477</v>
      </c>
      <c r="T2504" s="11">
        <f>(I2504/86400)+25569+(-5/24)</f>
        <v>41903.617106481477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IF(E2505&lt;=0,0,(E2505/D2505)*100)</f>
        <v>0</v>
      </c>
      <c r="P2505" s="7">
        <f>IF(E2505&lt;=0,0,E2505/L2505)</f>
        <v>0</v>
      </c>
      <c r="Q2505" t="str">
        <f>LEFT(N2505,FIND("/",N2505)-1)</f>
        <v>food</v>
      </c>
      <c r="R2505" t="str">
        <f>RIGHT(N2505,LEN(N2505)-FIND("/",N2505))</f>
        <v>restaurants</v>
      </c>
      <c r="S2505" s="11">
        <f>(J2505/86400)+25569+(-5/24)</f>
        <v>42498.691064814811</v>
      </c>
      <c r="T2505" s="11">
        <f>(I2505/86400)+25569+(-5/24)</f>
        <v>42528.67083333333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IF(E2506&lt;=0,0,(E2506/D2506)*100)</f>
        <v>0</v>
      </c>
      <c r="P2506" s="7">
        <f>IF(E2506&lt;=0,0,E2506/L2506)</f>
        <v>0</v>
      </c>
      <c r="Q2506" t="str">
        <f>LEFT(N2506,FIND("/",N2506)-1)</f>
        <v>food</v>
      </c>
      <c r="R2506" t="str">
        <f>RIGHT(N2506,LEN(N2506)-FIND("/",N2506))</f>
        <v>restaurants</v>
      </c>
      <c r="S2506" s="11">
        <f>(J2506/86400)+25569+(-5/24)</f>
        <v>41927.807106481479</v>
      </c>
      <c r="T2506" s="11">
        <f>(I2506/86400)+25569+(-5/24)</f>
        <v>41957.848773148151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IF(E2507&lt;=0,0,(E2507/D2507)*100)</f>
        <v>0</v>
      </c>
      <c r="P2507" s="7">
        <f>IF(E2507&lt;=0,0,E2507/L2507)</f>
        <v>0</v>
      </c>
      <c r="Q2507" t="str">
        <f>LEFT(N2507,FIND("/",N2507)-1)</f>
        <v>food</v>
      </c>
      <c r="R2507" t="str">
        <f>RIGHT(N2507,LEN(N2507)-FIND("/",N2507))</f>
        <v>restaurants</v>
      </c>
      <c r="S2507" s="11">
        <f>(J2507/86400)+25569+(-5/24)</f>
        <v>42046.847407407404</v>
      </c>
      <c r="T2507" s="11">
        <f>(I2507/86400)+25569+(-5/24)</f>
        <v>42076.80574074074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IF(E2508&lt;=0,0,(E2508/D2508)*100)</f>
        <v>0.6</v>
      </c>
      <c r="P2508" s="7">
        <f>IF(E2508&lt;=0,0,E2508/L2508)</f>
        <v>15</v>
      </c>
      <c r="Q2508" t="str">
        <f>LEFT(N2508,FIND("/",N2508)-1)</f>
        <v>food</v>
      </c>
      <c r="R2508" t="str">
        <f>RIGHT(N2508,LEN(N2508)-FIND("/",N2508))</f>
        <v>restaurants</v>
      </c>
      <c r="S2508" s="11">
        <f>(J2508/86400)+25569+(-5/24)</f>
        <v>42258.088761574072</v>
      </c>
      <c r="T2508" s="11">
        <f>(I2508/86400)+25569+(-5/24)</f>
        <v>42280.666666666664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IF(E2509&lt;=0,0,(E2509/D2509)*100)</f>
        <v>0</v>
      </c>
      <c r="P2509" s="7">
        <f>IF(E2509&lt;=0,0,E2509/L2509)</f>
        <v>0</v>
      </c>
      <c r="Q2509" t="str">
        <f>LEFT(N2509,FIND("/",N2509)-1)</f>
        <v>food</v>
      </c>
      <c r="R2509" t="str">
        <f>RIGHT(N2509,LEN(N2509)-FIND("/",N2509))</f>
        <v>restaurants</v>
      </c>
      <c r="S2509" s="11">
        <f>(J2509/86400)+25569+(-5/24)</f>
        <v>42104.864629629628</v>
      </c>
      <c r="T2509" s="11">
        <f>(I2509/86400)+25569+(-5/24)</f>
        <v>42134.864629629628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IF(E2510&lt;=0,0,(E2510/D2510)*100)</f>
        <v>0</v>
      </c>
      <c r="P2510" s="7">
        <f>IF(E2510&lt;=0,0,E2510/L2510)</f>
        <v>0</v>
      </c>
      <c r="Q2510" t="str">
        <f>LEFT(N2510,FIND("/",N2510)-1)</f>
        <v>food</v>
      </c>
      <c r="R2510" t="str">
        <f>RIGHT(N2510,LEN(N2510)-FIND("/",N2510))</f>
        <v>restaurants</v>
      </c>
      <c r="S2510" s="11">
        <f>(J2510/86400)+25569+(-5/24)</f>
        <v>41835.743449074071</v>
      </c>
      <c r="T2510" s="11">
        <f>(I2510/86400)+25569+(-5/24)</f>
        <v>41865.743449074071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IF(E2511&lt;=0,0,(E2511/D2511)*100)</f>
        <v>1.0526315789473684</v>
      </c>
      <c r="P2511" s="7">
        <f>IF(E2511&lt;=0,0,E2511/L2511)</f>
        <v>35.714285714285715</v>
      </c>
      <c r="Q2511" t="str">
        <f>LEFT(N2511,FIND("/",N2511)-1)</f>
        <v>food</v>
      </c>
      <c r="R2511" t="str">
        <f>RIGHT(N2511,LEN(N2511)-FIND("/",N2511))</f>
        <v>restaurants</v>
      </c>
      <c r="S2511" s="11">
        <f>(J2511/86400)+25569+(-5/24)</f>
        <v>42058.601261574069</v>
      </c>
      <c r="T2511" s="11">
        <f>(I2511/86400)+25569+(-5/24)</f>
        <v>42114.559594907405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IF(E2512&lt;=0,0,(E2512/D2512)*100)</f>
        <v>0.15</v>
      </c>
      <c r="P2512" s="7">
        <f>IF(E2512&lt;=0,0,E2512/L2512)</f>
        <v>37.5</v>
      </c>
      <c r="Q2512" t="str">
        <f>LEFT(N2512,FIND("/",N2512)-1)</f>
        <v>food</v>
      </c>
      <c r="R2512" t="str">
        <f>RIGHT(N2512,LEN(N2512)-FIND("/",N2512))</f>
        <v>restaurants</v>
      </c>
      <c r="S2512" s="11">
        <f>(J2512/86400)+25569+(-5/24)</f>
        <v>42078.789027777777</v>
      </c>
      <c r="T2512" s="11">
        <f>(I2512/86400)+25569+(-5/24)</f>
        <v>42138.789027777777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IF(E2513&lt;=0,0,(E2513/D2513)*100)</f>
        <v>0</v>
      </c>
      <c r="P2513" s="7">
        <f>IF(E2513&lt;=0,0,E2513/L2513)</f>
        <v>0</v>
      </c>
      <c r="Q2513" t="str">
        <f>LEFT(N2513,FIND("/",N2513)-1)</f>
        <v>food</v>
      </c>
      <c r="R2513" t="str">
        <f>RIGHT(N2513,LEN(N2513)-FIND("/",N2513))</f>
        <v>restaurants</v>
      </c>
      <c r="S2513" s="11">
        <f>(J2513/86400)+25569+(-5/24)</f>
        <v>42371.238576388881</v>
      </c>
      <c r="T2513" s="11">
        <f>(I2513/86400)+25569+(-5/24)</f>
        <v>42401.238576388881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IF(E2514&lt;=0,0,(E2514/D2514)*100)</f>
        <v>0</v>
      </c>
      <c r="P2514" s="7">
        <f>IF(E2514&lt;=0,0,E2514/L2514)</f>
        <v>0</v>
      </c>
      <c r="Q2514" t="str">
        <f>LEFT(N2514,FIND("/",N2514)-1)</f>
        <v>food</v>
      </c>
      <c r="R2514" t="str">
        <f>RIGHT(N2514,LEN(N2514)-FIND("/",N2514))</f>
        <v>restaurants</v>
      </c>
      <c r="S2514" s="11">
        <f>(J2514/86400)+25569+(-5/24)</f>
        <v>41971.668530092589</v>
      </c>
      <c r="T2514" s="11">
        <f>(I2514/86400)+25569+(-5/24)</f>
        <v>41986.668530092589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IF(E2515&lt;=0,0,(E2515/D2515)*100)</f>
        <v>0</v>
      </c>
      <c r="P2515" s="7">
        <f>IF(E2515&lt;=0,0,E2515/L2515)</f>
        <v>0</v>
      </c>
      <c r="Q2515" t="str">
        <f>LEFT(N2515,FIND("/",N2515)-1)</f>
        <v>food</v>
      </c>
      <c r="R2515" t="str">
        <f>RIGHT(N2515,LEN(N2515)-FIND("/",N2515))</f>
        <v>restaurants</v>
      </c>
      <c r="S2515" s="11">
        <f>(J2515/86400)+25569+(-5/24)</f>
        <v>42731.798483796294</v>
      </c>
      <c r="T2515" s="11">
        <f>(I2515/86400)+25569+(-5/24)</f>
        <v>42791.798483796294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IF(E2516&lt;=0,0,(E2516/D2516)*100)</f>
        <v>1.7500000000000002</v>
      </c>
      <c r="P2516" s="7">
        <f>IF(E2516&lt;=0,0,E2516/L2516)</f>
        <v>52.5</v>
      </c>
      <c r="Q2516" t="str">
        <f>LEFT(N2516,FIND("/",N2516)-1)</f>
        <v>food</v>
      </c>
      <c r="R2516" t="str">
        <f>RIGHT(N2516,LEN(N2516)-FIND("/",N2516))</f>
        <v>restaurants</v>
      </c>
      <c r="S2516" s="11">
        <f>(J2516/86400)+25569+(-5/24)</f>
        <v>41854.181446759256</v>
      </c>
      <c r="T2516" s="11">
        <f>(I2516/86400)+25569+(-5/24)</f>
        <v>41871.181446759256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IF(E2517&lt;=0,0,(E2517/D2517)*100)</f>
        <v>18.600000000000001</v>
      </c>
      <c r="P2517" s="7">
        <f>IF(E2517&lt;=0,0,E2517/L2517)</f>
        <v>77.5</v>
      </c>
      <c r="Q2517" t="str">
        <f>LEFT(N2517,FIND("/",N2517)-1)</f>
        <v>food</v>
      </c>
      <c r="R2517" t="str">
        <f>RIGHT(N2517,LEN(N2517)-FIND("/",N2517))</f>
        <v>restaurants</v>
      </c>
      <c r="S2517" s="11">
        <f>(J2517/86400)+25569+(-5/24)</f>
        <v>42027.63140046296</v>
      </c>
      <c r="T2517" s="11">
        <f>(I2517/86400)+25569+(-5/24)</f>
        <v>42057.63140046296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IF(E2518&lt;=0,0,(E2518/D2518)*100)</f>
        <v>0</v>
      </c>
      <c r="P2518" s="7">
        <f>IF(E2518&lt;=0,0,E2518/L2518)</f>
        <v>0</v>
      </c>
      <c r="Q2518" t="str">
        <f>LEFT(N2518,FIND("/",N2518)-1)</f>
        <v>food</v>
      </c>
      <c r="R2518" t="str">
        <f>RIGHT(N2518,LEN(N2518)-FIND("/",N2518))</f>
        <v>restaurants</v>
      </c>
      <c r="S2518" s="11">
        <f>(J2518/86400)+25569+(-5/24)</f>
        <v>41942.445046296292</v>
      </c>
      <c r="T2518" s="11">
        <f>(I2518/86400)+25569+(-5/24)</f>
        <v>41972.486712962964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IF(E2519&lt;=0,0,(E2519/D2519)*100)</f>
        <v>9.8166666666666664</v>
      </c>
      <c r="P2519" s="7">
        <f>IF(E2519&lt;=0,0,E2519/L2519)</f>
        <v>53.545454545454547</v>
      </c>
      <c r="Q2519" t="str">
        <f>LEFT(N2519,FIND("/",N2519)-1)</f>
        <v>food</v>
      </c>
      <c r="R2519" t="str">
        <f>RIGHT(N2519,LEN(N2519)-FIND("/",N2519))</f>
        <v>restaurants</v>
      </c>
      <c r="S2519" s="11">
        <f>(J2519/86400)+25569+(-5/24)</f>
        <v>42052.594097222223</v>
      </c>
      <c r="T2519" s="11">
        <f>(I2519/86400)+25569+(-5/24)</f>
        <v>42082.552430555552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IF(E2520&lt;=0,0,(E2520/D2520)*100)</f>
        <v>0</v>
      </c>
      <c r="P2520" s="7">
        <f>IF(E2520&lt;=0,0,E2520/L2520)</f>
        <v>0</v>
      </c>
      <c r="Q2520" t="str">
        <f>LEFT(N2520,FIND("/",N2520)-1)</f>
        <v>food</v>
      </c>
      <c r="R2520" t="str">
        <f>RIGHT(N2520,LEN(N2520)-FIND("/",N2520))</f>
        <v>restaurants</v>
      </c>
      <c r="S2520" s="11">
        <f>(J2520/86400)+25569+(-5/24)</f>
        <v>41926.472546296296</v>
      </c>
      <c r="T2520" s="11">
        <f>(I2520/86400)+25569+(-5/24)</f>
        <v>41956.51421296296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IF(E2521&lt;=0,0,(E2521/D2521)*100)</f>
        <v>4.3333333333333335E-2</v>
      </c>
      <c r="P2521" s="7">
        <f>IF(E2521&lt;=0,0,E2521/L2521)</f>
        <v>16.25</v>
      </c>
      <c r="Q2521" t="str">
        <f>LEFT(N2521,FIND("/",N2521)-1)</f>
        <v>food</v>
      </c>
      <c r="R2521" t="str">
        <f>RIGHT(N2521,LEN(N2521)-FIND("/",N2521))</f>
        <v>restaurants</v>
      </c>
      <c r="S2521" s="11">
        <f>(J2521/86400)+25569+(-5/24)</f>
        <v>41808.946805555555</v>
      </c>
      <c r="T2521" s="11">
        <f>(I2521/86400)+25569+(-5/24)</f>
        <v>41838.946805555555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IF(E2522&lt;=0,0,(E2522/D2522)*100)</f>
        <v>0</v>
      </c>
      <c r="P2522" s="7">
        <f>IF(E2522&lt;=0,0,E2522/L2522)</f>
        <v>0</v>
      </c>
      <c r="Q2522" t="str">
        <f>LEFT(N2522,FIND("/",N2522)-1)</f>
        <v>food</v>
      </c>
      <c r="R2522" t="str">
        <f>RIGHT(N2522,LEN(N2522)-FIND("/",N2522))</f>
        <v>restaurants</v>
      </c>
      <c r="S2522" s="11">
        <f>(J2522/86400)+25569+(-5/24)</f>
        <v>42612.392187500001</v>
      </c>
      <c r="T2522" s="11">
        <f>(I2522/86400)+25569+(-5/24)</f>
        <v>42658.597916666666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IF(E2523&lt;=0,0,(E2523/D2523)*100)</f>
        <v>109.48792</v>
      </c>
      <c r="P2523" s="7">
        <f>IF(E2523&lt;=0,0,E2523/L2523)</f>
        <v>103.68174242424243</v>
      </c>
      <c r="Q2523" t="str">
        <f>LEFT(N2523,FIND("/",N2523)-1)</f>
        <v>music</v>
      </c>
      <c r="R2523" t="str">
        <f>RIGHT(N2523,LEN(N2523)-FIND("/",N2523))</f>
        <v>classical music</v>
      </c>
      <c r="S2523" s="11">
        <f>(J2523/86400)+25569+(-5/24)</f>
        <v>42269.75950231481</v>
      </c>
      <c r="T2523" s="11">
        <f>(I2523/86400)+25569+(-5/24)</f>
        <v>42290.75950231481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IF(E2524&lt;=0,0,(E2524/D2524)*100)</f>
        <v>100</v>
      </c>
      <c r="P2524" s="7">
        <f>IF(E2524&lt;=0,0,E2524/L2524)</f>
        <v>185.18518518518519</v>
      </c>
      <c r="Q2524" t="str">
        <f>LEFT(N2524,FIND("/",N2524)-1)</f>
        <v>music</v>
      </c>
      <c r="R2524" t="str">
        <f>RIGHT(N2524,LEN(N2524)-FIND("/",N2524))</f>
        <v>classical music</v>
      </c>
      <c r="S2524" s="11">
        <f>(J2524/86400)+25569+(-5/24)</f>
        <v>42460.365277777775</v>
      </c>
      <c r="T2524" s="11">
        <f>(I2524/86400)+25569+(-5/24)</f>
        <v>42482.411111111105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IF(E2525&lt;=0,0,(E2525/D2525)*100)</f>
        <v>156.44444444444446</v>
      </c>
      <c r="P2525" s="7">
        <f>IF(E2525&lt;=0,0,E2525/L2525)</f>
        <v>54.153846153846153</v>
      </c>
      <c r="Q2525" t="str">
        <f>LEFT(N2525,FIND("/",N2525)-1)</f>
        <v>music</v>
      </c>
      <c r="R2525" t="str">
        <f>RIGHT(N2525,LEN(N2525)-FIND("/",N2525))</f>
        <v>classical music</v>
      </c>
      <c r="S2525" s="11">
        <f>(J2525/86400)+25569+(-5/24)</f>
        <v>41930.767268518517</v>
      </c>
      <c r="T2525" s="11">
        <f>(I2525/86400)+25569+(-5/24)</f>
        <v>41960.808935185181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IF(E2526&lt;=0,0,(E2526/D2526)*100)</f>
        <v>101.6</v>
      </c>
      <c r="P2526" s="7">
        <f>IF(E2526&lt;=0,0,E2526/L2526)</f>
        <v>177.2093023255814</v>
      </c>
      <c r="Q2526" t="str">
        <f>LEFT(N2526,FIND("/",N2526)-1)</f>
        <v>music</v>
      </c>
      <c r="R2526" t="str">
        <f>RIGHT(N2526,LEN(N2526)-FIND("/",N2526))</f>
        <v>classical music</v>
      </c>
      <c r="S2526" s="11">
        <f>(J2526/86400)+25569+(-5/24)</f>
        <v>41961.599039351851</v>
      </c>
      <c r="T2526" s="11">
        <f>(I2526/86400)+25569+(-5/24)</f>
        <v>41993.979166666664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IF(E2527&lt;=0,0,(E2527/D2527)*100)</f>
        <v>100.325</v>
      </c>
      <c r="P2527" s="7">
        <f>IF(E2527&lt;=0,0,E2527/L2527)</f>
        <v>100.325</v>
      </c>
      <c r="Q2527" t="str">
        <f>LEFT(N2527,FIND("/",N2527)-1)</f>
        <v>music</v>
      </c>
      <c r="R2527" t="str">
        <f>RIGHT(N2527,LEN(N2527)-FIND("/",N2527))</f>
        <v>classical music</v>
      </c>
      <c r="S2527" s="11">
        <f>(J2527/86400)+25569+(-5/24)</f>
        <v>41058.636238425919</v>
      </c>
      <c r="T2527" s="11">
        <f>(I2527/86400)+25569+(-5/24)</f>
        <v>41088.636238425919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IF(E2528&lt;=0,0,(E2528/D2528)*100)</f>
        <v>112.94999999999999</v>
      </c>
      <c r="P2528" s="7">
        <f>IF(E2528&lt;=0,0,E2528/L2528)</f>
        <v>136.90909090909091</v>
      </c>
      <c r="Q2528" t="str">
        <f>LEFT(N2528,FIND("/",N2528)-1)</f>
        <v>music</v>
      </c>
      <c r="R2528" t="str">
        <f>RIGHT(N2528,LEN(N2528)-FIND("/",N2528))</f>
        <v>classical music</v>
      </c>
      <c r="S2528" s="11">
        <f>(J2528/86400)+25569+(-5/24)</f>
        <v>41952.882800925923</v>
      </c>
      <c r="T2528" s="11">
        <f>(I2528/86400)+25569+(-5/24)</f>
        <v>41980.999305555553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IF(E2529&lt;=0,0,(E2529/D2529)*100)</f>
        <v>102.125</v>
      </c>
      <c r="P2529" s="7">
        <f>IF(E2529&lt;=0,0,E2529/L2529)</f>
        <v>57.535211267605632</v>
      </c>
      <c r="Q2529" t="str">
        <f>LEFT(N2529,FIND("/",N2529)-1)</f>
        <v>music</v>
      </c>
      <c r="R2529" t="str">
        <f>RIGHT(N2529,LEN(N2529)-FIND("/",N2529))</f>
        <v>classical music</v>
      </c>
      <c r="S2529" s="11">
        <f>(J2529/86400)+25569+(-5/24)</f>
        <v>41546.542719907404</v>
      </c>
      <c r="T2529" s="11">
        <f>(I2529/86400)+25569+(-5/24)</f>
        <v>41564.957638888889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IF(E2530&lt;=0,0,(E2530/D2530)*100)</f>
        <v>107.24974999999999</v>
      </c>
      <c r="P2530" s="7">
        <f>IF(E2530&lt;=0,0,E2530/L2530)</f>
        <v>52.962839506172834</v>
      </c>
      <c r="Q2530" t="str">
        <f>LEFT(N2530,FIND("/",N2530)-1)</f>
        <v>music</v>
      </c>
      <c r="R2530" t="str">
        <f>RIGHT(N2530,LEN(N2530)-FIND("/",N2530))</f>
        <v>classical music</v>
      </c>
      <c r="S2530" s="11">
        <f>(J2530/86400)+25569+(-5/24)</f>
        <v>42217.626192129632</v>
      </c>
      <c r="T2530" s="11">
        <f>(I2530/86400)+25569+(-5/24)</f>
        <v>42236.249999999993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IF(E2531&lt;=0,0,(E2531/D2531)*100)</f>
        <v>104.28333333333333</v>
      </c>
      <c r="P2531" s="7">
        <f>IF(E2531&lt;=0,0,E2531/L2531)</f>
        <v>82.328947368421055</v>
      </c>
      <c r="Q2531" t="str">
        <f>LEFT(N2531,FIND("/",N2531)-1)</f>
        <v>music</v>
      </c>
      <c r="R2531" t="str">
        <f>RIGHT(N2531,LEN(N2531)-FIND("/",N2531))</f>
        <v>classical music</v>
      </c>
      <c r="S2531" s="11">
        <f>(J2531/86400)+25569+(-5/24)</f>
        <v>40947.872395833328</v>
      </c>
      <c r="T2531" s="11">
        <f>(I2531/86400)+25569+(-5/24)</f>
        <v>40992.830729166664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IF(E2532&lt;=0,0,(E2532/D2532)*100)</f>
        <v>100</v>
      </c>
      <c r="P2532" s="7">
        <f>IF(E2532&lt;=0,0,E2532/L2532)</f>
        <v>135.41666666666666</v>
      </c>
      <c r="Q2532" t="str">
        <f>LEFT(N2532,FIND("/",N2532)-1)</f>
        <v>music</v>
      </c>
      <c r="R2532" t="str">
        <f>RIGHT(N2532,LEN(N2532)-FIND("/",N2532))</f>
        <v>classical music</v>
      </c>
      <c r="S2532" s="11">
        <f>(J2532/86400)+25569+(-5/24)</f>
        <v>42081.656307870369</v>
      </c>
      <c r="T2532" s="11">
        <f>(I2532/86400)+25569+(-5/24)</f>
        <v>42113.993055555555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IF(E2533&lt;=0,0,(E2533/D2533)*100)</f>
        <v>100.4</v>
      </c>
      <c r="P2533" s="7">
        <f>IF(E2533&lt;=0,0,E2533/L2533)</f>
        <v>74.06557377049181</v>
      </c>
      <c r="Q2533" t="str">
        <f>LEFT(N2533,FIND("/",N2533)-1)</f>
        <v>music</v>
      </c>
      <c r="R2533" t="str">
        <f>RIGHT(N2533,LEN(N2533)-FIND("/",N2533))</f>
        <v>classical music</v>
      </c>
      <c r="S2533" s="11">
        <f>(J2533/86400)+25569+(-5/24)</f>
        <v>42208.471689814811</v>
      </c>
      <c r="T2533" s="11">
        <f>(I2533/86400)+25569+(-5/24)</f>
        <v>42230.957638888889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IF(E2534&lt;=0,0,(E2534/D2534)*100)</f>
        <v>126.125</v>
      </c>
      <c r="P2534" s="7">
        <f>IF(E2534&lt;=0,0,E2534/L2534)</f>
        <v>84.083333333333329</v>
      </c>
      <c r="Q2534" t="str">
        <f>LEFT(N2534,FIND("/",N2534)-1)</f>
        <v>music</v>
      </c>
      <c r="R2534" t="str">
        <f>RIGHT(N2534,LEN(N2534)-FIND("/",N2534))</f>
        <v>classical music</v>
      </c>
      <c r="S2534" s="11">
        <f>(J2534/86400)+25569+(-5/24)</f>
        <v>41107.640810185185</v>
      </c>
      <c r="T2534" s="11">
        <f>(I2534/86400)+25569+(-5/24)</f>
        <v>41137.640810185185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IF(E2535&lt;=0,0,(E2535/D2535)*100)</f>
        <v>110.66666666666667</v>
      </c>
      <c r="P2535" s="7">
        <f>IF(E2535&lt;=0,0,E2535/L2535)</f>
        <v>61.029411764705884</v>
      </c>
      <c r="Q2535" t="str">
        <f>LEFT(N2535,FIND("/",N2535)-1)</f>
        <v>music</v>
      </c>
      <c r="R2535" t="str">
        <f>RIGHT(N2535,LEN(N2535)-FIND("/",N2535))</f>
        <v>classical music</v>
      </c>
      <c r="S2535" s="11">
        <f>(J2535/86400)+25569+(-5/24)</f>
        <v>41304.542951388888</v>
      </c>
      <c r="T2535" s="11">
        <f>(I2535/86400)+25569+(-5/24)</f>
        <v>41334.542453703703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IF(E2536&lt;=0,0,(E2536/D2536)*100)</f>
        <v>105</v>
      </c>
      <c r="P2536" s="7">
        <f>IF(E2536&lt;=0,0,E2536/L2536)</f>
        <v>150</v>
      </c>
      <c r="Q2536" t="str">
        <f>LEFT(N2536,FIND("/",N2536)-1)</f>
        <v>music</v>
      </c>
      <c r="R2536" t="str">
        <f>RIGHT(N2536,LEN(N2536)-FIND("/",N2536))</f>
        <v>classical music</v>
      </c>
      <c r="S2536" s="11">
        <f>(J2536/86400)+25569+(-5/24)</f>
        <v>40127.492037037031</v>
      </c>
      <c r="T2536" s="11">
        <f>(I2536/86400)+25569+(-5/24)</f>
        <v>40179.041666666664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IF(E2537&lt;=0,0,(E2537/D2537)*100)</f>
        <v>103.77499999999999</v>
      </c>
      <c r="P2537" s="7">
        <f>IF(E2537&lt;=0,0,E2537/L2537)</f>
        <v>266.08974358974359</v>
      </c>
      <c r="Q2537" t="str">
        <f>LEFT(N2537,FIND("/",N2537)-1)</f>
        <v>music</v>
      </c>
      <c r="R2537" t="str">
        <f>RIGHT(N2537,LEN(N2537)-FIND("/",N2537))</f>
        <v>classical music</v>
      </c>
      <c r="S2537" s="11">
        <f>(J2537/86400)+25569+(-5/24)</f>
        <v>41943.582696759258</v>
      </c>
      <c r="T2537" s="11">
        <f>(I2537/86400)+25569+(-5/24)</f>
        <v>41974.624363425923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IF(E2538&lt;=0,0,(E2538/D2538)*100)</f>
        <v>115.99999999999999</v>
      </c>
      <c r="P2538" s="7">
        <f>IF(E2538&lt;=0,0,E2538/L2538)</f>
        <v>7.25</v>
      </c>
      <c r="Q2538" t="str">
        <f>LEFT(N2538,FIND("/",N2538)-1)</f>
        <v>music</v>
      </c>
      <c r="R2538" t="str">
        <f>RIGHT(N2538,LEN(N2538)-FIND("/",N2538))</f>
        <v>classical music</v>
      </c>
      <c r="S2538" s="11">
        <f>(J2538/86400)+25569+(-5/24)</f>
        <v>41463.89775462963</v>
      </c>
      <c r="T2538" s="11">
        <f>(I2538/86400)+25569+(-5/24)</f>
        <v>41484.89775462963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IF(E2539&lt;=0,0,(E2539/D2539)*100)</f>
        <v>110.00000000000001</v>
      </c>
      <c r="P2539" s="7">
        <f>IF(E2539&lt;=0,0,E2539/L2539)</f>
        <v>100</v>
      </c>
      <c r="Q2539" t="str">
        <f>LEFT(N2539,FIND("/",N2539)-1)</f>
        <v>music</v>
      </c>
      <c r="R2539" t="str">
        <f>RIGHT(N2539,LEN(N2539)-FIND("/",N2539))</f>
        <v>classical music</v>
      </c>
      <c r="S2539" s="11">
        <f>(J2539/86400)+25569+(-5/24)</f>
        <v>40696.440451388888</v>
      </c>
      <c r="T2539" s="11">
        <f>(I2539/86400)+25569+(-5/24)</f>
        <v>40756.440451388888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IF(E2540&lt;=0,0,(E2540/D2540)*100)</f>
        <v>113.01761111111111</v>
      </c>
      <c r="P2540" s="7">
        <f>IF(E2540&lt;=0,0,E2540/L2540)</f>
        <v>109.96308108108107</v>
      </c>
      <c r="Q2540" t="str">
        <f>LEFT(N2540,FIND("/",N2540)-1)</f>
        <v>music</v>
      </c>
      <c r="R2540" t="str">
        <f>RIGHT(N2540,LEN(N2540)-FIND("/",N2540))</f>
        <v>classical music</v>
      </c>
      <c r="S2540" s="11">
        <f>(J2540/86400)+25569+(-5/24)</f>
        <v>41298.301631944443</v>
      </c>
      <c r="T2540" s="11">
        <f>(I2540/86400)+25569+(-5/24)</f>
        <v>41328.999305555553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IF(E2541&lt;=0,0,(E2541/D2541)*100)</f>
        <v>100.25</v>
      </c>
      <c r="P2541" s="7">
        <f>IF(E2541&lt;=0,0,E2541/L2541)</f>
        <v>169.91525423728814</v>
      </c>
      <c r="Q2541" t="str">
        <f>LEFT(N2541,FIND("/",N2541)-1)</f>
        <v>music</v>
      </c>
      <c r="R2541" t="str">
        <f>RIGHT(N2541,LEN(N2541)-FIND("/",N2541))</f>
        <v>classical music</v>
      </c>
      <c r="S2541" s="11">
        <f>(J2541/86400)+25569+(-5/24)</f>
        <v>41977.693888888891</v>
      </c>
      <c r="T2541" s="11">
        <f>(I2541/86400)+25569+(-5/24)</f>
        <v>42037.693888888891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IF(E2542&lt;=0,0,(E2542/D2542)*100)</f>
        <v>103.4</v>
      </c>
      <c r="P2542" s="7">
        <f>IF(E2542&lt;=0,0,E2542/L2542)</f>
        <v>95.740740740740748</v>
      </c>
      <c r="Q2542" t="str">
        <f>LEFT(N2542,FIND("/",N2542)-1)</f>
        <v>music</v>
      </c>
      <c r="R2542" t="str">
        <f>RIGHT(N2542,LEN(N2542)-FIND("/",N2542))</f>
        <v>classical music</v>
      </c>
      <c r="S2542" s="11">
        <f>(J2542/86400)+25569+(-5/24)</f>
        <v>40785.466678240737</v>
      </c>
      <c r="T2542" s="11">
        <f>(I2542/86400)+25569+(-5/24)</f>
        <v>40845.466678240737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IF(E2543&lt;=0,0,(E2543/D2543)*100)</f>
        <v>107.02857142857142</v>
      </c>
      <c r="P2543" s="7">
        <f>IF(E2543&lt;=0,0,E2543/L2543)</f>
        <v>59.460317460317462</v>
      </c>
      <c r="Q2543" t="str">
        <f>LEFT(N2543,FIND("/",N2543)-1)</f>
        <v>music</v>
      </c>
      <c r="R2543" t="str">
        <f>RIGHT(N2543,LEN(N2543)-FIND("/",N2543))</f>
        <v>classical music</v>
      </c>
      <c r="S2543" s="11">
        <f>(J2543/86400)+25569+(-5/24)</f>
        <v>41483.240949074076</v>
      </c>
      <c r="T2543" s="11">
        <f>(I2543/86400)+25569+(-5/24)</f>
        <v>41543.240949074076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IF(E2544&lt;=0,0,(E2544/D2544)*100)</f>
        <v>103.57142857142858</v>
      </c>
      <c r="P2544" s="7">
        <f>IF(E2544&lt;=0,0,E2544/L2544)</f>
        <v>55.769230769230766</v>
      </c>
      <c r="Q2544" t="str">
        <f>LEFT(N2544,FIND("/",N2544)-1)</f>
        <v>music</v>
      </c>
      <c r="R2544" t="str">
        <f>RIGHT(N2544,LEN(N2544)-FIND("/",N2544))</f>
        <v>classical music</v>
      </c>
      <c r="S2544" s="11">
        <f>(J2544/86400)+25569+(-5/24)</f>
        <v>41509.218252314815</v>
      </c>
      <c r="T2544" s="11">
        <f>(I2544/86400)+25569+(-5/24)</f>
        <v>41547.957638888889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IF(E2545&lt;=0,0,(E2545/D2545)*100)</f>
        <v>156.4</v>
      </c>
      <c r="P2545" s="7">
        <f>IF(E2545&lt;=0,0,E2545/L2545)</f>
        <v>30.076923076923077</v>
      </c>
      <c r="Q2545" t="str">
        <f>LEFT(N2545,FIND("/",N2545)-1)</f>
        <v>music</v>
      </c>
      <c r="R2545" t="str">
        <f>RIGHT(N2545,LEN(N2545)-FIND("/",N2545))</f>
        <v>classical music</v>
      </c>
      <c r="S2545" s="11">
        <f>(J2545/86400)+25569+(-5/24)</f>
        <v>40513.899282407401</v>
      </c>
      <c r="T2545" s="11">
        <f>(I2545/86400)+25569+(-5/24)</f>
        <v>40544.916666666664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IF(E2546&lt;=0,0,(E2546/D2546)*100)</f>
        <v>100.82</v>
      </c>
      <c r="P2546" s="7">
        <f>IF(E2546&lt;=0,0,E2546/L2546)</f>
        <v>88.438596491228068</v>
      </c>
      <c r="Q2546" t="str">
        <f>LEFT(N2546,FIND("/",N2546)-1)</f>
        <v>music</v>
      </c>
      <c r="R2546" t="str">
        <f>RIGHT(N2546,LEN(N2546)-FIND("/",N2546))</f>
        <v>classical music</v>
      </c>
      <c r="S2546" s="11">
        <f>(J2546/86400)+25569+(-5/24)</f>
        <v>41068.3121412037</v>
      </c>
      <c r="T2546" s="11">
        <f>(I2546/86400)+25569+(-5/24)</f>
        <v>41098.3121412037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IF(E2547&lt;=0,0,(E2547/D2547)*100)</f>
        <v>195.3</v>
      </c>
      <c r="P2547" s="7">
        <f>IF(E2547&lt;=0,0,E2547/L2547)</f>
        <v>64.032786885245898</v>
      </c>
      <c r="Q2547" t="str">
        <f>LEFT(N2547,FIND("/",N2547)-1)</f>
        <v>music</v>
      </c>
      <c r="R2547" t="str">
        <f>RIGHT(N2547,LEN(N2547)-FIND("/",N2547))</f>
        <v>classical music</v>
      </c>
      <c r="S2547" s="11">
        <f>(J2547/86400)+25569+(-5/24)</f>
        <v>42026.929837962962</v>
      </c>
      <c r="T2547" s="11">
        <f>(I2547/86400)+25569+(-5/24)</f>
        <v>42061.812499999993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IF(E2548&lt;=0,0,(E2548/D2548)*100)</f>
        <v>111.71428571428572</v>
      </c>
      <c r="P2548" s="7">
        <f>IF(E2548&lt;=0,0,E2548/L2548)</f>
        <v>60.153846153846153</v>
      </c>
      <c r="Q2548" t="str">
        <f>LEFT(N2548,FIND("/",N2548)-1)</f>
        <v>music</v>
      </c>
      <c r="R2548" t="str">
        <f>RIGHT(N2548,LEN(N2548)-FIND("/",N2548))</f>
        <v>classical music</v>
      </c>
      <c r="S2548" s="11">
        <f>(J2548/86400)+25569+(-5/24)</f>
        <v>41524.650219907409</v>
      </c>
      <c r="T2548" s="11">
        <f>(I2548/86400)+25569+(-5/24)</f>
        <v>41552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IF(E2549&lt;=0,0,(E2549/D2549)*100)</f>
        <v>119.85454545454546</v>
      </c>
      <c r="P2549" s="7">
        <f>IF(E2549&lt;=0,0,E2549/L2549)</f>
        <v>49.194029850746269</v>
      </c>
      <c r="Q2549" t="str">
        <f>LEFT(N2549,FIND("/",N2549)-1)</f>
        <v>music</v>
      </c>
      <c r="R2549" t="str">
        <f>RIGHT(N2549,LEN(N2549)-FIND("/",N2549))</f>
        <v>classical music</v>
      </c>
      <c r="S2549" s="11">
        <f>(J2549/86400)+25569+(-5/24)</f>
        <v>40973.564849537033</v>
      </c>
      <c r="T2549" s="11">
        <f>(I2549/86400)+25569+(-5/24)</f>
        <v>41003.523182870369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IF(E2550&lt;=0,0,(E2550/D2550)*100)</f>
        <v>101.85</v>
      </c>
      <c r="P2550" s="7">
        <f>IF(E2550&lt;=0,0,E2550/L2550)</f>
        <v>165.16216216216216</v>
      </c>
      <c r="Q2550" t="str">
        <f>LEFT(N2550,FIND("/",N2550)-1)</f>
        <v>music</v>
      </c>
      <c r="R2550" t="str">
        <f>RIGHT(N2550,LEN(N2550)-FIND("/",N2550))</f>
        <v>classical music</v>
      </c>
      <c r="S2550" s="11">
        <f>(J2550/86400)+25569+(-5/24)</f>
        <v>42618.417094907403</v>
      </c>
      <c r="T2550" s="11">
        <f>(I2550/86400)+25569+(-5/24)</f>
        <v>42642.977083333331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IF(E2551&lt;=0,0,(E2551/D2551)*100)</f>
        <v>102.80254777070064</v>
      </c>
      <c r="P2551" s="7">
        <f>IF(E2551&lt;=0,0,E2551/L2551)</f>
        <v>43.621621621621621</v>
      </c>
      <c r="Q2551" t="str">
        <f>LEFT(N2551,FIND("/",N2551)-1)</f>
        <v>music</v>
      </c>
      <c r="R2551" t="str">
        <f>RIGHT(N2551,LEN(N2551)-FIND("/",N2551))</f>
        <v>classical music</v>
      </c>
      <c r="S2551" s="11">
        <f>(J2551/86400)+25569+(-5/24)</f>
        <v>41390.549421296295</v>
      </c>
      <c r="T2551" s="11">
        <f>(I2551/86400)+25569+(-5/24)</f>
        <v>41425.5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IF(E2552&lt;=0,0,(E2552/D2552)*100)</f>
        <v>100.84615384615385</v>
      </c>
      <c r="P2552" s="7">
        <f>IF(E2552&lt;=0,0,E2552/L2552)</f>
        <v>43.7</v>
      </c>
      <c r="Q2552" t="str">
        <f>LEFT(N2552,FIND("/",N2552)-1)</f>
        <v>music</v>
      </c>
      <c r="R2552" t="str">
        <f>RIGHT(N2552,LEN(N2552)-FIND("/",N2552))</f>
        <v>classical music</v>
      </c>
      <c r="S2552" s="11">
        <f>(J2552/86400)+25569+(-5/24)</f>
        <v>42228.425995370366</v>
      </c>
      <c r="T2552" s="11">
        <f>(I2552/86400)+25569+(-5/24)</f>
        <v>42284.957638888889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IF(E2553&lt;=0,0,(E2553/D2553)*100)</f>
        <v>102.73469387755102</v>
      </c>
      <c r="P2553" s="7">
        <f>IF(E2553&lt;=0,0,E2553/L2553)</f>
        <v>67.419642857142861</v>
      </c>
      <c r="Q2553" t="str">
        <f>LEFT(N2553,FIND("/",N2553)-1)</f>
        <v>music</v>
      </c>
      <c r="R2553" t="str">
        <f>RIGHT(N2553,LEN(N2553)-FIND("/",N2553))</f>
        <v>classical music</v>
      </c>
      <c r="S2553" s="11">
        <f>(J2553/86400)+25569+(-5/24)</f>
        <v>40961.043807870366</v>
      </c>
      <c r="T2553" s="11">
        <f>(I2553/86400)+25569+(-5/24)</f>
        <v>40989.658333333333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IF(E2554&lt;=0,0,(E2554/D2554)*100)</f>
        <v>106.5</v>
      </c>
      <c r="P2554" s="7">
        <f>IF(E2554&lt;=0,0,E2554/L2554)</f>
        <v>177.5</v>
      </c>
      <c r="Q2554" t="str">
        <f>LEFT(N2554,FIND("/",N2554)-1)</f>
        <v>music</v>
      </c>
      <c r="R2554" t="str">
        <f>RIGHT(N2554,LEN(N2554)-FIND("/",N2554))</f>
        <v>classical music</v>
      </c>
      <c r="S2554" s="11">
        <f>(J2554/86400)+25569+(-5/24)</f>
        <v>42769.601631944439</v>
      </c>
      <c r="T2554" s="11">
        <f>(I2554/86400)+25569+(-5/24)</f>
        <v>42799.601631944439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IF(E2555&lt;=0,0,(E2555/D2555)*100)</f>
        <v>155.53333333333333</v>
      </c>
      <c r="P2555" s="7">
        <f>IF(E2555&lt;=0,0,E2555/L2555)</f>
        <v>38.883333333333333</v>
      </c>
      <c r="Q2555" t="str">
        <f>LEFT(N2555,FIND("/",N2555)-1)</f>
        <v>music</v>
      </c>
      <c r="R2555" t="str">
        <f>RIGHT(N2555,LEN(N2555)-FIND("/",N2555))</f>
        <v>classical music</v>
      </c>
      <c r="S2555" s="11">
        <f>(J2555/86400)+25569+(-5/24)</f>
        <v>41112.990821759253</v>
      </c>
      <c r="T2555" s="11">
        <f>(I2555/86400)+25569+(-5/24)</f>
        <v>41172.990821759253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IF(E2556&lt;=0,0,(E2556/D2556)*100)</f>
        <v>122.8</v>
      </c>
      <c r="P2556" s="7">
        <f>IF(E2556&lt;=0,0,E2556/L2556)</f>
        <v>54.985074626865675</v>
      </c>
      <c r="Q2556" t="str">
        <f>LEFT(N2556,FIND("/",N2556)-1)</f>
        <v>music</v>
      </c>
      <c r="R2556" t="str">
        <f>RIGHT(N2556,LEN(N2556)-FIND("/",N2556))</f>
        <v>classical music</v>
      </c>
      <c r="S2556" s="11">
        <f>(J2556/86400)+25569+(-5/24)</f>
        <v>42124.869942129626</v>
      </c>
      <c r="T2556" s="11">
        <f>(I2556/86400)+25569+(-5/24)</f>
        <v>42155.957638888889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IF(E2557&lt;=0,0,(E2557/D2557)*100)</f>
        <v>107.35</v>
      </c>
      <c r="P2557" s="7">
        <f>IF(E2557&lt;=0,0,E2557/L2557)</f>
        <v>61.342857142857142</v>
      </c>
      <c r="Q2557" t="str">
        <f>LEFT(N2557,FIND("/",N2557)-1)</f>
        <v>music</v>
      </c>
      <c r="R2557" t="str">
        <f>RIGHT(N2557,LEN(N2557)-FIND("/",N2557))</f>
        <v>classical music</v>
      </c>
      <c r="S2557" s="11">
        <f>(J2557/86400)+25569+(-5/24)</f>
        <v>41026.44667824074</v>
      </c>
      <c r="T2557" s="11">
        <f>(I2557/86400)+25569+(-5/24)</f>
        <v>41057.44667824074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IF(E2558&lt;=0,0,(E2558/D2558)*100)</f>
        <v>105.50335570469798</v>
      </c>
      <c r="P2558" s="7">
        <f>IF(E2558&lt;=0,0,E2558/L2558)</f>
        <v>23.117647058823529</v>
      </c>
      <c r="Q2558" t="str">
        <f>LEFT(N2558,FIND("/",N2558)-1)</f>
        <v>music</v>
      </c>
      <c r="R2558" t="str">
        <f>RIGHT(N2558,LEN(N2558)-FIND("/",N2558))</f>
        <v>classical music</v>
      </c>
      <c r="S2558" s="11">
        <f>(J2558/86400)+25569+(-5/24)</f>
        <v>41222.783067129625</v>
      </c>
      <c r="T2558" s="11">
        <f>(I2558/86400)+25569+(-5/24)</f>
        <v>41267.783067129625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IF(E2559&lt;=0,0,(E2559/D2559)*100)</f>
        <v>118.44444444444444</v>
      </c>
      <c r="P2559" s="7">
        <f>IF(E2559&lt;=0,0,E2559/L2559)</f>
        <v>29.611111111111111</v>
      </c>
      <c r="Q2559" t="str">
        <f>LEFT(N2559,FIND("/",N2559)-1)</f>
        <v>music</v>
      </c>
      <c r="R2559" t="str">
        <f>RIGHT(N2559,LEN(N2559)-FIND("/",N2559))</f>
        <v>classical music</v>
      </c>
      <c r="S2559" s="11">
        <f>(J2559/86400)+25569+(-5/24)</f>
        <v>41744.536874999998</v>
      </c>
      <c r="T2559" s="11">
        <f>(I2559/86400)+25569+(-5/24)</f>
        <v>41774.536874999998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IF(E2560&lt;=0,0,(E2560/D2560)*100)</f>
        <v>108.88</v>
      </c>
      <c r="P2560" s="7">
        <f>IF(E2560&lt;=0,0,E2560/L2560)</f>
        <v>75.611111111111114</v>
      </c>
      <c r="Q2560" t="str">
        <f>LEFT(N2560,FIND("/",N2560)-1)</f>
        <v>music</v>
      </c>
      <c r="R2560" t="str">
        <f>RIGHT(N2560,LEN(N2560)-FIND("/",N2560))</f>
        <v>classical music</v>
      </c>
      <c r="S2560" s="11">
        <f>(J2560/86400)+25569+(-5/24)</f>
        <v>42093.651689814811</v>
      </c>
      <c r="T2560" s="11">
        <f>(I2560/86400)+25569+(-5/24)</f>
        <v>42125.374305555553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IF(E2561&lt;=0,0,(E2561/D2561)*100)</f>
        <v>111.25</v>
      </c>
      <c r="P2561" s="7">
        <f>IF(E2561&lt;=0,0,E2561/L2561)</f>
        <v>35.6</v>
      </c>
      <c r="Q2561" t="str">
        <f>LEFT(N2561,FIND("/",N2561)-1)</f>
        <v>music</v>
      </c>
      <c r="R2561" t="str">
        <f>RIGHT(N2561,LEN(N2561)-FIND("/",N2561))</f>
        <v>classical music</v>
      </c>
      <c r="S2561" s="11">
        <f>(J2561/86400)+25569+(-5/24)</f>
        <v>40829.665324074071</v>
      </c>
      <c r="T2561" s="11">
        <f>(I2561/86400)+25569+(-5/24)</f>
        <v>40862.609027777777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IF(E2562&lt;=0,0,(E2562/D2562)*100)</f>
        <v>100.1</v>
      </c>
      <c r="P2562" s="7">
        <f>IF(E2562&lt;=0,0,E2562/L2562)</f>
        <v>143</v>
      </c>
      <c r="Q2562" t="str">
        <f>LEFT(N2562,FIND("/",N2562)-1)</f>
        <v>music</v>
      </c>
      <c r="R2562" t="str">
        <f>RIGHT(N2562,LEN(N2562)-FIND("/",N2562))</f>
        <v>classical music</v>
      </c>
      <c r="S2562" s="11">
        <f>(J2562/86400)+25569+(-5/24)</f>
        <v>42039.742754629631</v>
      </c>
      <c r="T2562" s="11">
        <f>(I2562/86400)+25569+(-5/24)</f>
        <v>42069.742754629631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IF(E2563&lt;=0,0,(E2563/D2563)*100)</f>
        <v>0</v>
      </c>
      <c r="P2563" s="7">
        <f>IF(E2563&lt;=0,0,E2563/L2563)</f>
        <v>0</v>
      </c>
      <c r="Q2563" t="str">
        <f>LEFT(N2563,FIND("/",N2563)-1)</f>
        <v>food</v>
      </c>
      <c r="R2563" t="str">
        <f>RIGHT(N2563,LEN(N2563)-FIND("/",N2563))</f>
        <v>food trucks</v>
      </c>
      <c r="S2563" s="11">
        <f>(J2563/86400)+25569+(-5/24)</f>
        <v>42260.320474537039</v>
      </c>
      <c r="T2563" s="11">
        <f>(I2563/86400)+25569+(-5/24)</f>
        <v>42290.320474537039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IF(E2564&lt;=0,0,(E2564/D2564)*100)</f>
        <v>0.75</v>
      </c>
      <c r="P2564" s="7">
        <f>IF(E2564&lt;=0,0,E2564/L2564)</f>
        <v>25</v>
      </c>
      <c r="Q2564" t="str">
        <f>LEFT(N2564,FIND("/",N2564)-1)</f>
        <v>food</v>
      </c>
      <c r="R2564" t="str">
        <f>RIGHT(N2564,LEN(N2564)-FIND("/",N2564))</f>
        <v>food trucks</v>
      </c>
      <c r="S2564" s="11">
        <f>(J2564/86400)+25569+(-5/24)</f>
        <v>42594.316423611112</v>
      </c>
      <c r="T2564" s="11">
        <f>(I2564/86400)+25569+(-5/24)</f>
        <v>42654.316423611112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IF(E2565&lt;=0,0,(E2565/D2565)*100)</f>
        <v>0</v>
      </c>
      <c r="P2565" s="7">
        <f>IF(E2565&lt;=0,0,E2565/L2565)</f>
        <v>0</v>
      </c>
      <c r="Q2565" t="str">
        <f>LEFT(N2565,FIND("/",N2565)-1)</f>
        <v>food</v>
      </c>
      <c r="R2565" t="str">
        <f>RIGHT(N2565,LEN(N2565)-FIND("/",N2565))</f>
        <v>food trucks</v>
      </c>
      <c r="S2565" s="11">
        <f>(J2565/86400)+25569+(-5/24)</f>
        <v>42154.931145833332</v>
      </c>
      <c r="T2565" s="11">
        <f>(I2565/86400)+25569+(-5/24)</f>
        <v>42214.931145833332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IF(E2566&lt;=0,0,(E2566/D2566)*100)</f>
        <v>0</v>
      </c>
      <c r="P2566" s="7">
        <f>IF(E2566&lt;=0,0,E2566/L2566)</f>
        <v>0</v>
      </c>
      <c r="Q2566" t="str">
        <f>LEFT(N2566,FIND("/",N2566)-1)</f>
        <v>food</v>
      </c>
      <c r="R2566" t="str">
        <f>RIGHT(N2566,LEN(N2566)-FIND("/",N2566))</f>
        <v>food trucks</v>
      </c>
      <c r="S2566" s="11">
        <f>(J2566/86400)+25569+(-5/24)</f>
        <v>41821.83216435185</v>
      </c>
      <c r="T2566" s="11">
        <f>(I2566/86400)+25569+(-5/24)</f>
        <v>41851.83216435185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IF(E2567&lt;=0,0,(E2567/D2567)*100)</f>
        <v>1</v>
      </c>
      <c r="P2567" s="7">
        <f>IF(E2567&lt;=0,0,E2567/L2567)</f>
        <v>100</v>
      </c>
      <c r="Q2567" t="str">
        <f>LEFT(N2567,FIND("/",N2567)-1)</f>
        <v>food</v>
      </c>
      <c r="R2567" t="str">
        <f>RIGHT(N2567,LEN(N2567)-FIND("/",N2567))</f>
        <v>food trucks</v>
      </c>
      <c r="S2567" s="11">
        <f>(J2567/86400)+25569+(-5/24)</f>
        <v>42440.442002314812</v>
      </c>
      <c r="T2567" s="11">
        <f>(I2567/86400)+25569+(-5/24)</f>
        <v>42499.659722222219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IF(E2568&lt;=0,0,(E2568/D2568)*100)</f>
        <v>0</v>
      </c>
      <c r="P2568" s="7">
        <f>IF(E2568&lt;=0,0,E2568/L2568)</f>
        <v>0</v>
      </c>
      <c r="Q2568" t="str">
        <f>LEFT(N2568,FIND("/",N2568)-1)</f>
        <v>food</v>
      </c>
      <c r="R2568" t="str">
        <f>RIGHT(N2568,LEN(N2568)-FIND("/",N2568))</f>
        <v>food trucks</v>
      </c>
      <c r="S2568" s="11">
        <f>(J2568/86400)+25569+(-5/24)</f>
        <v>41842.772546296292</v>
      </c>
      <c r="T2568" s="11">
        <f>(I2568/86400)+25569+(-5/24)</f>
        <v>41872.772546296292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IF(E2569&lt;=0,0,(E2569/D2569)*100)</f>
        <v>0.26666666666666666</v>
      </c>
      <c r="P2569" s="7">
        <f>IF(E2569&lt;=0,0,E2569/L2569)</f>
        <v>60</v>
      </c>
      <c r="Q2569" t="str">
        <f>LEFT(N2569,FIND("/",N2569)-1)</f>
        <v>food</v>
      </c>
      <c r="R2569" t="str">
        <f>RIGHT(N2569,LEN(N2569)-FIND("/",N2569))</f>
        <v>food trucks</v>
      </c>
      <c r="S2569" s="11">
        <f>(J2569/86400)+25569+(-5/24)</f>
        <v>42087.670578703699</v>
      </c>
      <c r="T2569" s="11">
        <f>(I2569/86400)+25569+(-5/24)</f>
        <v>42117.670578703699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IF(E2570&lt;=0,0,(E2570/D2570)*100)</f>
        <v>0.5</v>
      </c>
      <c r="P2570" s="7">
        <f>IF(E2570&lt;=0,0,E2570/L2570)</f>
        <v>50</v>
      </c>
      <c r="Q2570" t="str">
        <f>LEFT(N2570,FIND("/",N2570)-1)</f>
        <v>food</v>
      </c>
      <c r="R2570" t="str">
        <f>RIGHT(N2570,LEN(N2570)-FIND("/",N2570))</f>
        <v>food trucks</v>
      </c>
      <c r="S2570" s="11">
        <f>(J2570/86400)+25569+(-5/24)</f>
        <v>42584.45826388889</v>
      </c>
      <c r="T2570" s="11">
        <f>(I2570/86400)+25569+(-5/24)</f>
        <v>42614.45826388889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IF(E2571&lt;=0,0,(E2571/D2571)*100)</f>
        <v>2.2307692307692308</v>
      </c>
      <c r="P2571" s="7">
        <f>IF(E2571&lt;=0,0,E2571/L2571)</f>
        <v>72.5</v>
      </c>
      <c r="Q2571" t="str">
        <f>LEFT(N2571,FIND("/",N2571)-1)</f>
        <v>food</v>
      </c>
      <c r="R2571" t="str">
        <f>RIGHT(N2571,LEN(N2571)-FIND("/",N2571))</f>
        <v>food trucks</v>
      </c>
      <c r="S2571" s="11">
        <f>(J2571/86400)+25569+(-5/24)</f>
        <v>42233.897129629629</v>
      </c>
      <c r="T2571" s="11">
        <f>(I2571/86400)+25569+(-5/24)</f>
        <v>42263.897129629629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IF(E2572&lt;=0,0,(E2572/D2572)*100)</f>
        <v>0.84285714285714297</v>
      </c>
      <c r="P2572" s="7">
        <f>IF(E2572&lt;=0,0,E2572/L2572)</f>
        <v>29.5</v>
      </c>
      <c r="Q2572" t="str">
        <f>LEFT(N2572,FIND("/",N2572)-1)</f>
        <v>food</v>
      </c>
      <c r="R2572" t="str">
        <f>RIGHT(N2572,LEN(N2572)-FIND("/",N2572))</f>
        <v>food trucks</v>
      </c>
      <c r="S2572" s="11">
        <f>(J2572/86400)+25569+(-5/24)</f>
        <v>42744.694849537038</v>
      </c>
      <c r="T2572" s="11">
        <f>(I2572/86400)+25569+(-5/24)</f>
        <v>42774.694849537038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IF(E2573&lt;=0,0,(E2573/D2573)*100)</f>
        <v>0.25</v>
      </c>
      <c r="P2573" s="7">
        <f>IF(E2573&lt;=0,0,E2573/L2573)</f>
        <v>62.5</v>
      </c>
      <c r="Q2573" t="str">
        <f>LEFT(N2573,FIND("/",N2573)-1)</f>
        <v>food</v>
      </c>
      <c r="R2573" t="str">
        <f>RIGHT(N2573,LEN(N2573)-FIND("/",N2573))</f>
        <v>food trucks</v>
      </c>
      <c r="S2573" s="11">
        <f>(J2573/86400)+25569+(-5/24)</f>
        <v>42449.133344907408</v>
      </c>
      <c r="T2573" s="11">
        <f>(I2573/86400)+25569+(-5/24)</f>
        <v>42509.133344907408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IF(E2574&lt;=0,0,(E2574/D2574)*100)</f>
        <v>0</v>
      </c>
      <c r="P2574" s="7">
        <f>IF(E2574&lt;=0,0,E2574/L2574)</f>
        <v>0</v>
      </c>
      <c r="Q2574" t="str">
        <f>LEFT(N2574,FIND("/",N2574)-1)</f>
        <v>food</v>
      </c>
      <c r="R2574" t="str">
        <f>RIGHT(N2574,LEN(N2574)-FIND("/",N2574))</f>
        <v>food trucks</v>
      </c>
      <c r="S2574" s="11">
        <f>(J2574/86400)+25569+(-5/24)</f>
        <v>42076.911076388882</v>
      </c>
      <c r="T2574" s="11">
        <f>(I2574/86400)+25569+(-5/24)</f>
        <v>42106.911076388882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IF(E2575&lt;=0,0,(E2575/D2575)*100)</f>
        <v>0</v>
      </c>
      <c r="P2575" s="7">
        <f>IF(E2575&lt;=0,0,E2575/L2575)</f>
        <v>0</v>
      </c>
      <c r="Q2575" t="str">
        <f>LEFT(N2575,FIND("/",N2575)-1)</f>
        <v>food</v>
      </c>
      <c r="R2575" t="str">
        <f>RIGHT(N2575,LEN(N2575)-FIND("/",N2575))</f>
        <v>food trucks</v>
      </c>
      <c r="S2575" s="11">
        <f>(J2575/86400)+25569+(-5/24)</f>
        <v>41829.383668981478</v>
      </c>
      <c r="T2575" s="11">
        <f>(I2575/86400)+25569+(-5/24)</f>
        <v>41874.383668981478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IF(E2576&lt;=0,0,(E2576/D2576)*100)</f>
        <v>0</v>
      </c>
      <c r="P2576" s="7">
        <f>IF(E2576&lt;=0,0,E2576/L2576)</f>
        <v>0</v>
      </c>
      <c r="Q2576" t="str">
        <f>LEFT(N2576,FIND("/",N2576)-1)</f>
        <v>food</v>
      </c>
      <c r="R2576" t="str">
        <f>RIGHT(N2576,LEN(N2576)-FIND("/",N2576))</f>
        <v>food trucks</v>
      </c>
      <c r="S2576" s="11">
        <f>(J2576/86400)+25569+(-5/24)</f>
        <v>42487.617418981477</v>
      </c>
      <c r="T2576" s="11">
        <f>(I2576/86400)+25569+(-5/24)</f>
        <v>42508.617418981477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IF(E2577&lt;=0,0,(E2577/D2577)*100)</f>
        <v>0</v>
      </c>
      <c r="P2577" s="7">
        <f>IF(E2577&lt;=0,0,E2577/L2577)</f>
        <v>0</v>
      </c>
      <c r="Q2577" t="str">
        <f>LEFT(N2577,FIND("/",N2577)-1)</f>
        <v>food</v>
      </c>
      <c r="R2577" t="str">
        <f>RIGHT(N2577,LEN(N2577)-FIND("/",N2577))</f>
        <v>food trucks</v>
      </c>
      <c r="S2577" s="11">
        <f>(J2577/86400)+25569+(-5/24)</f>
        <v>41985.900393518517</v>
      </c>
      <c r="T2577" s="11">
        <f>(I2577/86400)+25569+(-5/24)</f>
        <v>42015.900393518517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IF(E2578&lt;=0,0,(E2578/D2578)*100)</f>
        <v>0</v>
      </c>
      <c r="P2578" s="7">
        <f>IF(E2578&lt;=0,0,E2578/L2578)</f>
        <v>0</v>
      </c>
      <c r="Q2578" t="str">
        <f>LEFT(N2578,FIND("/",N2578)-1)</f>
        <v>food</v>
      </c>
      <c r="R2578" t="str">
        <f>RIGHT(N2578,LEN(N2578)-FIND("/",N2578))</f>
        <v>food trucks</v>
      </c>
      <c r="S2578" s="11">
        <f>(J2578/86400)+25569+(-5/24)</f>
        <v>42059.801469907405</v>
      </c>
      <c r="T2578" s="11">
        <f>(I2578/86400)+25569+(-5/24)</f>
        <v>42104.759803240733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IF(E2579&lt;=0,0,(E2579/D2579)*100)</f>
        <v>0</v>
      </c>
      <c r="P2579" s="7">
        <f>IF(E2579&lt;=0,0,E2579/L2579)</f>
        <v>0</v>
      </c>
      <c r="Q2579" t="str">
        <f>LEFT(N2579,FIND("/",N2579)-1)</f>
        <v>food</v>
      </c>
      <c r="R2579" t="str">
        <f>RIGHT(N2579,LEN(N2579)-FIND("/",N2579))</f>
        <v>food trucks</v>
      </c>
      <c r="S2579" s="11">
        <f>(J2579/86400)+25569+(-5/24)</f>
        <v>41830.612233796295</v>
      </c>
      <c r="T2579" s="11">
        <f>(I2579/86400)+25569+(-5/24)</f>
        <v>41855.612233796295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IF(E2580&lt;=0,0,(E2580/D2580)*100)</f>
        <v>0</v>
      </c>
      <c r="P2580" s="7">
        <f>IF(E2580&lt;=0,0,E2580/L2580)</f>
        <v>0</v>
      </c>
      <c r="Q2580" t="str">
        <f>LEFT(N2580,FIND("/",N2580)-1)</f>
        <v>food</v>
      </c>
      <c r="R2580" t="str">
        <f>RIGHT(N2580,LEN(N2580)-FIND("/",N2580))</f>
        <v>food trucks</v>
      </c>
      <c r="S2580" s="11">
        <f>(J2580/86400)+25569+(-5/24)</f>
        <v>42237.814571759256</v>
      </c>
      <c r="T2580" s="11">
        <f>(I2580/86400)+25569+(-5/24)</f>
        <v>42286.499999999993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IF(E2581&lt;=0,0,(E2581/D2581)*100)</f>
        <v>0.13849999999999998</v>
      </c>
      <c r="P2581" s="7">
        <f>IF(E2581&lt;=0,0,E2581/L2581)</f>
        <v>23.083333333333332</v>
      </c>
      <c r="Q2581" t="str">
        <f>LEFT(N2581,FIND("/",N2581)-1)</f>
        <v>food</v>
      </c>
      <c r="R2581" t="str">
        <f>RIGHT(N2581,LEN(N2581)-FIND("/",N2581))</f>
        <v>food trucks</v>
      </c>
      <c r="S2581" s="11">
        <f>(J2581/86400)+25569+(-5/24)</f>
        <v>41837.621562499997</v>
      </c>
      <c r="T2581" s="11">
        <f>(I2581/86400)+25569+(-5/24)</f>
        <v>41897.621562499997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IF(E2582&lt;=0,0,(E2582/D2582)*100)</f>
        <v>0.6</v>
      </c>
      <c r="P2582" s="7">
        <f>IF(E2582&lt;=0,0,E2582/L2582)</f>
        <v>25.5</v>
      </c>
      <c r="Q2582" t="str">
        <f>LEFT(N2582,FIND("/",N2582)-1)</f>
        <v>food</v>
      </c>
      <c r="R2582" t="str">
        <f>RIGHT(N2582,LEN(N2582)-FIND("/",N2582))</f>
        <v>food trucks</v>
      </c>
      <c r="S2582" s="11">
        <f>(J2582/86400)+25569+(-5/24)</f>
        <v>42110.118090277778</v>
      </c>
      <c r="T2582" s="11">
        <f>(I2582/86400)+25569+(-5/24)</f>
        <v>42139.916666666664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IF(E2583&lt;=0,0,(E2583/D2583)*100)</f>
        <v>10.6</v>
      </c>
      <c r="P2583" s="7">
        <f>IF(E2583&lt;=0,0,E2583/L2583)</f>
        <v>48.18181818181818</v>
      </c>
      <c r="Q2583" t="str">
        <f>LEFT(N2583,FIND("/",N2583)-1)</f>
        <v>food</v>
      </c>
      <c r="R2583" t="str">
        <f>RIGHT(N2583,LEN(N2583)-FIND("/",N2583))</f>
        <v>food trucks</v>
      </c>
      <c r="S2583" s="11">
        <f>(J2583/86400)+25569+(-5/24)</f>
        <v>42294.420115740737</v>
      </c>
      <c r="T2583" s="11">
        <f>(I2583/86400)+25569+(-5/24)</f>
        <v>42324.461782407401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IF(E2584&lt;=0,0,(E2584/D2584)*100)</f>
        <v>1.1111111111111111E-3</v>
      </c>
      <c r="P2584" s="7">
        <f>IF(E2584&lt;=0,0,E2584/L2584)</f>
        <v>1</v>
      </c>
      <c r="Q2584" t="str">
        <f>LEFT(N2584,FIND("/",N2584)-1)</f>
        <v>food</v>
      </c>
      <c r="R2584" t="str">
        <f>RIGHT(N2584,LEN(N2584)-FIND("/",N2584))</f>
        <v>food trucks</v>
      </c>
      <c r="S2584" s="11">
        <f>(J2584/86400)+25569+(-5/24)</f>
        <v>42642.780486111107</v>
      </c>
      <c r="T2584" s="11">
        <f>(I2584/86400)+25569+(-5/24)</f>
        <v>42672.780486111107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IF(E2585&lt;=0,0,(E2585/D2585)*100)</f>
        <v>0.5</v>
      </c>
      <c r="P2585" s="7">
        <f>IF(E2585&lt;=0,0,E2585/L2585)</f>
        <v>1</v>
      </c>
      <c r="Q2585" t="str">
        <f>LEFT(N2585,FIND("/",N2585)-1)</f>
        <v>food</v>
      </c>
      <c r="R2585" t="str">
        <f>RIGHT(N2585,LEN(N2585)-FIND("/",N2585))</f>
        <v>food trucks</v>
      </c>
      <c r="S2585" s="11">
        <f>(J2585/86400)+25569+(-5/24)</f>
        <v>42019.561111111114</v>
      </c>
      <c r="T2585" s="11">
        <f>(I2585/86400)+25569+(-5/24)</f>
        <v>42079.519444444442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IF(E2586&lt;=0,0,(E2586/D2586)*100)</f>
        <v>0</v>
      </c>
      <c r="P2586" s="7">
        <f>IF(E2586&lt;=0,0,E2586/L2586)</f>
        <v>0</v>
      </c>
      <c r="Q2586" t="str">
        <f>LEFT(N2586,FIND("/",N2586)-1)</f>
        <v>food</v>
      </c>
      <c r="R2586" t="str">
        <f>RIGHT(N2586,LEN(N2586)-FIND("/",N2586))</f>
        <v>food trucks</v>
      </c>
      <c r="S2586" s="11">
        <f>(J2586/86400)+25569+(-5/24)</f>
        <v>42139.964918981474</v>
      </c>
      <c r="T2586" s="11">
        <f>(I2586/86400)+25569+(-5/24)</f>
        <v>42169.964918981474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IF(E2587&lt;=0,0,(E2587/D2587)*100)</f>
        <v>0.16666666666666669</v>
      </c>
      <c r="P2587" s="7">
        <f>IF(E2587&lt;=0,0,E2587/L2587)</f>
        <v>50</v>
      </c>
      <c r="Q2587" t="str">
        <f>LEFT(N2587,FIND("/",N2587)-1)</f>
        <v>food</v>
      </c>
      <c r="R2587" t="str">
        <f>RIGHT(N2587,LEN(N2587)-FIND("/",N2587))</f>
        <v>food trucks</v>
      </c>
      <c r="S2587" s="11">
        <f>(J2587/86400)+25569+(-5/24)</f>
        <v>41795.754999999997</v>
      </c>
      <c r="T2587" s="11">
        <f>(I2587/86400)+25569+(-5/24)</f>
        <v>41825.754999999997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IF(E2588&lt;=0,0,(E2588/D2588)*100)</f>
        <v>0.16666666666666669</v>
      </c>
      <c r="P2588" s="7">
        <f>IF(E2588&lt;=0,0,E2588/L2588)</f>
        <v>5</v>
      </c>
      <c r="Q2588" t="str">
        <f>LEFT(N2588,FIND("/",N2588)-1)</f>
        <v>food</v>
      </c>
      <c r="R2588" t="str">
        <f>RIGHT(N2588,LEN(N2588)-FIND("/",N2588))</f>
        <v>food trucks</v>
      </c>
      <c r="S2588" s="11">
        <f>(J2588/86400)+25569+(-5/24)</f>
        <v>42333.121944444443</v>
      </c>
      <c r="T2588" s="11">
        <f>(I2588/86400)+25569+(-5/24)</f>
        <v>42363.121944444443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IF(E2589&lt;=0,0,(E2589/D2589)*100)</f>
        <v>2.4340000000000002</v>
      </c>
      <c r="P2589" s="7">
        <f>IF(E2589&lt;=0,0,E2589/L2589)</f>
        <v>202.83333333333334</v>
      </c>
      <c r="Q2589" t="str">
        <f>LEFT(N2589,FIND("/",N2589)-1)</f>
        <v>food</v>
      </c>
      <c r="R2589" t="str">
        <f>RIGHT(N2589,LEN(N2589)-FIND("/",N2589))</f>
        <v>food trucks</v>
      </c>
      <c r="S2589" s="11">
        <f>(J2589/86400)+25569+(-5/24)</f>
        <v>42338.467048611106</v>
      </c>
      <c r="T2589" s="11">
        <f>(I2589/86400)+25569+(-5/24)</f>
        <v>42368.467048611106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IF(E2590&lt;=0,0,(E2590/D2590)*100)</f>
        <v>3.8833333333333329</v>
      </c>
      <c r="P2590" s="7">
        <f>IF(E2590&lt;=0,0,E2590/L2590)</f>
        <v>29.125</v>
      </c>
      <c r="Q2590" t="str">
        <f>LEFT(N2590,FIND("/",N2590)-1)</f>
        <v>food</v>
      </c>
      <c r="R2590" t="str">
        <f>RIGHT(N2590,LEN(N2590)-FIND("/",N2590))</f>
        <v>food trucks</v>
      </c>
      <c r="S2590" s="11">
        <f>(J2590/86400)+25569+(-5/24)</f>
        <v>42042.467893518515</v>
      </c>
      <c r="T2590" s="11">
        <f>(I2590/86400)+25569+(-5/24)</f>
        <v>42094.343055555553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IF(E2591&lt;=0,0,(E2591/D2591)*100)</f>
        <v>0.01</v>
      </c>
      <c r="P2591" s="7">
        <f>IF(E2591&lt;=0,0,E2591/L2591)</f>
        <v>5</v>
      </c>
      <c r="Q2591" t="str">
        <f>LEFT(N2591,FIND("/",N2591)-1)</f>
        <v>food</v>
      </c>
      <c r="R2591" t="str">
        <f>RIGHT(N2591,LEN(N2591)-FIND("/",N2591))</f>
        <v>food trucks</v>
      </c>
      <c r="S2591" s="11">
        <f>(J2591/86400)+25569+(-5/24)</f>
        <v>42422.327858796292</v>
      </c>
      <c r="T2591" s="11">
        <f>(I2591/86400)+25569+(-5/24)</f>
        <v>42452.286192129628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IF(E2592&lt;=0,0,(E2592/D2592)*100)</f>
        <v>0</v>
      </c>
      <c r="P2592" s="7">
        <f>IF(E2592&lt;=0,0,E2592/L2592)</f>
        <v>0</v>
      </c>
      <c r="Q2592" t="str">
        <f>LEFT(N2592,FIND("/",N2592)-1)</f>
        <v>food</v>
      </c>
      <c r="R2592" t="str">
        <f>RIGHT(N2592,LEN(N2592)-FIND("/",N2592))</f>
        <v>food trucks</v>
      </c>
      <c r="S2592" s="11">
        <f>(J2592/86400)+25569+(-5/24)</f>
        <v>42388.380752314813</v>
      </c>
      <c r="T2592" s="11">
        <f>(I2592/86400)+25569+(-5/24)</f>
        <v>42395.380752314813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IF(E2593&lt;=0,0,(E2593/D2593)*100)</f>
        <v>1.7333333333333332</v>
      </c>
      <c r="P2593" s="7">
        <f>IF(E2593&lt;=0,0,E2593/L2593)</f>
        <v>13</v>
      </c>
      <c r="Q2593" t="str">
        <f>LEFT(N2593,FIND("/",N2593)-1)</f>
        <v>food</v>
      </c>
      <c r="R2593" t="str">
        <f>RIGHT(N2593,LEN(N2593)-FIND("/",N2593))</f>
        <v>food trucks</v>
      </c>
      <c r="S2593" s="11">
        <f>(J2593/86400)+25569+(-5/24)</f>
        <v>42382.698194444441</v>
      </c>
      <c r="T2593" s="11">
        <f>(I2593/86400)+25569+(-5/24)</f>
        <v>42442.656527777777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IF(E2594&lt;=0,0,(E2594/D2594)*100)</f>
        <v>0.16666666666666669</v>
      </c>
      <c r="P2594" s="7">
        <f>IF(E2594&lt;=0,0,E2594/L2594)</f>
        <v>50</v>
      </c>
      <c r="Q2594" t="str">
        <f>LEFT(N2594,FIND("/",N2594)-1)</f>
        <v>food</v>
      </c>
      <c r="R2594" t="str">
        <f>RIGHT(N2594,LEN(N2594)-FIND("/",N2594))</f>
        <v>food trucks</v>
      </c>
      <c r="S2594" s="11">
        <f>(J2594/86400)+25569+(-5/24)</f>
        <v>41887.592835648145</v>
      </c>
      <c r="T2594" s="11">
        <f>(I2594/86400)+25569+(-5/24)</f>
        <v>41917.592835648145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IF(E2595&lt;=0,0,(E2595/D2595)*100)</f>
        <v>0</v>
      </c>
      <c r="P2595" s="7">
        <f>IF(E2595&lt;=0,0,E2595/L2595)</f>
        <v>0</v>
      </c>
      <c r="Q2595" t="str">
        <f>LEFT(N2595,FIND("/",N2595)-1)</f>
        <v>food</v>
      </c>
      <c r="R2595" t="str">
        <f>RIGHT(N2595,LEN(N2595)-FIND("/",N2595))</f>
        <v>food trucks</v>
      </c>
      <c r="S2595" s="11">
        <f>(J2595/86400)+25569+(-5/24)</f>
        <v>42089.636874999997</v>
      </c>
      <c r="T2595" s="11">
        <f>(I2595/86400)+25569+(-5/24)</f>
        <v>42119.636874999997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IF(E2596&lt;=0,0,(E2596/D2596)*100)</f>
        <v>1.25E-3</v>
      </c>
      <c r="P2596" s="7">
        <f>IF(E2596&lt;=0,0,E2596/L2596)</f>
        <v>1</v>
      </c>
      <c r="Q2596" t="str">
        <f>LEFT(N2596,FIND("/",N2596)-1)</f>
        <v>food</v>
      </c>
      <c r="R2596" t="str">
        <f>RIGHT(N2596,LEN(N2596)-FIND("/",N2596))</f>
        <v>food trucks</v>
      </c>
      <c r="S2596" s="11">
        <f>(J2596/86400)+25569+(-5/24)</f>
        <v>41828.759583333333</v>
      </c>
      <c r="T2596" s="11">
        <f>(I2596/86400)+25569+(-5/24)</f>
        <v>41858.759583333333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IF(E2597&lt;=0,0,(E2597/D2597)*100)</f>
        <v>12.166666666666668</v>
      </c>
      <c r="P2597" s="7">
        <f>IF(E2597&lt;=0,0,E2597/L2597)</f>
        <v>96.05263157894737</v>
      </c>
      <c r="Q2597" t="str">
        <f>LEFT(N2597,FIND("/",N2597)-1)</f>
        <v>food</v>
      </c>
      <c r="R2597" t="str">
        <f>RIGHT(N2597,LEN(N2597)-FIND("/",N2597))</f>
        <v>food trucks</v>
      </c>
      <c r="S2597" s="11">
        <f>(J2597/86400)+25569+(-5/24)</f>
        <v>42760.035879629628</v>
      </c>
      <c r="T2597" s="11">
        <f>(I2597/86400)+25569+(-5/24)</f>
        <v>42790.035879629628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IF(E2598&lt;=0,0,(E2598/D2598)*100)</f>
        <v>23.588571428571427</v>
      </c>
      <c r="P2598" s="7">
        <f>IF(E2598&lt;=0,0,E2598/L2598)</f>
        <v>305.77777777777777</v>
      </c>
      <c r="Q2598" t="str">
        <f>LEFT(N2598,FIND("/",N2598)-1)</f>
        <v>food</v>
      </c>
      <c r="R2598" t="str">
        <f>RIGHT(N2598,LEN(N2598)-FIND("/",N2598))</f>
        <v>food trucks</v>
      </c>
      <c r="S2598" s="11">
        <f>(J2598/86400)+25569+(-5/24)</f>
        <v>41828.45612268518</v>
      </c>
      <c r="T2598" s="11">
        <f>(I2598/86400)+25569+(-5/24)</f>
        <v>41858.45612268518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IF(E2599&lt;=0,0,(E2599/D2599)*100)</f>
        <v>5.6666666666666661</v>
      </c>
      <c r="P2599" s="7">
        <f>IF(E2599&lt;=0,0,E2599/L2599)</f>
        <v>12.142857142857142</v>
      </c>
      <c r="Q2599" t="str">
        <f>LEFT(N2599,FIND("/",N2599)-1)</f>
        <v>food</v>
      </c>
      <c r="R2599" t="str">
        <f>RIGHT(N2599,LEN(N2599)-FIND("/",N2599))</f>
        <v>food trucks</v>
      </c>
      <c r="S2599" s="11">
        <f>(J2599/86400)+25569+(-5/24)</f>
        <v>42510.133298611108</v>
      </c>
      <c r="T2599" s="11">
        <f>(I2599/86400)+25569+(-5/24)</f>
        <v>42540.133298611108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IF(E2600&lt;=0,0,(E2600/D2600)*100)</f>
        <v>39</v>
      </c>
      <c r="P2600" s="7">
        <f>IF(E2600&lt;=0,0,E2600/L2600)</f>
        <v>83.571428571428569</v>
      </c>
      <c r="Q2600" t="str">
        <f>LEFT(N2600,FIND("/",N2600)-1)</f>
        <v>food</v>
      </c>
      <c r="R2600" t="str">
        <f>RIGHT(N2600,LEN(N2600)-FIND("/",N2600))</f>
        <v>food trucks</v>
      </c>
      <c r="S2600" s="11">
        <f>(J2600/86400)+25569+(-5/24)</f>
        <v>42240.631956018515</v>
      </c>
      <c r="T2600" s="11">
        <f>(I2600/86400)+25569+(-5/24)</f>
        <v>42270.631956018515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IF(E2601&lt;=0,0,(E2601/D2601)*100)</f>
        <v>0.99546510341776351</v>
      </c>
      <c r="P2601" s="7">
        <f>IF(E2601&lt;=0,0,E2601/L2601)</f>
        <v>18</v>
      </c>
      <c r="Q2601" t="str">
        <f>LEFT(N2601,FIND("/",N2601)-1)</f>
        <v>food</v>
      </c>
      <c r="R2601" t="str">
        <f>RIGHT(N2601,LEN(N2601)-FIND("/",N2601))</f>
        <v>food trucks</v>
      </c>
      <c r="S2601" s="11">
        <f>(J2601/86400)+25569+(-5/24)</f>
        <v>41809.545682870368</v>
      </c>
      <c r="T2601" s="11">
        <f>(I2601/86400)+25569+(-5/24)</f>
        <v>41854.545682870368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IF(E2602&lt;=0,0,(E2602/D2602)*100)</f>
        <v>6.9320000000000004</v>
      </c>
      <c r="P2602" s="7">
        <f>IF(E2602&lt;=0,0,E2602/L2602)</f>
        <v>115.53333333333333</v>
      </c>
      <c r="Q2602" t="str">
        <f>LEFT(N2602,FIND("/",N2602)-1)</f>
        <v>food</v>
      </c>
      <c r="R2602" t="str">
        <f>RIGHT(N2602,LEN(N2602)-FIND("/",N2602))</f>
        <v>food trucks</v>
      </c>
      <c r="S2602" s="11">
        <f>(J2602/86400)+25569+(-5/24)</f>
        <v>42394.692129629628</v>
      </c>
      <c r="T2602" s="11">
        <f>(I2602/86400)+25569+(-5/24)</f>
        <v>42454.650462962956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IF(E2603&lt;=0,0,(E2603/D2603)*100)</f>
        <v>661.4</v>
      </c>
      <c r="P2603" s="7">
        <f>IF(E2603&lt;=0,0,E2603/L2603)</f>
        <v>21.900662251655628</v>
      </c>
      <c r="Q2603" t="str">
        <f>LEFT(N2603,FIND("/",N2603)-1)</f>
        <v>technology</v>
      </c>
      <c r="R2603" t="str">
        <f>RIGHT(N2603,LEN(N2603)-FIND("/",N2603))</f>
        <v>space exploration</v>
      </c>
      <c r="S2603" s="11">
        <f>(J2603/86400)+25569+(-5/24)</f>
        <v>41150.693854166668</v>
      </c>
      <c r="T2603" s="11">
        <f>(I2603/86400)+25569+(-5/24)</f>
        <v>41164.957638888889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IF(E2604&lt;=0,0,(E2604/D2604)*100)</f>
        <v>326.0916666666667</v>
      </c>
      <c r="P2604" s="7">
        <f>IF(E2604&lt;=0,0,E2604/L2604)</f>
        <v>80.022494887525568</v>
      </c>
      <c r="Q2604" t="str">
        <f>LEFT(N2604,FIND("/",N2604)-1)</f>
        <v>technology</v>
      </c>
      <c r="R2604" t="str">
        <f>RIGHT(N2604,LEN(N2604)-FIND("/",N2604))</f>
        <v>space exploration</v>
      </c>
      <c r="S2604" s="11">
        <f>(J2604/86400)+25569+(-5/24)</f>
        <v>41915.538981481477</v>
      </c>
      <c r="T2604" s="11">
        <f>(I2604/86400)+25569+(-5/24)</f>
        <v>41955.680555555555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IF(E2605&lt;=0,0,(E2605/D2605)*100)</f>
        <v>101.48571428571429</v>
      </c>
      <c r="P2605" s="7">
        <f>IF(E2605&lt;=0,0,E2605/L2605)</f>
        <v>35.520000000000003</v>
      </c>
      <c r="Q2605" t="str">
        <f>LEFT(N2605,FIND("/",N2605)-1)</f>
        <v>technology</v>
      </c>
      <c r="R2605" t="str">
        <f>RIGHT(N2605,LEN(N2605)-FIND("/",N2605))</f>
        <v>space exploration</v>
      </c>
      <c r="S2605" s="11">
        <f>(J2605/86400)+25569+(-5/24)</f>
        <v>41617.704328703701</v>
      </c>
      <c r="T2605" s="11">
        <f>(I2605/86400)+25569+(-5/24)</f>
        <v>41631.704328703701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IF(E2606&lt;=0,0,(E2606/D2606)*100)</f>
        <v>104.21799999999999</v>
      </c>
      <c r="P2606" s="7">
        <f>IF(E2606&lt;=0,0,E2606/L2606)</f>
        <v>64.933333333333323</v>
      </c>
      <c r="Q2606" t="str">
        <f>LEFT(N2606,FIND("/",N2606)-1)</f>
        <v>technology</v>
      </c>
      <c r="R2606" t="str">
        <f>RIGHT(N2606,LEN(N2606)-FIND("/",N2606))</f>
        <v>space exploration</v>
      </c>
      <c r="S2606" s="11">
        <f>(J2606/86400)+25569+(-5/24)</f>
        <v>40997.842858796292</v>
      </c>
      <c r="T2606" s="11">
        <f>(I2606/86400)+25569+(-5/24)</f>
        <v>41027.842858796292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IF(E2607&lt;=0,0,(E2607/D2607)*100)</f>
        <v>107.42157000000002</v>
      </c>
      <c r="P2607" s="7">
        <f>IF(E2607&lt;=0,0,E2607/L2607)</f>
        <v>60.965703745743475</v>
      </c>
      <c r="Q2607" t="str">
        <f>LEFT(N2607,FIND("/",N2607)-1)</f>
        <v>technology</v>
      </c>
      <c r="R2607" t="str">
        <f>RIGHT(N2607,LEN(N2607)-FIND("/",N2607))</f>
        <v>space exploration</v>
      </c>
      <c r="S2607" s="11">
        <f>(J2607/86400)+25569+(-5/24)</f>
        <v>42508.33321759259</v>
      </c>
      <c r="T2607" s="11">
        <f>(I2607/86400)+25569+(-5/24)</f>
        <v>42538.33321759259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IF(E2608&lt;=0,0,(E2608/D2608)*100)</f>
        <v>110.05454545454545</v>
      </c>
      <c r="P2608" s="7">
        <f>IF(E2608&lt;=0,0,E2608/L2608)</f>
        <v>31.444155844155844</v>
      </c>
      <c r="Q2608" t="str">
        <f>LEFT(N2608,FIND("/",N2608)-1)</f>
        <v>technology</v>
      </c>
      <c r="R2608" t="str">
        <f>RIGHT(N2608,LEN(N2608)-FIND("/",N2608))</f>
        <v>space exploration</v>
      </c>
      <c r="S2608" s="11">
        <f>(J2608/86400)+25569+(-5/24)</f>
        <v>41726.504421296289</v>
      </c>
      <c r="T2608" s="11">
        <f>(I2608/86400)+25569+(-5/24)</f>
        <v>41758.504421296289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IF(E2609&lt;=0,0,(E2609/D2609)*100)</f>
        <v>407.7</v>
      </c>
      <c r="P2609" s="7">
        <f>IF(E2609&lt;=0,0,E2609/L2609)</f>
        <v>81.949748743718587</v>
      </c>
      <c r="Q2609" t="str">
        <f>LEFT(N2609,FIND("/",N2609)-1)</f>
        <v>technology</v>
      </c>
      <c r="R2609" t="str">
        <f>RIGHT(N2609,LEN(N2609)-FIND("/",N2609))</f>
        <v>space exploration</v>
      </c>
      <c r="S2609" s="11">
        <f>(J2609/86400)+25569+(-5/24)</f>
        <v>42184.666342592587</v>
      </c>
      <c r="T2609" s="11">
        <f>(I2609/86400)+25569+(-5/24)</f>
        <v>42227.874999999993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IF(E2610&lt;=0,0,(E2610/D2610)*100)</f>
        <v>223.92500000000001</v>
      </c>
      <c r="P2610" s="7">
        <f>IF(E2610&lt;=0,0,E2610/L2610)</f>
        <v>58.92763157894737</v>
      </c>
      <c r="Q2610" t="str">
        <f>LEFT(N2610,FIND("/",N2610)-1)</f>
        <v>technology</v>
      </c>
      <c r="R2610" t="str">
        <f>RIGHT(N2610,LEN(N2610)-FIND("/",N2610))</f>
        <v>space exploration</v>
      </c>
      <c r="S2610" s="11">
        <f>(J2610/86400)+25569+(-5/24)</f>
        <v>42767.593379629623</v>
      </c>
      <c r="T2610" s="11">
        <f>(I2610/86400)+25569+(-5/24)</f>
        <v>42808.791666666664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IF(E2611&lt;=0,0,(E2611/D2611)*100)</f>
        <v>303.80111428571428</v>
      </c>
      <c r="P2611" s="7">
        <f>IF(E2611&lt;=0,0,E2611/L2611)</f>
        <v>157.29347633136095</v>
      </c>
      <c r="Q2611" t="str">
        <f>LEFT(N2611,FIND("/",N2611)-1)</f>
        <v>technology</v>
      </c>
      <c r="R2611" t="str">
        <f>RIGHT(N2611,LEN(N2611)-FIND("/",N2611))</f>
        <v>space exploration</v>
      </c>
      <c r="S2611" s="11">
        <f>(J2611/86400)+25569+(-5/24)</f>
        <v>41075.02952546296</v>
      </c>
      <c r="T2611" s="11">
        <f>(I2611/86400)+25569+(-5/24)</f>
        <v>41105.02952546296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IF(E2612&lt;=0,0,(E2612/D2612)*100)</f>
        <v>141.3251043268175</v>
      </c>
      <c r="P2612" s="7">
        <f>IF(E2612&lt;=0,0,E2612/L2612)</f>
        <v>55.758509532062391</v>
      </c>
      <c r="Q2612" t="str">
        <f>LEFT(N2612,FIND("/",N2612)-1)</f>
        <v>technology</v>
      </c>
      <c r="R2612" t="str">
        <f>RIGHT(N2612,LEN(N2612)-FIND("/",N2612))</f>
        <v>space exploration</v>
      </c>
      <c r="S2612" s="11">
        <f>(J2612/86400)+25569+(-5/24)</f>
        <v>42564.672743055555</v>
      </c>
      <c r="T2612" s="11">
        <f>(I2612/86400)+25569+(-5/24)</f>
        <v>42604.082638888889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IF(E2613&lt;=0,0,(E2613/D2613)*100)</f>
        <v>2790.6363636363635</v>
      </c>
      <c r="P2613" s="7">
        <f>IF(E2613&lt;=0,0,E2613/L2613)</f>
        <v>83.802893802893806</v>
      </c>
      <c r="Q2613" t="str">
        <f>LEFT(N2613,FIND("/",N2613)-1)</f>
        <v>technology</v>
      </c>
      <c r="R2613" t="str">
        <f>RIGHT(N2613,LEN(N2613)-FIND("/",N2613))</f>
        <v>space exploration</v>
      </c>
      <c r="S2613" s="11">
        <f>(J2613/86400)+25569+(-5/24)</f>
        <v>42704.127476851849</v>
      </c>
      <c r="T2613" s="11">
        <f>(I2613/86400)+25569+(-5/24)</f>
        <v>42737.749305555553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IF(E2614&lt;=0,0,(E2614/D2614)*100)</f>
        <v>171.76130000000001</v>
      </c>
      <c r="P2614" s="7">
        <f>IF(E2614&lt;=0,0,E2614/L2614)</f>
        <v>58.422210884353746</v>
      </c>
      <c r="Q2614" t="str">
        <f>LEFT(N2614,FIND("/",N2614)-1)</f>
        <v>technology</v>
      </c>
      <c r="R2614" t="str">
        <f>RIGHT(N2614,LEN(N2614)-FIND("/",N2614))</f>
        <v>space exploration</v>
      </c>
      <c r="S2614" s="11">
        <f>(J2614/86400)+25569+(-5/24)</f>
        <v>41981.934837962959</v>
      </c>
      <c r="T2614" s="11">
        <f>(I2614/86400)+25569+(-5/24)</f>
        <v>42012.934837962959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IF(E2615&lt;=0,0,(E2615/D2615)*100)</f>
        <v>101.01333333333334</v>
      </c>
      <c r="P2615" s="7">
        <f>IF(E2615&lt;=0,0,E2615/L2615)</f>
        <v>270.57142857142856</v>
      </c>
      <c r="Q2615" t="str">
        <f>LEFT(N2615,FIND("/",N2615)-1)</f>
        <v>technology</v>
      </c>
      <c r="R2615" t="str">
        <f>RIGHT(N2615,LEN(N2615)-FIND("/",N2615))</f>
        <v>space exploration</v>
      </c>
      <c r="S2615" s="11">
        <f>(J2615/86400)+25569+(-5/24)</f>
        <v>41143.609884259255</v>
      </c>
      <c r="T2615" s="11">
        <f>(I2615/86400)+25569+(-5/24)</f>
        <v>41173.609884259255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IF(E2616&lt;=0,0,(E2616/D2616)*100)</f>
        <v>102</v>
      </c>
      <c r="P2616" s="7">
        <f>IF(E2616&lt;=0,0,E2616/L2616)</f>
        <v>107.1</v>
      </c>
      <c r="Q2616" t="str">
        <f>LEFT(N2616,FIND("/",N2616)-1)</f>
        <v>technology</v>
      </c>
      <c r="R2616" t="str">
        <f>RIGHT(N2616,LEN(N2616)-FIND("/",N2616))</f>
        <v>space exploration</v>
      </c>
      <c r="S2616" s="11">
        <f>(J2616/86400)+25569+(-5/24)</f>
        <v>41730.500138888885</v>
      </c>
      <c r="T2616" s="11">
        <f>(I2616/86400)+25569+(-5/24)</f>
        <v>41759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IF(E2617&lt;=0,0,(E2617/D2617)*100)</f>
        <v>169.76511744127936</v>
      </c>
      <c r="P2617" s="7">
        <f>IF(E2617&lt;=0,0,E2617/L2617)</f>
        <v>47.180555555555557</v>
      </c>
      <c r="Q2617" t="str">
        <f>LEFT(N2617,FIND("/",N2617)-1)</f>
        <v>technology</v>
      </c>
      <c r="R2617" t="str">
        <f>RIGHT(N2617,LEN(N2617)-FIND("/",N2617))</f>
        <v>space exploration</v>
      </c>
      <c r="S2617" s="11">
        <f>(J2617/86400)+25569+(-5/24)</f>
        <v>42453.288935185185</v>
      </c>
      <c r="T2617" s="11">
        <f>(I2617/86400)+25569+(-5/24)</f>
        <v>42490.291666666664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IF(E2618&lt;=0,0,(E2618/D2618)*100)</f>
        <v>114.53400000000001</v>
      </c>
      <c r="P2618" s="7">
        <f>IF(E2618&lt;=0,0,E2618/L2618)</f>
        <v>120.30882352941177</v>
      </c>
      <c r="Q2618" t="str">
        <f>LEFT(N2618,FIND("/",N2618)-1)</f>
        <v>technology</v>
      </c>
      <c r="R2618" t="str">
        <f>RIGHT(N2618,LEN(N2618)-FIND("/",N2618))</f>
        <v>space exploration</v>
      </c>
      <c r="S2618" s="11">
        <f>(J2618/86400)+25569+(-5/24)</f>
        <v>42211.786215277774</v>
      </c>
      <c r="T2618" s="11">
        <f>(I2618/86400)+25569+(-5/24)</f>
        <v>42241.786215277774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IF(E2619&lt;=0,0,(E2619/D2619)*100)</f>
        <v>877.6</v>
      </c>
      <c r="P2619" s="7">
        <f>IF(E2619&lt;=0,0,E2619/L2619)</f>
        <v>27.59748427672956</v>
      </c>
      <c r="Q2619" t="str">
        <f>LEFT(N2619,FIND("/",N2619)-1)</f>
        <v>technology</v>
      </c>
      <c r="R2619" t="str">
        <f>RIGHT(N2619,LEN(N2619)-FIND("/",N2619))</f>
        <v>space exploration</v>
      </c>
      <c r="S2619" s="11">
        <f>(J2619/86400)+25569+(-5/24)</f>
        <v>41902.666099537033</v>
      </c>
      <c r="T2619" s="11">
        <f>(I2619/86400)+25569+(-5/24)</f>
        <v>41932.666099537033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IF(E2620&lt;=0,0,(E2620/D2620)*100)</f>
        <v>105.38666666666667</v>
      </c>
      <c r="P2620" s="7">
        <f>IF(E2620&lt;=0,0,E2620/L2620)</f>
        <v>205.2987012987013</v>
      </c>
      <c r="Q2620" t="str">
        <f>LEFT(N2620,FIND("/",N2620)-1)</f>
        <v>technology</v>
      </c>
      <c r="R2620" t="str">
        <f>RIGHT(N2620,LEN(N2620)-FIND("/",N2620))</f>
        <v>space exploration</v>
      </c>
      <c r="S2620" s="11">
        <f>(J2620/86400)+25569+(-5/24)</f>
        <v>42279.584039351852</v>
      </c>
      <c r="T2620" s="11">
        <f>(I2620/86400)+25569+(-5/24)</f>
        <v>42339.625706018516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IF(E2621&lt;=0,0,(E2621/D2621)*100)</f>
        <v>188.39999999999998</v>
      </c>
      <c r="P2621" s="7">
        <f>IF(E2621&lt;=0,0,E2621/L2621)</f>
        <v>35.547169811320757</v>
      </c>
      <c r="Q2621" t="str">
        <f>LEFT(N2621,FIND("/",N2621)-1)</f>
        <v>technology</v>
      </c>
      <c r="R2621" t="str">
        <f>RIGHT(N2621,LEN(N2621)-FIND("/",N2621))</f>
        <v>space exploration</v>
      </c>
      <c r="S2621" s="11">
        <f>(J2621/86400)+25569+(-5/24)</f>
        <v>42273.67597222222</v>
      </c>
      <c r="T2621" s="11">
        <f>(I2621/86400)+25569+(-5/24)</f>
        <v>42300.249999999993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IF(E2622&lt;=0,0,(E2622/D2622)*100)</f>
        <v>143.65230769230772</v>
      </c>
      <c r="P2622" s="7">
        <f>IF(E2622&lt;=0,0,E2622/L2622)</f>
        <v>74.639488409272587</v>
      </c>
      <c r="Q2622" t="str">
        <f>LEFT(N2622,FIND("/",N2622)-1)</f>
        <v>technology</v>
      </c>
      <c r="R2622" t="str">
        <f>RIGHT(N2622,LEN(N2622)-FIND("/",N2622))</f>
        <v>space exploration</v>
      </c>
      <c r="S2622" s="11">
        <f>(J2622/86400)+25569+(-5/24)</f>
        <v>42250.958819444444</v>
      </c>
      <c r="T2622" s="11">
        <f>(I2622/86400)+25569+(-5/24)</f>
        <v>42287.833333333336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IF(E2623&lt;=0,0,(E2623/D2623)*100)</f>
        <v>145.88</v>
      </c>
      <c r="P2623" s="7">
        <f>IF(E2623&lt;=0,0,E2623/L2623)</f>
        <v>47.058064516129029</v>
      </c>
      <c r="Q2623" t="str">
        <f>LEFT(N2623,FIND("/",N2623)-1)</f>
        <v>technology</v>
      </c>
      <c r="R2623" t="str">
        <f>RIGHT(N2623,LEN(N2623)-FIND("/",N2623))</f>
        <v>space exploration</v>
      </c>
      <c r="S2623" s="11">
        <f>(J2623/86400)+25569+(-5/24)</f>
        <v>42115.539212962962</v>
      </c>
      <c r="T2623" s="11">
        <f>(I2623/86400)+25569+(-5/24)</f>
        <v>42145.539212962962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IF(E2624&lt;=0,0,(E2624/D2624)*100)</f>
        <v>131.184</v>
      </c>
      <c r="P2624" s="7">
        <f>IF(E2624&lt;=0,0,E2624/L2624)</f>
        <v>26.591351351351353</v>
      </c>
      <c r="Q2624" t="str">
        <f>LEFT(N2624,FIND("/",N2624)-1)</f>
        <v>technology</v>
      </c>
      <c r="R2624" t="str">
        <f>RIGHT(N2624,LEN(N2624)-FIND("/",N2624))</f>
        <v>space exploration</v>
      </c>
      <c r="S2624" s="11">
        <f>(J2624/86400)+25569+(-5/24)</f>
        <v>42689.534907407404</v>
      </c>
      <c r="T2624" s="11">
        <f>(I2624/86400)+25569+(-5/24)</f>
        <v>42734.534907407404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IF(E2625&lt;=0,0,(E2625/D2625)*100)</f>
        <v>113.99999999999999</v>
      </c>
      <c r="P2625" s="7">
        <f>IF(E2625&lt;=0,0,E2625/L2625)</f>
        <v>36.774193548387096</v>
      </c>
      <c r="Q2625" t="str">
        <f>LEFT(N2625,FIND("/",N2625)-1)</f>
        <v>technology</v>
      </c>
      <c r="R2625" t="str">
        <f>RIGHT(N2625,LEN(N2625)-FIND("/",N2625))</f>
        <v>space exploration</v>
      </c>
      <c r="S2625" s="11">
        <f>(J2625/86400)+25569+(-5/24)</f>
        <v>42692.048217592594</v>
      </c>
      <c r="T2625" s="11">
        <f>(I2625/86400)+25569+(-5/24)</f>
        <v>42706.048217592594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IF(E2626&lt;=0,0,(E2626/D2626)*100)</f>
        <v>1379.4206249999997</v>
      </c>
      <c r="P2626" s="7">
        <f>IF(E2626&lt;=0,0,E2626/L2626)</f>
        <v>31.820544982698959</v>
      </c>
      <c r="Q2626" t="str">
        <f>LEFT(N2626,FIND("/",N2626)-1)</f>
        <v>technology</v>
      </c>
      <c r="R2626" t="str">
        <f>RIGHT(N2626,LEN(N2626)-FIND("/",N2626))</f>
        <v>space exploration</v>
      </c>
      <c r="S2626" s="11">
        <f>(J2626/86400)+25569+(-5/24)</f>
        <v>41144.213217592587</v>
      </c>
      <c r="T2626" s="11">
        <f>(I2626/86400)+25569+(-5/24)</f>
        <v>41165.213217592587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IF(E2627&lt;=0,0,(E2627/D2627)*100)</f>
        <v>956</v>
      </c>
      <c r="P2627" s="7">
        <f>IF(E2627&lt;=0,0,E2627/L2627)</f>
        <v>27.576923076923077</v>
      </c>
      <c r="Q2627" t="str">
        <f>LEFT(N2627,FIND("/",N2627)-1)</f>
        <v>technology</v>
      </c>
      <c r="R2627" t="str">
        <f>RIGHT(N2627,LEN(N2627)-FIND("/",N2627))</f>
        <v>space exploration</v>
      </c>
      <c r="S2627" s="11">
        <f>(J2627/86400)+25569+(-5/24)</f>
        <v>42658.601944444446</v>
      </c>
      <c r="T2627" s="11">
        <f>(I2627/86400)+25569+(-5/24)</f>
        <v>42683.643611111103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IF(E2628&lt;=0,0,(E2628/D2628)*100)</f>
        <v>112.00000000000001</v>
      </c>
      <c r="P2628" s="7">
        <f>IF(E2628&lt;=0,0,E2628/L2628)</f>
        <v>56</v>
      </c>
      <c r="Q2628" t="str">
        <f>LEFT(N2628,FIND("/",N2628)-1)</f>
        <v>technology</v>
      </c>
      <c r="R2628" t="str">
        <f>RIGHT(N2628,LEN(N2628)-FIND("/",N2628))</f>
        <v>space exploration</v>
      </c>
      <c r="S2628" s="11">
        <f>(J2628/86400)+25569+(-5/24)</f>
        <v>42128.41978009259</v>
      </c>
      <c r="T2628" s="11">
        <f>(I2628/86400)+25569+(-5/24)</f>
        <v>42158.41978009259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IF(E2629&lt;=0,0,(E2629/D2629)*100)</f>
        <v>646.66666666666663</v>
      </c>
      <c r="P2629" s="7">
        <f>IF(E2629&lt;=0,0,E2629/L2629)</f>
        <v>21.555555555555557</v>
      </c>
      <c r="Q2629" t="str">
        <f>LEFT(N2629,FIND("/",N2629)-1)</f>
        <v>technology</v>
      </c>
      <c r="R2629" t="str">
        <f>RIGHT(N2629,LEN(N2629)-FIND("/",N2629))</f>
        <v>space exploration</v>
      </c>
      <c r="S2629" s="11">
        <f>(J2629/86400)+25569+(-5/24)</f>
        <v>42304.621076388888</v>
      </c>
      <c r="T2629" s="11">
        <f>(I2629/86400)+25569+(-5/24)</f>
        <v>42334.662743055553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IF(E2630&lt;=0,0,(E2630/D2630)*100)</f>
        <v>110.36948748510132</v>
      </c>
      <c r="P2630" s="7">
        <f>IF(E2630&lt;=0,0,E2630/L2630)</f>
        <v>44.095238095238095</v>
      </c>
      <c r="Q2630" t="str">
        <f>LEFT(N2630,FIND("/",N2630)-1)</f>
        <v>technology</v>
      </c>
      <c r="R2630" t="str">
        <f>RIGHT(N2630,LEN(N2630)-FIND("/",N2630))</f>
        <v>space exploration</v>
      </c>
      <c r="S2630" s="11">
        <f>(J2630/86400)+25569+(-5/24)</f>
        <v>41953.757719907408</v>
      </c>
      <c r="T2630" s="11">
        <f>(I2630/86400)+25569+(-5/24)</f>
        <v>41973.757719907408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IF(E2631&lt;=0,0,(E2631/D2631)*100)</f>
        <v>127.74000000000001</v>
      </c>
      <c r="P2631" s="7">
        <f>IF(E2631&lt;=0,0,E2631/L2631)</f>
        <v>63.87</v>
      </c>
      <c r="Q2631" t="str">
        <f>LEFT(N2631,FIND("/",N2631)-1)</f>
        <v>technology</v>
      </c>
      <c r="R2631" t="str">
        <f>RIGHT(N2631,LEN(N2631)-FIND("/",N2631))</f>
        <v>space exploration</v>
      </c>
      <c r="S2631" s="11">
        <f>(J2631/86400)+25569+(-5/24)</f>
        <v>42108.330115740733</v>
      </c>
      <c r="T2631" s="11">
        <f>(I2631/86400)+25569+(-5/24)</f>
        <v>42138.330115740733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IF(E2632&lt;=0,0,(E2632/D2632)*100)</f>
        <v>157.9</v>
      </c>
      <c r="P2632" s="7">
        <f>IF(E2632&lt;=0,0,E2632/L2632)</f>
        <v>38.987654320987652</v>
      </c>
      <c r="Q2632" t="str">
        <f>LEFT(N2632,FIND("/",N2632)-1)</f>
        <v>technology</v>
      </c>
      <c r="R2632" t="str">
        <f>RIGHT(N2632,LEN(N2632)-FIND("/",N2632))</f>
        <v>space exploration</v>
      </c>
      <c r="S2632" s="11">
        <f>(J2632/86400)+25569+(-5/24)</f>
        <v>42523.897129629629</v>
      </c>
      <c r="T2632" s="11">
        <f>(I2632/86400)+25569+(-5/24)</f>
        <v>42551.208333333336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IF(E2633&lt;=0,0,(E2633/D2633)*100)</f>
        <v>114.66525000000001</v>
      </c>
      <c r="P2633" s="7">
        <f>IF(E2633&lt;=0,0,E2633/L2633)</f>
        <v>80.185489510489504</v>
      </c>
      <c r="Q2633" t="str">
        <f>LEFT(N2633,FIND("/",N2633)-1)</f>
        <v>technology</v>
      </c>
      <c r="R2633" t="str">
        <f>RIGHT(N2633,LEN(N2633)-FIND("/",N2633))</f>
        <v>space exploration</v>
      </c>
      <c r="S2633" s="11">
        <f>(J2633/86400)+25569+(-5/24)</f>
        <v>42217.960960648146</v>
      </c>
      <c r="T2633" s="11">
        <f>(I2633/86400)+25569+(-5/24)</f>
        <v>42245.960960648146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IF(E2634&lt;=0,0,(E2634/D2634)*100)</f>
        <v>137.00934579439252</v>
      </c>
      <c r="P2634" s="7">
        <f>IF(E2634&lt;=0,0,E2634/L2634)</f>
        <v>34.904761904761905</v>
      </c>
      <c r="Q2634" t="str">
        <f>LEFT(N2634,FIND("/",N2634)-1)</f>
        <v>technology</v>
      </c>
      <c r="R2634" t="str">
        <f>RIGHT(N2634,LEN(N2634)-FIND("/",N2634))</f>
        <v>space exploration</v>
      </c>
      <c r="S2634" s="11">
        <f>(J2634/86400)+25569+(-5/24)</f>
        <v>42493.853460648148</v>
      </c>
      <c r="T2634" s="11">
        <f>(I2634/86400)+25569+(-5/24)</f>
        <v>42518.853460648148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IF(E2635&lt;=0,0,(E2635/D2635)*100)</f>
        <v>354.62</v>
      </c>
      <c r="P2635" s="7">
        <f>IF(E2635&lt;=0,0,E2635/L2635)</f>
        <v>89.100502512562812</v>
      </c>
      <c r="Q2635" t="str">
        <f>LEFT(N2635,FIND("/",N2635)-1)</f>
        <v>technology</v>
      </c>
      <c r="R2635" t="str">
        <f>RIGHT(N2635,LEN(N2635)-FIND("/",N2635))</f>
        <v>space exploration</v>
      </c>
      <c r="S2635" s="11">
        <f>(J2635/86400)+25569+(-5/24)</f>
        <v>41667.614953703705</v>
      </c>
      <c r="T2635" s="11">
        <f>(I2635/86400)+25569+(-5/24)</f>
        <v>41697.75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IF(E2636&lt;=0,0,(E2636/D2636)*100)</f>
        <v>106.02150537634409</v>
      </c>
      <c r="P2636" s="7">
        <f>IF(E2636&lt;=0,0,E2636/L2636)</f>
        <v>39.44</v>
      </c>
      <c r="Q2636" t="str">
        <f>LEFT(N2636,FIND("/",N2636)-1)</f>
        <v>technology</v>
      </c>
      <c r="R2636" t="str">
        <f>RIGHT(N2636,LEN(N2636)-FIND("/",N2636))</f>
        <v>space exploration</v>
      </c>
      <c r="S2636" s="11">
        <f>(J2636/86400)+25569+(-5/24)</f>
        <v>42612.448159722218</v>
      </c>
      <c r="T2636" s="11">
        <f>(I2636/86400)+25569+(-5/24)</f>
        <v>42642.448159722218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IF(E2637&lt;=0,0,(E2637/D2637)*100)</f>
        <v>100</v>
      </c>
      <c r="P2637" s="7">
        <f>IF(E2637&lt;=0,0,E2637/L2637)</f>
        <v>136.9047619047619</v>
      </c>
      <c r="Q2637" t="str">
        <f>LEFT(N2637,FIND("/",N2637)-1)</f>
        <v>technology</v>
      </c>
      <c r="R2637" t="str">
        <f>RIGHT(N2637,LEN(N2637)-FIND("/",N2637))</f>
        <v>space exploration</v>
      </c>
      <c r="S2637" s="11">
        <f>(J2637/86400)+25569+(-5/24)</f>
        <v>42037.742604166669</v>
      </c>
      <c r="T2637" s="11">
        <f>(I2637/86400)+25569+(-5/24)</f>
        <v>42072.700937499998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IF(E2638&lt;=0,0,(E2638/D2638)*100)</f>
        <v>187.3</v>
      </c>
      <c r="P2638" s="7">
        <f>IF(E2638&lt;=0,0,E2638/L2638)</f>
        <v>37.46</v>
      </c>
      <c r="Q2638" t="str">
        <f>LEFT(N2638,FIND("/",N2638)-1)</f>
        <v>technology</v>
      </c>
      <c r="R2638" t="str">
        <f>RIGHT(N2638,LEN(N2638)-FIND("/",N2638))</f>
        <v>space exploration</v>
      </c>
      <c r="S2638" s="11">
        <f>(J2638/86400)+25569+(-5/24)</f>
        <v>42636.406412037039</v>
      </c>
      <c r="T2638" s="11">
        <f>(I2638/86400)+25569+(-5/24)</f>
        <v>42658.833333333336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IF(E2639&lt;=0,0,(E2639/D2639)*100)</f>
        <v>166.2</v>
      </c>
      <c r="P2639" s="7">
        <f>IF(E2639&lt;=0,0,E2639/L2639)</f>
        <v>31.96153846153846</v>
      </c>
      <c r="Q2639" t="str">
        <f>LEFT(N2639,FIND("/",N2639)-1)</f>
        <v>technology</v>
      </c>
      <c r="R2639" t="str">
        <f>RIGHT(N2639,LEN(N2639)-FIND("/",N2639))</f>
        <v>space exploration</v>
      </c>
      <c r="S2639" s="11">
        <f>(J2639/86400)+25569+(-5/24)</f>
        <v>42639.341145833336</v>
      </c>
      <c r="T2639" s="11">
        <f>(I2639/86400)+25569+(-5/24)</f>
        <v>42655.341145833336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IF(E2640&lt;=0,0,(E2640/D2640)*100)</f>
        <v>101.72910662824208</v>
      </c>
      <c r="P2640" s="7">
        <f>IF(E2640&lt;=0,0,E2640/L2640)</f>
        <v>25.214285714285715</v>
      </c>
      <c r="Q2640" t="str">
        <f>LEFT(N2640,FIND("/",N2640)-1)</f>
        <v>technology</v>
      </c>
      <c r="R2640" t="str">
        <f>RIGHT(N2640,LEN(N2640)-FIND("/",N2640))</f>
        <v>space exploration</v>
      </c>
      <c r="S2640" s="11">
        <f>(J2640/86400)+25569+(-5/24)</f>
        <v>41989.70480324074</v>
      </c>
      <c r="T2640" s="11">
        <f>(I2640/86400)+25569+(-5/24)</f>
        <v>42019.70480324074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IF(E2641&lt;=0,0,(E2641/D2641)*100)</f>
        <v>164</v>
      </c>
      <c r="P2641" s="7">
        <f>IF(E2641&lt;=0,0,E2641/L2641)</f>
        <v>10.040816326530612</v>
      </c>
      <c r="Q2641" t="str">
        <f>LEFT(N2641,FIND("/",N2641)-1)</f>
        <v>technology</v>
      </c>
      <c r="R2641" t="str">
        <f>RIGHT(N2641,LEN(N2641)-FIND("/",N2641))</f>
        <v>space exploration</v>
      </c>
      <c r="S2641" s="11">
        <f>(J2641/86400)+25569+(-5/24)</f>
        <v>42024.656805555554</v>
      </c>
      <c r="T2641" s="11">
        <f>(I2641/86400)+25569+(-5/24)</f>
        <v>42054.656805555554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IF(E2642&lt;=0,0,(E2642/D2642)*100)</f>
        <v>105.66666666666666</v>
      </c>
      <c r="P2642" s="7">
        <f>IF(E2642&lt;=0,0,E2642/L2642)</f>
        <v>45.94202898550725</v>
      </c>
      <c r="Q2642" t="str">
        <f>LEFT(N2642,FIND("/",N2642)-1)</f>
        <v>technology</v>
      </c>
      <c r="R2642" t="str">
        <f>RIGHT(N2642,LEN(N2642)-FIND("/",N2642))</f>
        <v>space exploration</v>
      </c>
      <c r="S2642" s="11">
        <f>(J2642/86400)+25569+(-5/24)</f>
        <v>42102.952245370368</v>
      </c>
      <c r="T2642" s="11">
        <f>(I2642/86400)+25569+(-5/24)</f>
        <v>42162.952245370368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IF(E2643&lt;=0,0,(E2643/D2643)*100)</f>
        <v>1</v>
      </c>
      <c r="P2643" s="7">
        <f>IF(E2643&lt;=0,0,E2643/L2643)</f>
        <v>15</v>
      </c>
      <c r="Q2643" t="str">
        <f>LEFT(N2643,FIND("/",N2643)-1)</f>
        <v>technology</v>
      </c>
      <c r="R2643" t="str">
        <f>RIGHT(N2643,LEN(N2643)-FIND("/",N2643))</f>
        <v>space exploration</v>
      </c>
      <c r="S2643" s="11">
        <f>(J2643/86400)+25569+(-5/24)</f>
        <v>41880.618784722217</v>
      </c>
      <c r="T2643" s="11">
        <f>(I2643/86400)+25569+(-5/24)</f>
        <v>41897.631249999999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IF(E2644&lt;=0,0,(E2644/D2644)*100)</f>
        <v>0</v>
      </c>
      <c r="P2644" s="7">
        <f>IF(E2644&lt;=0,0,E2644/L2644)</f>
        <v>0</v>
      </c>
      <c r="Q2644" t="str">
        <f>LEFT(N2644,FIND("/",N2644)-1)</f>
        <v>technology</v>
      </c>
      <c r="R2644" t="str">
        <f>RIGHT(N2644,LEN(N2644)-FIND("/",N2644))</f>
        <v>space exploration</v>
      </c>
      <c r="S2644" s="11">
        <f>(J2644/86400)+25569+(-5/24)</f>
        <v>42536.03828703703</v>
      </c>
      <c r="T2644" s="11">
        <f>(I2644/86400)+25569+(-5/24)</f>
        <v>42566.081249999996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IF(E2645&lt;=0,0,(E2645/D2645)*100)</f>
        <v>33.559730999999999</v>
      </c>
      <c r="P2645" s="7">
        <f>IF(E2645&lt;=0,0,E2645/L2645)</f>
        <v>223.58248500999335</v>
      </c>
      <c r="Q2645" t="str">
        <f>LEFT(N2645,FIND("/",N2645)-1)</f>
        <v>technology</v>
      </c>
      <c r="R2645" t="str">
        <f>RIGHT(N2645,LEN(N2645)-FIND("/",N2645))</f>
        <v>space exploration</v>
      </c>
      <c r="S2645" s="11">
        <f>(J2645/86400)+25569+(-5/24)</f>
        <v>42689.374016203707</v>
      </c>
      <c r="T2645" s="11">
        <f>(I2645/86400)+25569+(-5/24)</f>
        <v>42725.124305555553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IF(E2646&lt;=0,0,(E2646/D2646)*100)</f>
        <v>2.0529999999999999</v>
      </c>
      <c r="P2646" s="7">
        <f>IF(E2646&lt;=0,0,E2646/L2646)</f>
        <v>39.480769230769234</v>
      </c>
      <c r="Q2646" t="str">
        <f>LEFT(N2646,FIND("/",N2646)-1)</f>
        <v>technology</v>
      </c>
      <c r="R2646" t="str">
        <f>RIGHT(N2646,LEN(N2646)-FIND("/",N2646))</f>
        <v>space exploration</v>
      </c>
      <c r="S2646" s="11">
        <f>(J2646/86400)+25569+(-5/24)</f>
        <v>42774.583738425928</v>
      </c>
      <c r="T2646" s="11">
        <f>(I2646/86400)+25569+(-5/24)</f>
        <v>42804.583738425928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IF(E2647&lt;=0,0,(E2647/D2647)*100)</f>
        <v>10.5</v>
      </c>
      <c r="P2647" s="7">
        <f>IF(E2647&lt;=0,0,E2647/L2647)</f>
        <v>91.304347826086953</v>
      </c>
      <c r="Q2647" t="str">
        <f>LEFT(N2647,FIND("/",N2647)-1)</f>
        <v>technology</v>
      </c>
      <c r="R2647" t="str">
        <f>RIGHT(N2647,LEN(N2647)-FIND("/",N2647))</f>
        <v>space exploration</v>
      </c>
      <c r="S2647" s="11">
        <f>(J2647/86400)+25569+(-5/24)</f>
        <v>41921.634293981479</v>
      </c>
      <c r="T2647" s="11">
        <f>(I2647/86400)+25569+(-5/24)</f>
        <v>41951.675960648143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IF(E2648&lt;=0,0,(E2648/D2648)*100)</f>
        <v>8.4172840000000004</v>
      </c>
      <c r="P2648" s="7">
        <f>IF(E2648&lt;=0,0,E2648/L2648)</f>
        <v>78.666205607476627</v>
      </c>
      <c r="Q2648" t="str">
        <f>LEFT(N2648,FIND("/",N2648)-1)</f>
        <v>technology</v>
      </c>
      <c r="R2648" t="str">
        <f>RIGHT(N2648,LEN(N2648)-FIND("/",N2648))</f>
        <v>space exploration</v>
      </c>
      <c r="S2648" s="11">
        <f>(J2648/86400)+25569+(-5/24)</f>
        <v>42226.10496527778</v>
      </c>
      <c r="T2648" s="11">
        <f>(I2648/86400)+25569+(-5/24)</f>
        <v>42256.10496527778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IF(E2649&lt;=0,0,(E2649/D2649)*100)</f>
        <v>1.44</v>
      </c>
      <c r="P2649" s="7">
        <f>IF(E2649&lt;=0,0,E2649/L2649)</f>
        <v>12</v>
      </c>
      <c r="Q2649" t="str">
        <f>LEFT(N2649,FIND("/",N2649)-1)</f>
        <v>technology</v>
      </c>
      <c r="R2649" t="str">
        <f>RIGHT(N2649,LEN(N2649)-FIND("/",N2649))</f>
        <v>space exploration</v>
      </c>
      <c r="S2649" s="11">
        <f>(J2649/86400)+25569+(-5/24)</f>
        <v>42200.053460648145</v>
      </c>
      <c r="T2649" s="11">
        <f>(I2649/86400)+25569+(-5/24)</f>
        <v>42230.053460648145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IF(E2650&lt;=0,0,(E2650/D2650)*100)</f>
        <v>0.88333333333333341</v>
      </c>
      <c r="P2650" s="7">
        <f>IF(E2650&lt;=0,0,E2650/L2650)</f>
        <v>17.666666666666668</v>
      </c>
      <c r="Q2650" t="str">
        <f>LEFT(N2650,FIND("/",N2650)-1)</f>
        <v>technology</v>
      </c>
      <c r="R2650" t="str">
        <f>RIGHT(N2650,LEN(N2650)-FIND("/",N2650))</f>
        <v>space exploration</v>
      </c>
      <c r="S2650" s="11">
        <f>(J2650/86400)+25569+(-5/24)</f>
        <v>42408.506481481476</v>
      </c>
      <c r="T2650" s="11">
        <f>(I2650/86400)+25569+(-5/24)</f>
        <v>42438.506481481476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IF(E2651&lt;=0,0,(E2651/D2651)*100)</f>
        <v>9.920000000000001E-2</v>
      </c>
      <c r="P2651" s="7">
        <f>IF(E2651&lt;=0,0,E2651/L2651)</f>
        <v>41.333333333333336</v>
      </c>
      <c r="Q2651" t="str">
        <f>LEFT(N2651,FIND("/",N2651)-1)</f>
        <v>technology</v>
      </c>
      <c r="R2651" t="str">
        <f>RIGHT(N2651,LEN(N2651)-FIND("/",N2651))</f>
        <v>space exploration</v>
      </c>
      <c r="S2651" s="11">
        <f>(J2651/86400)+25569+(-5/24)</f>
        <v>42341.788668981484</v>
      </c>
      <c r="T2651" s="11">
        <f>(I2651/86400)+25569+(-5/24)</f>
        <v>42401.788668981484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IF(E2652&lt;=0,0,(E2652/D2652)*100)</f>
        <v>0.59666666666666668</v>
      </c>
      <c r="P2652" s="7">
        <f>IF(E2652&lt;=0,0,E2652/L2652)</f>
        <v>71.599999999999994</v>
      </c>
      <c r="Q2652" t="str">
        <f>LEFT(N2652,FIND("/",N2652)-1)</f>
        <v>technology</v>
      </c>
      <c r="R2652" t="str">
        <f>RIGHT(N2652,LEN(N2652)-FIND("/",N2652))</f>
        <v>space exploration</v>
      </c>
      <c r="S2652" s="11">
        <f>(J2652/86400)+25569+(-5/24)</f>
        <v>42695.416006944441</v>
      </c>
      <c r="T2652" s="11">
        <f>(I2652/86400)+25569+(-5/24)</f>
        <v>42725.416006944441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IF(E2653&lt;=0,0,(E2653/D2653)*100)</f>
        <v>1.8689285714285715</v>
      </c>
      <c r="P2653" s="7">
        <f>IF(E2653&lt;=0,0,E2653/L2653)</f>
        <v>307.8235294117647</v>
      </c>
      <c r="Q2653" t="str">
        <f>LEFT(N2653,FIND("/",N2653)-1)</f>
        <v>technology</v>
      </c>
      <c r="R2653" t="str">
        <f>RIGHT(N2653,LEN(N2653)-FIND("/",N2653))</f>
        <v>space exploration</v>
      </c>
      <c r="S2653" s="11">
        <f>(J2653/86400)+25569+(-5/24)</f>
        <v>42327.597326388888</v>
      </c>
      <c r="T2653" s="11">
        <f>(I2653/86400)+25569+(-5/24)</f>
        <v>42355.597326388888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IF(E2654&lt;=0,0,(E2654/D2654)*100)</f>
        <v>0.88500000000000001</v>
      </c>
      <c r="P2654" s="7">
        <f>IF(E2654&lt;=0,0,E2654/L2654)</f>
        <v>80.454545454545453</v>
      </c>
      <c r="Q2654" t="str">
        <f>LEFT(N2654,FIND("/",N2654)-1)</f>
        <v>technology</v>
      </c>
      <c r="R2654" t="str">
        <f>RIGHT(N2654,LEN(N2654)-FIND("/",N2654))</f>
        <v>space exploration</v>
      </c>
      <c r="S2654" s="11">
        <f>(J2654/86400)+25569+(-5/24)</f>
        <v>41952.950520833336</v>
      </c>
      <c r="T2654" s="11">
        <f>(I2654/86400)+25569+(-5/24)</f>
        <v>41982.950520833336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IF(E2655&lt;=0,0,(E2655/D2655)*100)</f>
        <v>11.52156862745098</v>
      </c>
      <c r="P2655" s="7">
        <f>IF(E2655&lt;=0,0,E2655/L2655)</f>
        <v>83.942857142857136</v>
      </c>
      <c r="Q2655" t="str">
        <f>LEFT(N2655,FIND("/",N2655)-1)</f>
        <v>technology</v>
      </c>
      <c r="R2655" t="str">
        <f>RIGHT(N2655,LEN(N2655)-FIND("/",N2655))</f>
        <v>space exploration</v>
      </c>
      <c r="S2655" s="11">
        <f>(J2655/86400)+25569+(-5/24)</f>
        <v>41771.443599537037</v>
      </c>
      <c r="T2655" s="11">
        <f>(I2655/86400)+25569+(-5/24)</f>
        <v>41802.958333333328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IF(E2656&lt;=0,0,(E2656/D2656)*100)</f>
        <v>5.1000000000000004E-2</v>
      </c>
      <c r="P2656" s="7">
        <f>IF(E2656&lt;=0,0,E2656/L2656)</f>
        <v>8.5</v>
      </c>
      <c r="Q2656" t="str">
        <f>LEFT(N2656,FIND("/",N2656)-1)</f>
        <v>technology</v>
      </c>
      <c r="R2656" t="str">
        <f>RIGHT(N2656,LEN(N2656)-FIND("/",N2656))</f>
        <v>space exploration</v>
      </c>
      <c r="S2656" s="11">
        <f>(J2656/86400)+25569+(-5/24)</f>
        <v>42055.392662037033</v>
      </c>
      <c r="T2656" s="11">
        <f>(I2656/86400)+25569+(-5/24)</f>
        <v>42115.350995370369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IF(E2657&lt;=0,0,(E2657/D2657)*100)</f>
        <v>21.033333333333335</v>
      </c>
      <c r="P2657" s="7">
        <f>IF(E2657&lt;=0,0,E2657/L2657)</f>
        <v>73.372093023255815</v>
      </c>
      <c r="Q2657" t="str">
        <f>LEFT(N2657,FIND("/",N2657)-1)</f>
        <v>technology</v>
      </c>
      <c r="R2657" t="str">
        <f>RIGHT(N2657,LEN(N2657)-FIND("/",N2657))</f>
        <v>space exploration</v>
      </c>
      <c r="S2657" s="11">
        <f>(J2657/86400)+25569+(-5/24)</f>
        <v>42381.657951388886</v>
      </c>
      <c r="T2657" s="11">
        <f>(I2657/86400)+25569+(-5/24)</f>
        <v>42409.624999999993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IF(E2658&lt;=0,0,(E2658/D2658)*100)</f>
        <v>11.436666666666667</v>
      </c>
      <c r="P2658" s="7">
        <f>IF(E2658&lt;=0,0,E2658/L2658)</f>
        <v>112.86184210526316</v>
      </c>
      <c r="Q2658" t="str">
        <f>LEFT(N2658,FIND("/",N2658)-1)</f>
        <v>technology</v>
      </c>
      <c r="R2658" t="str">
        <f>RIGHT(N2658,LEN(N2658)-FIND("/",N2658))</f>
        <v>space exploration</v>
      </c>
      <c r="S2658" s="11">
        <f>(J2658/86400)+25569+(-5/24)</f>
        <v>42767.480185185188</v>
      </c>
      <c r="T2658" s="11">
        <f>(I2658/86400)+25569+(-5/24)</f>
        <v>42806.583333333336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IF(E2659&lt;=0,0,(E2659/D2659)*100)</f>
        <v>18.737933333333334</v>
      </c>
      <c r="P2659" s="7">
        <f>IF(E2659&lt;=0,0,E2659/L2659)</f>
        <v>95.277627118644077</v>
      </c>
      <c r="Q2659" t="str">
        <f>LEFT(N2659,FIND("/",N2659)-1)</f>
        <v>technology</v>
      </c>
      <c r="R2659" t="str">
        <f>RIGHT(N2659,LEN(N2659)-FIND("/",N2659))</f>
        <v>space exploration</v>
      </c>
      <c r="S2659" s="11">
        <f>(J2659/86400)+25569+(-5/24)</f>
        <v>42551.720520833333</v>
      </c>
      <c r="T2659" s="11">
        <f>(I2659/86400)+25569+(-5/24)</f>
        <v>42584.854166666664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IF(E2660&lt;=0,0,(E2660/D2660)*100)</f>
        <v>9.285714285714286E-2</v>
      </c>
      <c r="P2660" s="7">
        <f>IF(E2660&lt;=0,0,E2660/L2660)</f>
        <v>22.75</v>
      </c>
      <c r="Q2660" t="str">
        <f>LEFT(N2660,FIND("/",N2660)-1)</f>
        <v>technology</v>
      </c>
      <c r="R2660" t="str">
        <f>RIGHT(N2660,LEN(N2660)-FIND("/",N2660))</f>
        <v>space exploration</v>
      </c>
      <c r="S2660" s="11">
        <f>(J2660/86400)+25569+(-5/24)</f>
        <v>42551.675856481474</v>
      </c>
      <c r="T2660" s="11">
        <f>(I2660/86400)+25569+(-5/24)</f>
        <v>42581.675856481474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IF(E2661&lt;=0,0,(E2661/D2661)*100)</f>
        <v>2.7204081632653061</v>
      </c>
      <c r="P2661" s="7">
        <f>IF(E2661&lt;=0,0,E2661/L2661)</f>
        <v>133.30000000000001</v>
      </c>
      <c r="Q2661" t="str">
        <f>LEFT(N2661,FIND("/",N2661)-1)</f>
        <v>technology</v>
      </c>
      <c r="R2661" t="str">
        <f>RIGHT(N2661,LEN(N2661)-FIND("/",N2661))</f>
        <v>space exploration</v>
      </c>
      <c r="S2661" s="11">
        <f>(J2661/86400)+25569+(-5/24)</f>
        <v>42081.861226851848</v>
      </c>
      <c r="T2661" s="11">
        <f>(I2661/86400)+25569+(-5/24)</f>
        <v>42111.861226851848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IF(E2662&lt;=0,0,(E2662/D2662)*100)</f>
        <v>9.5000000000000001E-2</v>
      </c>
      <c r="P2662" s="7">
        <f>IF(E2662&lt;=0,0,E2662/L2662)</f>
        <v>3.8</v>
      </c>
      <c r="Q2662" t="str">
        <f>LEFT(N2662,FIND("/",N2662)-1)</f>
        <v>technology</v>
      </c>
      <c r="R2662" t="str">
        <f>RIGHT(N2662,LEN(N2662)-FIND("/",N2662))</f>
        <v>space exploration</v>
      </c>
      <c r="S2662" s="11">
        <f>(J2662/86400)+25569+(-5/24)</f>
        <v>42272.504837962959</v>
      </c>
      <c r="T2662" s="11">
        <f>(I2662/86400)+25569+(-5/24)</f>
        <v>42332.546504629623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IF(E2663&lt;=0,0,(E2663/D2663)*100)</f>
        <v>102.89999999999999</v>
      </c>
      <c r="P2663" s="7">
        <f>IF(E2663&lt;=0,0,E2663/L2663)</f>
        <v>85.75</v>
      </c>
      <c r="Q2663" t="str">
        <f>LEFT(N2663,FIND("/",N2663)-1)</f>
        <v>technology</v>
      </c>
      <c r="R2663" t="str">
        <f>RIGHT(N2663,LEN(N2663)-FIND("/",N2663))</f>
        <v>makerspaces</v>
      </c>
      <c r="S2663" s="11">
        <f>(J2663/86400)+25569+(-5/24)</f>
        <v>41542.750115740739</v>
      </c>
      <c r="T2663" s="11">
        <f>(I2663/86400)+25569+(-5/24)</f>
        <v>41572.750115740739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IF(E2664&lt;=0,0,(E2664/D2664)*100)</f>
        <v>106.80000000000001</v>
      </c>
      <c r="P2664" s="7">
        <f>IF(E2664&lt;=0,0,E2664/L2664)</f>
        <v>267</v>
      </c>
      <c r="Q2664" t="str">
        <f>LEFT(N2664,FIND("/",N2664)-1)</f>
        <v>technology</v>
      </c>
      <c r="R2664" t="str">
        <f>RIGHT(N2664,LEN(N2664)-FIND("/",N2664))</f>
        <v>makerspaces</v>
      </c>
      <c r="S2664" s="11">
        <f>(J2664/86400)+25569+(-5/24)</f>
        <v>42207.538344907407</v>
      </c>
      <c r="T2664" s="11">
        <f>(I2664/86400)+25569+(-5/24)</f>
        <v>42237.538344907407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IF(E2665&lt;=0,0,(E2665/D2665)*100)</f>
        <v>104.59625</v>
      </c>
      <c r="P2665" s="7">
        <f>IF(E2665&lt;=0,0,E2665/L2665)</f>
        <v>373.55803571428572</v>
      </c>
      <c r="Q2665" t="str">
        <f>LEFT(N2665,FIND("/",N2665)-1)</f>
        <v>technology</v>
      </c>
      <c r="R2665" t="str">
        <f>RIGHT(N2665,LEN(N2665)-FIND("/",N2665))</f>
        <v>makerspaces</v>
      </c>
      <c r="S2665" s="11">
        <f>(J2665/86400)+25569+(-5/24)</f>
        <v>42222.41443287037</v>
      </c>
      <c r="T2665" s="11">
        <f>(I2665/86400)+25569+(-5/24)</f>
        <v>42251.416666666664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IF(E2666&lt;=0,0,(E2666/D2666)*100)</f>
        <v>103.42857142857143</v>
      </c>
      <c r="P2666" s="7">
        <f>IF(E2666&lt;=0,0,E2666/L2666)</f>
        <v>174.03846153846155</v>
      </c>
      <c r="Q2666" t="str">
        <f>LEFT(N2666,FIND("/",N2666)-1)</f>
        <v>technology</v>
      </c>
      <c r="R2666" t="str">
        <f>RIGHT(N2666,LEN(N2666)-FIND("/",N2666))</f>
        <v>makerspaces</v>
      </c>
      <c r="S2666" s="11">
        <f>(J2666/86400)+25569+(-5/24)</f>
        <v>42312.817094907405</v>
      </c>
      <c r="T2666" s="11">
        <f>(I2666/86400)+25569+(-5/24)</f>
        <v>42347.082638888889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IF(E2667&lt;=0,0,(E2667/D2667)*100)</f>
        <v>123.14285714285715</v>
      </c>
      <c r="P2667" s="7">
        <f>IF(E2667&lt;=0,0,E2667/L2667)</f>
        <v>93.695652173913047</v>
      </c>
      <c r="Q2667" t="str">
        <f>LEFT(N2667,FIND("/",N2667)-1)</f>
        <v>technology</v>
      </c>
      <c r="R2667" t="str">
        <f>RIGHT(N2667,LEN(N2667)-FIND("/",N2667))</f>
        <v>makerspaces</v>
      </c>
      <c r="S2667" s="11">
        <f>(J2667/86400)+25569+(-5/24)</f>
        <v>42083.687199074069</v>
      </c>
      <c r="T2667" s="11">
        <f>(I2667/86400)+25569+(-5/24)</f>
        <v>42128.687199074069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IF(E2668&lt;=0,0,(E2668/D2668)*100)</f>
        <v>159.29509999999999</v>
      </c>
      <c r="P2668" s="7">
        <f>IF(E2668&lt;=0,0,E2668/L2668)</f>
        <v>77.327718446601949</v>
      </c>
      <c r="Q2668" t="str">
        <f>LEFT(N2668,FIND("/",N2668)-1)</f>
        <v>technology</v>
      </c>
      <c r="R2668" t="str">
        <f>RIGHT(N2668,LEN(N2668)-FIND("/",N2668))</f>
        <v>makerspaces</v>
      </c>
      <c r="S2668" s="11">
        <f>(J2668/86400)+25569+(-5/24)</f>
        <v>42235.55600694444</v>
      </c>
      <c r="T2668" s="11">
        <f>(I2668/86400)+25569+(-5/24)</f>
        <v>42272.666666666664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IF(E2669&lt;=0,0,(E2669/D2669)*100)</f>
        <v>110.66666666666667</v>
      </c>
      <c r="P2669" s="7">
        <f>IF(E2669&lt;=0,0,E2669/L2669)</f>
        <v>92.222222222222229</v>
      </c>
      <c r="Q2669" t="str">
        <f>LEFT(N2669,FIND("/",N2669)-1)</f>
        <v>technology</v>
      </c>
      <c r="R2669" t="str">
        <f>RIGHT(N2669,LEN(N2669)-FIND("/",N2669))</f>
        <v>makerspaces</v>
      </c>
      <c r="S2669" s="11">
        <f>(J2669/86400)+25569+(-5/24)</f>
        <v>42380.717777777776</v>
      </c>
      <c r="T2669" s="11">
        <f>(I2669/86400)+25569+(-5/24)</f>
        <v>42410.717777777776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IF(E2670&lt;=0,0,(E2670/D2670)*100)</f>
        <v>170.70000000000002</v>
      </c>
      <c r="P2670" s="7">
        <f>IF(E2670&lt;=0,0,E2670/L2670)</f>
        <v>60.964285714285715</v>
      </c>
      <c r="Q2670" t="str">
        <f>LEFT(N2670,FIND("/",N2670)-1)</f>
        <v>technology</v>
      </c>
      <c r="R2670" t="str">
        <f>RIGHT(N2670,LEN(N2670)-FIND("/",N2670))</f>
        <v>makerspaces</v>
      </c>
      <c r="S2670" s="11">
        <f>(J2670/86400)+25569+(-5/24)</f>
        <v>42275.380381944444</v>
      </c>
      <c r="T2670" s="11">
        <f>(I2670/86400)+25569+(-5/24)</f>
        <v>42317.397222222215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IF(E2671&lt;=0,0,(E2671/D2671)*100)</f>
        <v>125.125</v>
      </c>
      <c r="P2671" s="7">
        <f>IF(E2671&lt;=0,0,E2671/L2671)</f>
        <v>91</v>
      </c>
      <c r="Q2671" t="str">
        <f>LEFT(N2671,FIND("/",N2671)-1)</f>
        <v>technology</v>
      </c>
      <c r="R2671" t="str">
        <f>RIGHT(N2671,LEN(N2671)-FIND("/",N2671))</f>
        <v>makerspaces</v>
      </c>
      <c r="S2671" s="11">
        <f>(J2671/86400)+25569+(-5/24)</f>
        <v>42318.827499999992</v>
      </c>
      <c r="T2671" s="11">
        <f>(I2671/86400)+25569+(-5/24)</f>
        <v>42378.827499999992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IF(E2672&lt;=0,0,(E2672/D2672)*100)</f>
        <v>6.4158609339642041</v>
      </c>
      <c r="P2672" s="7">
        <f>IF(E2672&lt;=0,0,E2672/L2672)</f>
        <v>41.583333333333336</v>
      </c>
      <c r="Q2672" t="str">
        <f>LEFT(N2672,FIND("/",N2672)-1)</f>
        <v>technology</v>
      </c>
      <c r="R2672" t="str">
        <f>RIGHT(N2672,LEN(N2672)-FIND("/",N2672))</f>
        <v>makerspaces</v>
      </c>
      <c r="S2672" s="11">
        <f>(J2672/86400)+25569+(-5/24)</f>
        <v>41820.812268518515</v>
      </c>
      <c r="T2672" s="11">
        <f>(I2672/86400)+25569+(-5/24)</f>
        <v>41848.812268518515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IF(E2673&lt;=0,0,(E2673/D2673)*100)</f>
        <v>11.343999999999999</v>
      </c>
      <c r="P2673" s="7">
        <f>IF(E2673&lt;=0,0,E2673/L2673)</f>
        <v>33.761904761904759</v>
      </c>
      <c r="Q2673" t="str">
        <f>LEFT(N2673,FIND("/",N2673)-1)</f>
        <v>technology</v>
      </c>
      <c r="R2673" t="str">
        <f>RIGHT(N2673,LEN(N2673)-FIND("/",N2673))</f>
        <v>makerspaces</v>
      </c>
      <c r="S2673" s="11">
        <f>(J2673/86400)+25569+(-5/24)</f>
        <v>41962.54069444444</v>
      </c>
      <c r="T2673" s="11">
        <f>(I2673/86400)+25569+(-5/24)</f>
        <v>41992.609722222223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IF(E2674&lt;=0,0,(E2674/D2674)*100)</f>
        <v>33.19</v>
      </c>
      <c r="P2674" s="7">
        <f>IF(E2674&lt;=0,0,E2674/L2674)</f>
        <v>70.61702127659575</v>
      </c>
      <c r="Q2674" t="str">
        <f>LEFT(N2674,FIND("/",N2674)-1)</f>
        <v>technology</v>
      </c>
      <c r="R2674" t="str">
        <f>RIGHT(N2674,LEN(N2674)-FIND("/",N2674))</f>
        <v>makerspaces</v>
      </c>
      <c r="S2674" s="11">
        <f>(J2674/86400)+25569+(-5/24)</f>
        <v>42344.675810185181</v>
      </c>
      <c r="T2674" s="11">
        <f>(I2674/86400)+25569+(-5/24)</f>
        <v>42366.041666666664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IF(E2675&lt;=0,0,(E2675/D2675)*100)</f>
        <v>27.58</v>
      </c>
      <c r="P2675" s="7">
        <f>IF(E2675&lt;=0,0,E2675/L2675)</f>
        <v>167.15151515151516</v>
      </c>
      <c r="Q2675" t="str">
        <f>LEFT(N2675,FIND("/",N2675)-1)</f>
        <v>technology</v>
      </c>
      <c r="R2675" t="str">
        <f>RIGHT(N2675,LEN(N2675)-FIND("/",N2675))</f>
        <v>makerspaces</v>
      </c>
      <c r="S2675" s="11">
        <f>(J2675/86400)+25569+(-5/24)</f>
        <v>41912.333321759259</v>
      </c>
      <c r="T2675" s="11">
        <f>(I2675/86400)+25569+(-5/24)</f>
        <v>41941.739583333328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IF(E2676&lt;=0,0,(E2676/D2676)*100)</f>
        <v>62.839999999999996</v>
      </c>
      <c r="P2676" s="7">
        <f>IF(E2676&lt;=0,0,E2676/L2676)</f>
        <v>128.61988304093566</v>
      </c>
      <c r="Q2676" t="str">
        <f>LEFT(N2676,FIND("/",N2676)-1)</f>
        <v>technology</v>
      </c>
      <c r="R2676" t="str">
        <f>RIGHT(N2676,LEN(N2676)-FIND("/",N2676))</f>
        <v>makerspaces</v>
      </c>
      <c r="S2676" s="11">
        <f>(J2676/86400)+25569+(-5/24)</f>
        <v>42529.424421296295</v>
      </c>
      <c r="T2676" s="11">
        <f>(I2676/86400)+25569+(-5/24)</f>
        <v>42555.999305555553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IF(E2677&lt;=0,0,(E2677/D2677)*100)</f>
        <v>7.5880000000000001</v>
      </c>
      <c r="P2677" s="7">
        <f>IF(E2677&lt;=0,0,E2677/L2677)</f>
        <v>65.41379310344827</v>
      </c>
      <c r="Q2677" t="str">
        <f>LEFT(N2677,FIND("/",N2677)-1)</f>
        <v>technology</v>
      </c>
      <c r="R2677" t="str">
        <f>RIGHT(N2677,LEN(N2677)-FIND("/",N2677))</f>
        <v>makerspaces</v>
      </c>
      <c r="S2677" s="11">
        <f>(J2677/86400)+25569+(-5/24)</f>
        <v>41923.649178240739</v>
      </c>
      <c r="T2677" s="11">
        <f>(I2677/86400)+25569+(-5/24)</f>
        <v>41953.690844907404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IF(E2678&lt;=0,0,(E2678/D2678)*100)</f>
        <v>50.38095238095238</v>
      </c>
      <c r="P2678" s="7">
        <f>IF(E2678&lt;=0,0,E2678/L2678)</f>
        <v>117.55555555555556</v>
      </c>
      <c r="Q2678" t="str">
        <f>LEFT(N2678,FIND("/",N2678)-1)</f>
        <v>technology</v>
      </c>
      <c r="R2678" t="str">
        <f>RIGHT(N2678,LEN(N2678)-FIND("/",N2678))</f>
        <v>makerspaces</v>
      </c>
      <c r="S2678" s="11">
        <f>(J2678/86400)+25569+(-5/24)</f>
        <v>42482.416365740741</v>
      </c>
      <c r="T2678" s="11">
        <f>(I2678/86400)+25569+(-5/24)</f>
        <v>42512.416365740741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IF(E2679&lt;=0,0,(E2679/D2679)*100)</f>
        <v>17.512820512820511</v>
      </c>
      <c r="P2679" s="7">
        <f>IF(E2679&lt;=0,0,E2679/L2679)</f>
        <v>126.48148148148148</v>
      </c>
      <c r="Q2679" t="str">
        <f>LEFT(N2679,FIND("/",N2679)-1)</f>
        <v>technology</v>
      </c>
      <c r="R2679" t="str">
        <f>RIGHT(N2679,LEN(N2679)-FIND("/",N2679))</f>
        <v>makerspaces</v>
      </c>
      <c r="S2679" s="11">
        <f>(J2679/86400)+25569+(-5/24)</f>
        <v>41792.821099537039</v>
      </c>
      <c r="T2679" s="11">
        <f>(I2679/86400)+25569+(-5/24)</f>
        <v>41822.821099537039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IF(E2680&lt;=0,0,(E2680/D2680)*100)</f>
        <v>1.375E-2</v>
      </c>
      <c r="P2680" s="7">
        <f>IF(E2680&lt;=0,0,E2680/L2680)</f>
        <v>550</v>
      </c>
      <c r="Q2680" t="str">
        <f>LEFT(N2680,FIND("/",N2680)-1)</f>
        <v>technology</v>
      </c>
      <c r="R2680" t="str">
        <f>RIGHT(N2680,LEN(N2680)-FIND("/",N2680))</f>
        <v>makerspaces</v>
      </c>
      <c r="S2680" s="11">
        <f>(J2680/86400)+25569+(-5/24)</f>
        <v>42241.589872685181</v>
      </c>
      <c r="T2680" s="11">
        <f>(I2680/86400)+25569+(-5/24)</f>
        <v>42271.589872685181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IF(E2681&lt;=0,0,(E2681/D2681)*100)</f>
        <v>0.33</v>
      </c>
      <c r="P2681" s="7">
        <f>IF(E2681&lt;=0,0,E2681/L2681)</f>
        <v>44</v>
      </c>
      <c r="Q2681" t="str">
        <f>LEFT(N2681,FIND("/",N2681)-1)</f>
        <v>technology</v>
      </c>
      <c r="R2681" t="str">
        <f>RIGHT(N2681,LEN(N2681)-FIND("/",N2681))</f>
        <v>makerspaces</v>
      </c>
      <c r="S2681" s="11">
        <f>(J2681/86400)+25569+(-5/24)</f>
        <v>42032.792754629627</v>
      </c>
      <c r="T2681" s="11">
        <f>(I2681/86400)+25569+(-5/24)</f>
        <v>42062.792754629627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IF(E2682&lt;=0,0,(E2682/D2682)*100)</f>
        <v>0.86250000000000004</v>
      </c>
      <c r="P2682" s="7">
        <f>IF(E2682&lt;=0,0,E2682/L2682)</f>
        <v>69</v>
      </c>
      <c r="Q2682" t="str">
        <f>LEFT(N2682,FIND("/",N2682)-1)</f>
        <v>technology</v>
      </c>
      <c r="R2682" t="str">
        <f>RIGHT(N2682,LEN(N2682)-FIND("/",N2682))</f>
        <v>makerspaces</v>
      </c>
      <c r="S2682" s="11">
        <f>(J2682/86400)+25569+(-5/24)</f>
        <v>42436.003368055557</v>
      </c>
      <c r="T2682" s="11">
        <f>(I2682/86400)+25569+(-5/24)</f>
        <v>42465.961701388886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IF(E2683&lt;=0,0,(E2683/D2683)*100)</f>
        <v>0.6875</v>
      </c>
      <c r="P2683" s="7">
        <f>IF(E2683&lt;=0,0,E2683/L2683)</f>
        <v>27.5</v>
      </c>
      <c r="Q2683" t="str">
        <f>LEFT(N2683,FIND("/",N2683)-1)</f>
        <v>food</v>
      </c>
      <c r="R2683" t="str">
        <f>RIGHT(N2683,LEN(N2683)-FIND("/",N2683))</f>
        <v>food trucks</v>
      </c>
      <c r="S2683" s="11">
        <f>(J2683/86400)+25569+(-5/24)</f>
        <v>41805.686921296292</v>
      </c>
      <c r="T2683" s="11">
        <f>(I2683/86400)+25569+(-5/24)</f>
        <v>41830.686921296292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IF(E2684&lt;=0,0,(E2684/D2684)*100)</f>
        <v>28.299999999999997</v>
      </c>
      <c r="P2684" s="7">
        <f>IF(E2684&lt;=0,0,E2684/L2684)</f>
        <v>84.9</v>
      </c>
      <c r="Q2684" t="str">
        <f>LEFT(N2684,FIND("/",N2684)-1)</f>
        <v>food</v>
      </c>
      <c r="R2684" t="str">
        <f>RIGHT(N2684,LEN(N2684)-FIND("/",N2684))</f>
        <v>food trucks</v>
      </c>
      <c r="S2684" s="11">
        <f>(J2684/86400)+25569+(-5/24)</f>
        <v>41932.663657407407</v>
      </c>
      <c r="T2684" s="11">
        <f>(I2684/86400)+25569+(-5/24)</f>
        <v>41965.040972222218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IF(E2685&lt;=0,0,(E2685/D2685)*100)</f>
        <v>0.24</v>
      </c>
      <c r="P2685" s="7">
        <f>IF(E2685&lt;=0,0,E2685/L2685)</f>
        <v>12</v>
      </c>
      <c r="Q2685" t="str">
        <f>LEFT(N2685,FIND("/",N2685)-1)</f>
        <v>food</v>
      </c>
      <c r="R2685" t="str">
        <f>RIGHT(N2685,LEN(N2685)-FIND("/",N2685))</f>
        <v>food trucks</v>
      </c>
      <c r="S2685" s="11">
        <f>(J2685/86400)+25569+(-5/24)</f>
        <v>42034.546759259254</v>
      </c>
      <c r="T2685" s="11">
        <f>(I2685/86400)+25569+(-5/24)</f>
        <v>42064.546759259254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IF(E2686&lt;=0,0,(E2686/D2686)*100)</f>
        <v>1.1428571428571428</v>
      </c>
      <c r="P2686" s="7">
        <f>IF(E2686&lt;=0,0,E2686/L2686)</f>
        <v>200</v>
      </c>
      <c r="Q2686" t="str">
        <f>LEFT(N2686,FIND("/",N2686)-1)</f>
        <v>food</v>
      </c>
      <c r="R2686" t="str">
        <f>RIGHT(N2686,LEN(N2686)-FIND("/",N2686))</f>
        <v>food trucks</v>
      </c>
      <c r="S2686" s="11">
        <f>(J2686/86400)+25569+(-5/24)</f>
        <v>41820.706307870372</v>
      </c>
      <c r="T2686" s="11">
        <f>(I2686/86400)+25569+(-5/24)</f>
        <v>41860.706307870372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IF(E2687&lt;=0,0,(E2687/D2687)*100)</f>
        <v>0.02</v>
      </c>
      <c r="P2687" s="7">
        <f>IF(E2687&lt;=0,0,E2687/L2687)</f>
        <v>10</v>
      </c>
      <c r="Q2687" t="str">
        <f>LEFT(N2687,FIND("/",N2687)-1)</f>
        <v>food</v>
      </c>
      <c r="R2687" t="str">
        <f>RIGHT(N2687,LEN(N2687)-FIND("/",N2687))</f>
        <v>food trucks</v>
      </c>
      <c r="S2687" s="11">
        <f>(J2687/86400)+25569+(-5/24)</f>
        <v>42061.487615740734</v>
      </c>
      <c r="T2687" s="11">
        <f>(I2687/86400)+25569+(-5/24)</f>
        <v>42121.44594907407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IF(E2688&lt;=0,0,(E2688/D2688)*100)</f>
        <v>0</v>
      </c>
      <c r="P2688" s="7">
        <f>IF(E2688&lt;=0,0,E2688/L2688)</f>
        <v>0</v>
      </c>
      <c r="Q2688" t="str">
        <f>LEFT(N2688,FIND("/",N2688)-1)</f>
        <v>food</v>
      </c>
      <c r="R2688" t="str">
        <f>RIGHT(N2688,LEN(N2688)-FIND("/",N2688))</f>
        <v>food trucks</v>
      </c>
      <c r="S2688" s="11">
        <f>(J2688/86400)+25569+(-5/24)</f>
        <v>41892.766469907401</v>
      </c>
      <c r="T2688" s="11">
        <f>(I2688/86400)+25569+(-5/24)</f>
        <v>41912.766469907401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IF(E2689&lt;=0,0,(E2689/D2689)*100)</f>
        <v>0</v>
      </c>
      <c r="P2689" s="7">
        <f>IF(E2689&lt;=0,0,E2689/L2689)</f>
        <v>0</v>
      </c>
      <c r="Q2689" t="str">
        <f>LEFT(N2689,FIND("/",N2689)-1)</f>
        <v>food</v>
      </c>
      <c r="R2689" t="str">
        <f>RIGHT(N2689,LEN(N2689)-FIND("/",N2689))</f>
        <v>food trucks</v>
      </c>
      <c r="S2689" s="11">
        <f>(J2689/86400)+25569+(-5/24)</f>
        <v>42154.431921296295</v>
      </c>
      <c r="T2689" s="11">
        <f>(I2689/86400)+25569+(-5/24)</f>
        <v>42184.431921296295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IF(E2690&lt;=0,0,(E2690/D2690)*100)</f>
        <v>0.14799999999999999</v>
      </c>
      <c r="P2690" s="7">
        <f>IF(E2690&lt;=0,0,E2690/L2690)</f>
        <v>5.2857142857142856</v>
      </c>
      <c r="Q2690" t="str">
        <f>LEFT(N2690,FIND("/",N2690)-1)</f>
        <v>food</v>
      </c>
      <c r="R2690" t="str">
        <f>RIGHT(N2690,LEN(N2690)-FIND("/",N2690))</f>
        <v>food trucks</v>
      </c>
      <c r="S2690" s="11">
        <f>(J2690/86400)+25569+(-5/24)</f>
        <v>42027.910532407404</v>
      </c>
      <c r="T2690" s="11">
        <f>(I2690/86400)+25569+(-5/24)</f>
        <v>42058.916666666664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IF(E2691&lt;=0,0,(E2691/D2691)*100)</f>
        <v>2.8571428571428571E-3</v>
      </c>
      <c r="P2691" s="7">
        <f>IF(E2691&lt;=0,0,E2691/L2691)</f>
        <v>1</v>
      </c>
      <c r="Q2691" t="str">
        <f>LEFT(N2691,FIND("/",N2691)-1)</f>
        <v>food</v>
      </c>
      <c r="R2691" t="str">
        <f>RIGHT(N2691,LEN(N2691)-FIND("/",N2691))</f>
        <v>food trucks</v>
      </c>
      <c r="S2691" s="11">
        <f>(J2691/86400)+25569+(-5/24)</f>
        <v>42551.75335648148</v>
      </c>
      <c r="T2691" s="11">
        <f>(I2691/86400)+25569+(-5/24)</f>
        <v>42581.75335648148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IF(E2692&lt;=0,0,(E2692/D2692)*100)</f>
        <v>10.7325</v>
      </c>
      <c r="P2692" s="7">
        <f>IF(E2692&lt;=0,0,E2692/L2692)</f>
        <v>72.762711864406782</v>
      </c>
      <c r="Q2692" t="str">
        <f>LEFT(N2692,FIND("/",N2692)-1)</f>
        <v>food</v>
      </c>
      <c r="R2692" t="str">
        <f>RIGHT(N2692,LEN(N2692)-FIND("/",N2692))</f>
        <v>food trucks</v>
      </c>
      <c r="S2692" s="11">
        <f>(J2692/86400)+25569+(-5/24)</f>
        <v>42112.89671296296</v>
      </c>
      <c r="T2692" s="11">
        <f>(I2692/86400)+25569+(-5/24)</f>
        <v>42157.89671296296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IF(E2693&lt;=0,0,(E2693/D2693)*100)</f>
        <v>5.3846153846153842E-2</v>
      </c>
      <c r="P2693" s="7">
        <f>IF(E2693&lt;=0,0,E2693/L2693)</f>
        <v>17.5</v>
      </c>
      <c r="Q2693" t="str">
        <f>LEFT(N2693,FIND("/",N2693)-1)</f>
        <v>food</v>
      </c>
      <c r="R2693" t="str">
        <f>RIGHT(N2693,LEN(N2693)-FIND("/",N2693))</f>
        <v>food trucks</v>
      </c>
      <c r="S2693" s="11">
        <f>(J2693/86400)+25569+(-5/24)</f>
        <v>42089.515706018516</v>
      </c>
      <c r="T2693" s="11">
        <f>(I2693/86400)+25569+(-5/24)</f>
        <v>42134.515706018516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IF(E2694&lt;=0,0,(E2694/D2694)*100)</f>
        <v>0.7142857142857143</v>
      </c>
      <c r="P2694" s="7">
        <f>IF(E2694&lt;=0,0,E2694/L2694)</f>
        <v>25</v>
      </c>
      <c r="Q2694" t="str">
        <f>LEFT(N2694,FIND("/",N2694)-1)</f>
        <v>food</v>
      </c>
      <c r="R2694" t="str">
        <f>RIGHT(N2694,LEN(N2694)-FIND("/",N2694))</f>
        <v>food trucks</v>
      </c>
      <c r="S2694" s="11">
        <f>(J2694/86400)+25569+(-5/24)</f>
        <v>42058.125694444439</v>
      </c>
      <c r="T2694" s="11">
        <f>(I2694/86400)+25569+(-5/24)</f>
        <v>42088.084027777775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IF(E2695&lt;=0,0,(E2695/D2695)*100)</f>
        <v>0.8</v>
      </c>
      <c r="P2695" s="7">
        <f>IF(E2695&lt;=0,0,E2695/L2695)</f>
        <v>13.333333333333334</v>
      </c>
      <c r="Q2695" t="str">
        <f>LEFT(N2695,FIND("/",N2695)-1)</f>
        <v>food</v>
      </c>
      <c r="R2695" t="str">
        <f>RIGHT(N2695,LEN(N2695)-FIND("/",N2695))</f>
        <v>food trucks</v>
      </c>
      <c r="S2695" s="11">
        <f>(J2695/86400)+25569+(-5/24)</f>
        <v>41833.930162037032</v>
      </c>
      <c r="T2695" s="11">
        <f>(I2695/86400)+25569+(-5/24)</f>
        <v>41863.930162037032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IF(E2696&lt;=0,0,(E2696/D2696)*100)</f>
        <v>3.3333333333333335E-3</v>
      </c>
      <c r="P2696" s="7">
        <f>IF(E2696&lt;=0,0,E2696/L2696)</f>
        <v>1</v>
      </c>
      <c r="Q2696" t="str">
        <f>LEFT(N2696,FIND("/",N2696)-1)</f>
        <v>food</v>
      </c>
      <c r="R2696" t="str">
        <f>RIGHT(N2696,LEN(N2696)-FIND("/",N2696))</f>
        <v>food trucks</v>
      </c>
      <c r="S2696" s="11">
        <f>(J2696/86400)+25569+(-5/24)</f>
        <v>41877.932164351849</v>
      </c>
      <c r="T2696" s="11">
        <f>(I2696/86400)+25569+(-5/24)</f>
        <v>41907.932164351849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IF(E2697&lt;=0,0,(E2697/D2697)*100)</f>
        <v>0.47333333333333333</v>
      </c>
      <c r="P2697" s="7">
        <f>IF(E2697&lt;=0,0,E2697/L2697)</f>
        <v>23.666666666666668</v>
      </c>
      <c r="Q2697" t="str">
        <f>LEFT(N2697,FIND("/",N2697)-1)</f>
        <v>food</v>
      </c>
      <c r="R2697" t="str">
        <f>RIGHT(N2697,LEN(N2697)-FIND("/",N2697))</f>
        <v>food trucks</v>
      </c>
      <c r="S2697" s="11">
        <f>(J2697/86400)+25569+(-5/24)</f>
        <v>42047.973587962959</v>
      </c>
      <c r="T2697" s="11">
        <f>(I2697/86400)+25569+(-5/24)</f>
        <v>42107.931921296295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IF(E2698&lt;=0,0,(E2698/D2698)*100)</f>
        <v>5.65</v>
      </c>
      <c r="P2698" s="7">
        <f>IF(E2698&lt;=0,0,E2698/L2698)</f>
        <v>89.21052631578948</v>
      </c>
      <c r="Q2698" t="str">
        <f>LEFT(N2698,FIND("/",N2698)-1)</f>
        <v>food</v>
      </c>
      <c r="R2698" t="str">
        <f>RIGHT(N2698,LEN(N2698)-FIND("/",N2698))</f>
        <v>food trucks</v>
      </c>
      <c r="S2698" s="11">
        <f>(J2698/86400)+25569+(-5/24)</f>
        <v>41964.636111111111</v>
      </c>
      <c r="T2698" s="11">
        <f>(I2698/86400)+25569+(-5/24)</f>
        <v>41998.636111111111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IF(E2699&lt;=0,0,(E2699/D2699)*100)</f>
        <v>26.35217391304348</v>
      </c>
      <c r="P2699" s="7">
        <f>IF(E2699&lt;=0,0,E2699/L2699)</f>
        <v>116.55769230769231</v>
      </c>
      <c r="Q2699" t="str">
        <f>LEFT(N2699,FIND("/",N2699)-1)</f>
        <v>food</v>
      </c>
      <c r="R2699" t="str">
        <f>RIGHT(N2699,LEN(N2699)-FIND("/",N2699))</f>
        <v>food trucks</v>
      </c>
      <c r="S2699" s="11">
        <f>(J2699/86400)+25569+(-5/24)</f>
        <v>42187.731747685182</v>
      </c>
      <c r="T2699" s="11">
        <f>(I2699/86400)+25569+(-5/24)</f>
        <v>42218.708333333336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IF(E2700&lt;=0,0,(E2700/D2700)*100)</f>
        <v>0.325125</v>
      </c>
      <c r="P2700" s="7">
        <f>IF(E2700&lt;=0,0,E2700/L2700)</f>
        <v>13.005000000000001</v>
      </c>
      <c r="Q2700" t="str">
        <f>LEFT(N2700,FIND("/",N2700)-1)</f>
        <v>food</v>
      </c>
      <c r="R2700" t="str">
        <f>RIGHT(N2700,LEN(N2700)-FIND("/",N2700))</f>
        <v>food trucks</v>
      </c>
      <c r="S2700" s="11">
        <f>(J2700/86400)+25569+(-5/24)</f>
        <v>41787.689907407403</v>
      </c>
      <c r="T2700" s="11">
        <f>(I2700/86400)+25569+(-5/24)</f>
        <v>41817.689907407403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IF(E2701&lt;=0,0,(E2701/D2701)*100)</f>
        <v>0</v>
      </c>
      <c r="P2701" s="7">
        <f>IF(E2701&lt;=0,0,E2701/L2701)</f>
        <v>0</v>
      </c>
      <c r="Q2701" t="str">
        <f>LEFT(N2701,FIND("/",N2701)-1)</f>
        <v>food</v>
      </c>
      <c r="R2701" t="str">
        <f>RIGHT(N2701,LEN(N2701)-FIND("/",N2701))</f>
        <v>food trucks</v>
      </c>
      <c r="S2701" s="11">
        <f>(J2701/86400)+25569+(-5/24)</f>
        <v>41829.688229166662</v>
      </c>
      <c r="T2701" s="11">
        <f>(I2701/86400)+25569+(-5/24)</f>
        <v>41859.688229166662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IF(E2702&lt;=0,0,(E2702/D2702)*100)</f>
        <v>0.7000700070007001</v>
      </c>
      <c r="P2702" s="7">
        <f>IF(E2702&lt;=0,0,E2702/L2702)</f>
        <v>17.5</v>
      </c>
      <c r="Q2702" t="str">
        <f>LEFT(N2702,FIND("/",N2702)-1)</f>
        <v>food</v>
      </c>
      <c r="R2702" t="str">
        <f>RIGHT(N2702,LEN(N2702)-FIND("/",N2702))</f>
        <v>food trucks</v>
      </c>
      <c r="S2702" s="11">
        <f>(J2702/86400)+25569+(-5/24)</f>
        <v>41870.666342592587</v>
      </c>
      <c r="T2702" s="11">
        <f>(I2702/86400)+25569+(-5/24)</f>
        <v>41900.666342592587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IF(E2703&lt;=0,0,(E2703/D2703)*100)</f>
        <v>46.176470588235297</v>
      </c>
      <c r="P2703" s="7">
        <f>IF(E2703&lt;=0,0,E2703/L2703)</f>
        <v>34.130434782608695</v>
      </c>
      <c r="Q2703" t="str">
        <f>LEFT(N2703,FIND("/",N2703)-1)</f>
        <v>theater</v>
      </c>
      <c r="R2703" t="str">
        <f>RIGHT(N2703,LEN(N2703)-FIND("/",N2703))</f>
        <v>spaces</v>
      </c>
      <c r="S2703" s="11">
        <f>(J2703/86400)+25569+(-5/24)</f>
        <v>42801.566365740735</v>
      </c>
      <c r="T2703" s="11">
        <f>(I2703/86400)+25569+(-5/24)</f>
        <v>42832.524699074071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IF(E2704&lt;=0,0,(E2704/D2704)*100)</f>
        <v>34.410000000000004</v>
      </c>
      <c r="P2704" s="7">
        <f>IF(E2704&lt;=0,0,E2704/L2704)</f>
        <v>132.34615384615384</v>
      </c>
      <c r="Q2704" t="str">
        <f>LEFT(N2704,FIND("/",N2704)-1)</f>
        <v>theater</v>
      </c>
      <c r="R2704" t="str">
        <f>RIGHT(N2704,LEN(N2704)-FIND("/",N2704))</f>
        <v>spaces</v>
      </c>
      <c r="S2704" s="11">
        <f>(J2704/86400)+25569+(-5/24)</f>
        <v>42800.593483796292</v>
      </c>
      <c r="T2704" s="11">
        <f>(I2704/86400)+25569+(-5/24)</f>
        <v>42830.551817129628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IF(E2705&lt;=0,0,(E2705/D2705)*100)</f>
        <v>103.75000000000001</v>
      </c>
      <c r="P2705" s="7">
        <f>IF(E2705&lt;=0,0,E2705/L2705)</f>
        <v>922.22222222222217</v>
      </c>
      <c r="Q2705" t="str">
        <f>LEFT(N2705,FIND("/",N2705)-1)</f>
        <v>theater</v>
      </c>
      <c r="R2705" t="str">
        <f>RIGHT(N2705,LEN(N2705)-FIND("/",N2705))</f>
        <v>spaces</v>
      </c>
      <c r="S2705" s="11">
        <f>(J2705/86400)+25569+(-5/24)</f>
        <v>42756.481828703698</v>
      </c>
      <c r="T2705" s="11">
        <f>(I2705/86400)+25569+(-5/24)</f>
        <v>42816.440162037034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IF(E2706&lt;=0,0,(E2706/D2706)*100)</f>
        <v>6.0263157894736841</v>
      </c>
      <c r="P2706" s="7">
        <f>IF(E2706&lt;=0,0,E2706/L2706)</f>
        <v>163.57142857142858</v>
      </c>
      <c r="Q2706" t="str">
        <f>LEFT(N2706,FIND("/",N2706)-1)</f>
        <v>theater</v>
      </c>
      <c r="R2706" t="str">
        <f>RIGHT(N2706,LEN(N2706)-FIND("/",N2706))</f>
        <v>spaces</v>
      </c>
      <c r="S2706" s="11">
        <f>(J2706/86400)+25569+(-5/24)</f>
        <v>42787.654097222221</v>
      </c>
      <c r="T2706" s="11">
        <f>(I2706/86400)+25569+(-5/24)</f>
        <v>42830.61243055555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IF(E2707&lt;=0,0,(E2707/D2707)*100)</f>
        <v>10.539393939393939</v>
      </c>
      <c r="P2707" s="7">
        <f>IF(E2707&lt;=0,0,E2707/L2707)</f>
        <v>217.375</v>
      </c>
      <c r="Q2707" t="str">
        <f>LEFT(N2707,FIND("/",N2707)-1)</f>
        <v>theater</v>
      </c>
      <c r="R2707" t="str">
        <f>RIGHT(N2707,LEN(N2707)-FIND("/",N2707))</f>
        <v>spaces</v>
      </c>
      <c r="S2707" s="11">
        <f>(J2707/86400)+25569+(-5/24)</f>
        <v>42773.70784722222</v>
      </c>
      <c r="T2707" s="11">
        <f>(I2707/86400)+25569+(-5/24)</f>
        <v>42818.666180555556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IF(E2708&lt;=0,0,(E2708/D2708)*100)</f>
        <v>112.29714285714284</v>
      </c>
      <c r="P2708" s="7">
        <f>IF(E2708&lt;=0,0,E2708/L2708)</f>
        <v>149.44486692015209</v>
      </c>
      <c r="Q2708" t="str">
        <f>LEFT(N2708,FIND("/",N2708)-1)</f>
        <v>theater</v>
      </c>
      <c r="R2708" t="str">
        <f>RIGHT(N2708,LEN(N2708)-FIND("/",N2708))</f>
        <v>spaces</v>
      </c>
      <c r="S2708" s="11">
        <f>(J2708/86400)+25569+(-5/24)</f>
        <v>41899.086608796293</v>
      </c>
      <c r="T2708" s="11">
        <f>(I2708/86400)+25569+(-5/24)</f>
        <v>41928.082638888889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IF(E2709&lt;=0,0,(E2709/D2709)*100)</f>
        <v>350.84462500000001</v>
      </c>
      <c r="P2709" s="7">
        <f>IF(E2709&lt;=0,0,E2709/L2709)</f>
        <v>71.237487309644663</v>
      </c>
      <c r="Q2709" t="str">
        <f>LEFT(N2709,FIND("/",N2709)-1)</f>
        <v>theater</v>
      </c>
      <c r="R2709" t="str">
        <f>RIGHT(N2709,LEN(N2709)-FIND("/",N2709))</f>
        <v>spaces</v>
      </c>
      <c r="S2709" s="11">
        <f>(J2709/86400)+25569+(-5/24)</f>
        <v>41391.574571759258</v>
      </c>
      <c r="T2709" s="11">
        <f>(I2709/86400)+25569+(-5/24)</f>
        <v>41421.082638888889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IF(E2710&lt;=0,0,(E2710/D2710)*100)</f>
        <v>233.21535</v>
      </c>
      <c r="P2710" s="7">
        <f>IF(E2710&lt;=0,0,E2710/L2710)</f>
        <v>44.464318398474738</v>
      </c>
      <c r="Q2710" t="str">
        <f>LEFT(N2710,FIND("/",N2710)-1)</f>
        <v>theater</v>
      </c>
      <c r="R2710" t="str">
        <f>RIGHT(N2710,LEN(N2710)-FIND("/",N2710))</f>
        <v>spaces</v>
      </c>
      <c r="S2710" s="11">
        <f>(J2710/86400)+25569+(-5/24)</f>
        <v>42512.489884259259</v>
      </c>
      <c r="T2710" s="11">
        <f>(I2710/86400)+25569+(-5/24)</f>
        <v>42572.489884259259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IF(E2711&lt;=0,0,(E2711/D2711)*100)</f>
        <v>101.60599999999999</v>
      </c>
      <c r="P2711" s="7">
        <f>IF(E2711&lt;=0,0,E2711/L2711)</f>
        <v>164.94480519480518</v>
      </c>
      <c r="Q2711" t="str">
        <f>LEFT(N2711,FIND("/",N2711)-1)</f>
        <v>theater</v>
      </c>
      <c r="R2711" t="str">
        <f>RIGHT(N2711,LEN(N2711)-FIND("/",N2711))</f>
        <v>spaces</v>
      </c>
      <c r="S2711" s="11">
        <f>(J2711/86400)+25569+(-5/24)</f>
        <v>42611.941446759258</v>
      </c>
      <c r="T2711" s="11">
        <f>(I2711/86400)+25569+(-5/24)</f>
        <v>42646.957638888889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IF(E2712&lt;=0,0,(E2712/D2712)*100)</f>
        <v>153.90035000000003</v>
      </c>
      <c r="P2712" s="7">
        <f>IF(E2712&lt;=0,0,E2712/L2712)</f>
        <v>84.871516544117654</v>
      </c>
      <c r="Q2712" t="str">
        <f>LEFT(N2712,FIND("/",N2712)-1)</f>
        <v>theater</v>
      </c>
      <c r="R2712" t="str">
        <f>RIGHT(N2712,LEN(N2712)-FIND("/",N2712))</f>
        <v>spaces</v>
      </c>
      <c r="S2712" s="11">
        <f>(J2712/86400)+25569+(-5/24)</f>
        <v>41828.021157407406</v>
      </c>
      <c r="T2712" s="11">
        <f>(I2712/86400)+25569+(-5/24)</f>
        <v>41859.875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IF(E2713&lt;=0,0,(E2713/D2713)*100)</f>
        <v>100.7161125319693</v>
      </c>
      <c r="P2713" s="7">
        <f>IF(E2713&lt;=0,0,E2713/L2713)</f>
        <v>53.945205479452056</v>
      </c>
      <c r="Q2713" t="str">
        <f>LEFT(N2713,FIND("/",N2713)-1)</f>
        <v>theater</v>
      </c>
      <c r="R2713" t="str">
        <f>RIGHT(N2713,LEN(N2713)-FIND("/",N2713))</f>
        <v>spaces</v>
      </c>
      <c r="S2713" s="11">
        <f>(J2713/86400)+25569+(-5/24)</f>
        <v>41780.536921296291</v>
      </c>
      <c r="T2713" s="11">
        <f>(I2713/86400)+25569+(-5/24)</f>
        <v>41810.709027777775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IF(E2714&lt;=0,0,(E2714/D2714)*100)</f>
        <v>131.38181818181818</v>
      </c>
      <c r="P2714" s="7">
        <f>IF(E2714&lt;=0,0,E2714/L2714)</f>
        <v>50.531468531468533</v>
      </c>
      <c r="Q2714" t="str">
        <f>LEFT(N2714,FIND("/",N2714)-1)</f>
        <v>theater</v>
      </c>
      <c r="R2714" t="str">
        <f>RIGHT(N2714,LEN(N2714)-FIND("/",N2714))</f>
        <v>spaces</v>
      </c>
      <c r="S2714" s="11">
        <f>(J2714/86400)+25569+(-5/24)</f>
        <v>41431.853703703702</v>
      </c>
      <c r="T2714" s="11">
        <f>(I2714/86400)+25569+(-5/24)</f>
        <v>41468.541666666664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IF(E2715&lt;=0,0,(E2715/D2715)*100)</f>
        <v>102.24133333333334</v>
      </c>
      <c r="P2715" s="7">
        <f>IF(E2715&lt;=0,0,E2715/L2715)</f>
        <v>108.00140845070422</v>
      </c>
      <c r="Q2715" t="str">
        <f>LEFT(N2715,FIND("/",N2715)-1)</f>
        <v>theater</v>
      </c>
      <c r="R2715" t="str">
        <f>RIGHT(N2715,LEN(N2715)-FIND("/",N2715))</f>
        <v>spaces</v>
      </c>
      <c r="S2715" s="11">
        <f>(J2715/86400)+25569+(-5/24)</f>
        <v>42322.445416666662</v>
      </c>
      <c r="T2715" s="11">
        <f>(I2715/86400)+25569+(-5/24)</f>
        <v>42362.445416666662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IF(E2716&lt;=0,0,(E2716/D2716)*100)</f>
        <v>116.35599999999999</v>
      </c>
      <c r="P2716" s="7">
        <f>IF(E2716&lt;=0,0,E2716/L2716)</f>
        <v>95.373770491803285</v>
      </c>
      <c r="Q2716" t="str">
        <f>LEFT(N2716,FIND("/",N2716)-1)</f>
        <v>theater</v>
      </c>
      <c r="R2716" t="str">
        <f>RIGHT(N2716,LEN(N2716)-FIND("/",N2716))</f>
        <v>spaces</v>
      </c>
      <c r="S2716" s="11">
        <f>(J2716/86400)+25569+(-5/24)</f>
        <v>42629.446712962956</v>
      </c>
      <c r="T2716" s="11">
        <f>(I2716/86400)+25569+(-5/24)</f>
        <v>42657.749999999993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IF(E2717&lt;=0,0,(E2717/D2717)*100)</f>
        <v>264.62241666666665</v>
      </c>
      <c r="P2717" s="7">
        <f>IF(E2717&lt;=0,0,E2717/L2717)</f>
        <v>57.631016333938291</v>
      </c>
      <c r="Q2717" t="str">
        <f>LEFT(N2717,FIND("/",N2717)-1)</f>
        <v>theater</v>
      </c>
      <c r="R2717" t="str">
        <f>RIGHT(N2717,LEN(N2717)-FIND("/",N2717))</f>
        <v>spaces</v>
      </c>
      <c r="S2717" s="11">
        <f>(J2717/86400)+25569+(-5/24)</f>
        <v>42387.190138888887</v>
      </c>
      <c r="T2717" s="11">
        <f>(I2717/86400)+25569+(-5/24)</f>
        <v>42421.190138888887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IF(E2718&lt;=0,0,(E2718/D2718)*100)</f>
        <v>119.98010000000001</v>
      </c>
      <c r="P2718" s="7">
        <f>IF(E2718&lt;=0,0,E2718/L2718)</f>
        <v>64.160481283422456</v>
      </c>
      <c r="Q2718" t="str">
        <f>LEFT(N2718,FIND("/",N2718)-1)</f>
        <v>theater</v>
      </c>
      <c r="R2718" t="str">
        <f>RIGHT(N2718,LEN(N2718)-FIND("/",N2718))</f>
        <v>spaces</v>
      </c>
      <c r="S2718" s="11">
        <f>(J2718/86400)+25569+(-5/24)</f>
        <v>42255.124918981477</v>
      </c>
      <c r="T2718" s="11">
        <f>(I2718/86400)+25569+(-5/24)</f>
        <v>42285.124918981477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IF(E2719&lt;=0,0,(E2719/D2719)*100)</f>
        <v>120.10400000000001</v>
      </c>
      <c r="P2719" s="7">
        <f>IF(E2719&lt;=0,0,E2719/L2719)</f>
        <v>92.387692307692305</v>
      </c>
      <c r="Q2719" t="str">
        <f>LEFT(N2719,FIND("/",N2719)-1)</f>
        <v>theater</v>
      </c>
      <c r="R2719" t="str">
        <f>RIGHT(N2719,LEN(N2719)-FIND("/",N2719))</f>
        <v>spaces</v>
      </c>
      <c r="S2719" s="11">
        <f>(J2719/86400)+25569+(-5/24)</f>
        <v>41934.706585648142</v>
      </c>
      <c r="T2719" s="11">
        <f>(I2719/86400)+25569+(-5/24)</f>
        <v>41979.748252314814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IF(E2720&lt;=0,0,(E2720/D2720)*100)</f>
        <v>103.58333333333334</v>
      </c>
      <c r="P2720" s="7">
        <f>IF(E2720&lt;=0,0,E2720/L2720)</f>
        <v>125.97972972972973</v>
      </c>
      <c r="Q2720" t="str">
        <f>LEFT(N2720,FIND("/",N2720)-1)</f>
        <v>theater</v>
      </c>
      <c r="R2720" t="str">
        <f>RIGHT(N2720,LEN(N2720)-FIND("/",N2720))</f>
        <v>spaces</v>
      </c>
      <c r="S2720" s="11">
        <f>(J2720/86400)+25569+(-5/24)</f>
        <v>42465.388252314813</v>
      </c>
      <c r="T2720" s="11">
        <f>(I2720/86400)+25569+(-5/24)</f>
        <v>42493.749999999993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IF(E2721&lt;=0,0,(E2721/D2721)*100)</f>
        <v>108.83333333333334</v>
      </c>
      <c r="P2721" s="7">
        <f>IF(E2721&lt;=0,0,E2721/L2721)</f>
        <v>94.637681159420296</v>
      </c>
      <c r="Q2721" t="str">
        <f>LEFT(N2721,FIND("/",N2721)-1)</f>
        <v>theater</v>
      </c>
      <c r="R2721" t="str">
        <f>RIGHT(N2721,LEN(N2721)-FIND("/",N2721))</f>
        <v>spaces</v>
      </c>
      <c r="S2721" s="11">
        <f>(J2721/86400)+25569+(-5/24)</f>
        <v>42417.822847222218</v>
      </c>
      <c r="T2721" s="11">
        <f>(I2721/86400)+25569+(-5/24)</f>
        <v>42477.781180555554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IF(E2722&lt;=0,0,(E2722/D2722)*100)</f>
        <v>118.12400000000001</v>
      </c>
      <c r="P2722" s="7">
        <f>IF(E2722&lt;=0,0,E2722/L2722)</f>
        <v>170.69942196531792</v>
      </c>
      <c r="Q2722" t="str">
        <f>LEFT(N2722,FIND("/",N2722)-1)</f>
        <v>theater</v>
      </c>
      <c r="R2722" t="str">
        <f>RIGHT(N2722,LEN(N2722)-FIND("/",N2722))</f>
        <v>spaces</v>
      </c>
      <c r="S2722" s="11">
        <f>(J2722/86400)+25569+(-5/24)</f>
        <v>42655.257557870369</v>
      </c>
      <c r="T2722" s="11">
        <f>(I2722/86400)+25569+(-5/24)</f>
        <v>42685.299224537033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IF(E2723&lt;=0,0,(E2723/D2723)*100)</f>
        <v>1462</v>
      </c>
      <c r="P2723" s="7">
        <f>IF(E2723&lt;=0,0,E2723/L2723)</f>
        <v>40.762081784386616</v>
      </c>
      <c r="Q2723" t="str">
        <f>LEFT(N2723,FIND("/",N2723)-1)</f>
        <v>technology</v>
      </c>
      <c r="R2723" t="str">
        <f>RIGHT(N2723,LEN(N2723)-FIND("/",N2723))</f>
        <v>hardware</v>
      </c>
      <c r="S2723" s="11">
        <f>(J2723/86400)+25569+(-5/24)</f>
        <v>41493.335625</v>
      </c>
      <c r="T2723" s="11">
        <f>(I2723/86400)+25569+(-5/24)</f>
        <v>41523.583333333328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IF(E2724&lt;=0,0,(E2724/D2724)*100)</f>
        <v>252.54</v>
      </c>
      <c r="P2724" s="7">
        <f>IF(E2724&lt;=0,0,E2724/L2724)</f>
        <v>68.254054054054052</v>
      </c>
      <c r="Q2724" t="str">
        <f>LEFT(N2724,FIND("/",N2724)-1)</f>
        <v>technology</v>
      </c>
      <c r="R2724" t="str">
        <f>RIGHT(N2724,LEN(N2724)-FIND("/",N2724))</f>
        <v>hardware</v>
      </c>
      <c r="S2724" s="11">
        <f>(J2724/86400)+25569+(-5/24)</f>
        <v>42704.64876157407</v>
      </c>
      <c r="T2724" s="11">
        <f>(I2724/86400)+25569+(-5/24)</f>
        <v>42764.64876157407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IF(E2725&lt;=0,0,(E2725/D2725)*100)</f>
        <v>140.05000000000001</v>
      </c>
      <c r="P2725" s="7">
        <f>IF(E2725&lt;=0,0,E2725/L2725)</f>
        <v>95.48863636363636</v>
      </c>
      <c r="Q2725" t="str">
        <f>LEFT(N2725,FIND("/",N2725)-1)</f>
        <v>technology</v>
      </c>
      <c r="R2725" t="str">
        <f>RIGHT(N2725,LEN(N2725)-FIND("/",N2725))</f>
        <v>hardware</v>
      </c>
      <c r="S2725" s="11">
        <f>(J2725/86400)+25569+(-5/24)</f>
        <v>41944.630648148144</v>
      </c>
      <c r="T2725" s="11">
        <f>(I2725/86400)+25569+(-5/24)</f>
        <v>42004.672314814808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IF(E2726&lt;=0,0,(E2726/D2726)*100)</f>
        <v>296.87520259319291</v>
      </c>
      <c r="P2726" s="7">
        <f>IF(E2726&lt;=0,0,E2726/L2726)</f>
        <v>7.1902649656526005</v>
      </c>
      <c r="Q2726" t="str">
        <f>LEFT(N2726,FIND("/",N2726)-1)</f>
        <v>technology</v>
      </c>
      <c r="R2726" t="str">
        <f>RIGHT(N2726,LEN(N2726)-FIND("/",N2726))</f>
        <v>hardware</v>
      </c>
      <c r="S2726" s="11">
        <f>(J2726/86400)+25569+(-5/24)</f>
        <v>42199.118738425925</v>
      </c>
      <c r="T2726" s="11">
        <f>(I2726/86400)+25569+(-5/24)</f>
        <v>42231.118738425925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IF(E2727&lt;=0,0,(E2727/D2727)*100)</f>
        <v>144.54249999999999</v>
      </c>
      <c r="P2727" s="7">
        <f>IF(E2727&lt;=0,0,E2727/L2727)</f>
        <v>511.65486725663715</v>
      </c>
      <c r="Q2727" t="str">
        <f>LEFT(N2727,FIND("/",N2727)-1)</f>
        <v>technology</v>
      </c>
      <c r="R2727" t="str">
        <f>RIGHT(N2727,LEN(N2727)-FIND("/",N2727))</f>
        <v>hardware</v>
      </c>
      <c r="S2727" s="11">
        <f>(J2727/86400)+25569+(-5/24)</f>
        <v>42745.53628472222</v>
      </c>
      <c r="T2727" s="11">
        <f>(I2727/86400)+25569+(-5/24)</f>
        <v>42795.53628472222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IF(E2728&lt;=0,0,(E2728/D2728)*100)</f>
        <v>105.745</v>
      </c>
      <c r="P2728" s="7">
        <f>IF(E2728&lt;=0,0,E2728/L2728)</f>
        <v>261.74504950495049</v>
      </c>
      <c r="Q2728" t="str">
        <f>LEFT(N2728,FIND("/",N2728)-1)</f>
        <v>technology</v>
      </c>
      <c r="R2728" t="str">
        <f>RIGHT(N2728,LEN(N2728)-FIND("/",N2728))</f>
        <v>hardware</v>
      </c>
      <c r="S2728" s="11">
        <f>(J2728/86400)+25569+(-5/24)</f>
        <v>42452.371655092589</v>
      </c>
      <c r="T2728" s="11">
        <f>(I2728/86400)+25569+(-5/24)</f>
        <v>42482.371655092589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IF(E2729&lt;=0,0,(E2729/D2729)*100)</f>
        <v>493.21000000000004</v>
      </c>
      <c r="P2729" s="7">
        <f>IF(E2729&lt;=0,0,E2729/L2729)</f>
        <v>69.760961810466767</v>
      </c>
      <c r="Q2729" t="str">
        <f>LEFT(N2729,FIND("/",N2729)-1)</f>
        <v>technology</v>
      </c>
      <c r="R2729" t="str">
        <f>RIGHT(N2729,LEN(N2729)-FIND("/",N2729))</f>
        <v>hardware</v>
      </c>
      <c r="S2729" s="11">
        <f>(J2729/86400)+25569+(-5/24)</f>
        <v>42198.468321759261</v>
      </c>
      <c r="T2729" s="11">
        <f>(I2729/86400)+25569+(-5/24)</f>
        <v>42223.468321759261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IF(E2730&lt;=0,0,(E2730/D2730)*100)</f>
        <v>201.82666666666668</v>
      </c>
      <c r="P2730" s="7">
        <f>IF(E2730&lt;=0,0,E2730/L2730)</f>
        <v>77.229591836734699</v>
      </c>
      <c r="Q2730" t="str">
        <f>LEFT(N2730,FIND("/",N2730)-1)</f>
        <v>technology</v>
      </c>
      <c r="R2730" t="str">
        <f>RIGHT(N2730,LEN(N2730)-FIND("/",N2730))</f>
        <v>hardware</v>
      </c>
      <c r="S2730" s="11">
        <f>(J2730/86400)+25569+(-5/24)</f>
        <v>42333.391597222224</v>
      </c>
      <c r="T2730" s="11">
        <f>(I2730/86400)+25569+(-5/24)</f>
        <v>42368.391597222224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IF(E2731&lt;=0,0,(E2731/D2731)*100)</f>
        <v>104.44</v>
      </c>
      <c r="P2731" s="7">
        <f>IF(E2731&lt;=0,0,E2731/L2731)</f>
        <v>340.56521739130437</v>
      </c>
      <c r="Q2731" t="str">
        <f>LEFT(N2731,FIND("/",N2731)-1)</f>
        <v>technology</v>
      </c>
      <c r="R2731" t="str">
        <f>RIGHT(N2731,LEN(N2731)-FIND("/",N2731))</f>
        <v>hardware</v>
      </c>
      <c r="S2731" s="11">
        <f>(J2731/86400)+25569+(-5/24)</f>
        <v>42095.032372685186</v>
      </c>
      <c r="T2731" s="11">
        <f>(I2731/86400)+25569+(-5/24)</f>
        <v>42125.032372685186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IF(E2732&lt;=0,0,(E2732/D2732)*100)</f>
        <v>170.29262962962963</v>
      </c>
      <c r="P2732" s="7">
        <f>IF(E2732&lt;=0,0,E2732/L2732)</f>
        <v>67.417903225806455</v>
      </c>
      <c r="Q2732" t="str">
        <f>LEFT(N2732,FIND("/",N2732)-1)</f>
        <v>technology</v>
      </c>
      <c r="R2732" t="str">
        <f>RIGHT(N2732,LEN(N2732)-FIND("/",N2732))</f>
        <v>hardware</v>
      </c>
      <c r="S2732" s="11">
        <f>(J2732/86400)+25569+(-5/24)</f>
        <v>41351.333043981482</v>
      </c>
      <c r="T2732" s="11">
        <f>(I2732/86400)+25569+(-5/24)</f>
        <v>41386.333043981482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IF(E2733&lt;=0,0,(E2733/D2733)*100)</f>
        <v>104.30333333333333</v>
      </c>
      <c r="P2733" s="7">
        <f>IF(E2733&lt;=0,0,E2733/L2733)</f>
        <v>845.70270270270271</v>
      </c>
      <c r="Q2733" t="str">
        <f>LEFT(N2733,FIND("/",N2733)-1)</f>
        <v>technology</v>
      </c>
      <c r="R2733" t="str">
        <f>RIGHT(N2733,LEN(N2733)-FIND("/",N2733))</f>
        <v>hardware</v>
      </c>
      <c r="S2733" s="11">
        <f>(J2733/86400)+25569+(-5/24)</f>
        <v>41872.317384259259</v>
      </c>
      <c r="T2733" s="11">
        <f>(I2733/86400)+25569+(-5/24)</f>
        <v>41929.958333333328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IF(E2734&lt;=0,0,(E2734/D2734)*100)</f>
        <v>118.25000000000001</v>
      </c>
      <c r="P2734" s="7">
        <f>IF(E2734&lt;=0,0,E2734/L2734)</f>
        <v>97.191780821917803</v>
      </c>
      <c r="Q2734" t="str">
        <f>LEFT(N2734,FIND("/",N2734)-1)</f>
        <v>technology</v>
      </c>
      <c r="R2734" t="str">
        <f>RIGHT(N2734,LEN(N2734)-FIND("/",N2734))</f>
        <v>hardware</v>
      </c>
      <c r="S2734" s="11">
        <f>(J2734/86400)+25569+(-5/24)</f>
        <v>41389.599861111106</v>
      </c>
      <c r="T2734" s="11">
        <f>(I2734/86400)+25569+(-5/24)</f>
        <v>41421.791666666664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IF(E2735&lt;=0,0,(E2735/D2735)*100)</f>
        <v>107.538</v>
      </c>
      <c r="P2735" s="7">
        <f>IF(E2735&lt;=0,0,E2735/L2735)</f>
        <v>451.84033613445376</v>
      </c>
      <c r="Q2735" t="str">
        <f>LEFT(N2735,FIND("/",N2735)-1)</f>
        <v>technology</v>
      </c>
      <c r="R2735" t="str">
        <f>RIGHT(N2735,LEN(N2735)-FIND("/",N2735))</f>
        <v>hardware</v>
      </c>
      <c r="S2735" s="11">
        <f>(J2735/86400)+25569+(-5/24)</f>
        <v>42044.064513888887</v>
      </c>
      <c r="T2735" s="11">
        <f>(I2735/86400)+25569+(-5/24)</f>
        <v>42104.022847222215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IF(E2736&lt;=0,0,(E2736/D2736)*100)</f>
        <v>2260300</v>
      </c>
      <c r="P2736" s="7">
        <f>IF(E2736&lt;=0,0,E2736/L2736)</f>
        <v>138.66871165644173</v>
      </c>
      <c r="Q2736" t="str">
        <f>LEFT(N2736,FIND("/",N2736)-1)</f>
        <v>technology</v>
      </c>
      <c r="R2736" t="str">
        <f>RIGHT(N2736,LEN(N2736)-FIND("/",N2736))</f>
        <v>hardware</v>
      </c>
      <c r="S2736" s="11">
        <f>(J2736/86400)+25569+(-5/24)</f>
        <v>42626.460555555554</v>
      </c>
      <c r="T2736" s="11">
        <f>(I2736/86400)+25569+(-5/24)</f>
        <v>42656.707638888889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IF(E2737&lt;=0,0,(E2737/D2737)*100)</f>
        <v>978.13466666666682</v>
      </c>
      <c r="P2737" s="7">
        <f>IF(E2737&lt;=0,0,E2737/L2737)</f>
        <v>21.640147492625371</v>
      </c>
      <c r="Q2737" t="str">
        <f>LEFT(N2737,FIND("/",N2737)-1)</f>
        <v>technology</v>
      </c>
      <c r="R2737" t="str">
        <f>RIGHT(N2737,LEN(N2737)-FIND("/",N2737))</f>
        <v>hardware</v>
      </c>
      <c r="S2737" s="11">
        <f>(J2737/86400)+25569+(-5/24)</f>
        <v>41315.912615740737</v>
      </c>
      <c r="T2737" s="11">
        <f>(I2737/86400)+25569+(-5/24)</f>
        <v>41346.625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IF(E2738&lt;=0,0,(E2738/D2738)*100)</f>
        <v>122.9</v>
      </c>
      <c r="P2738" s="7">
        <f>IF(E2738&lt;=0,0,E2738/L2738)</f>
        <v>169.51724137931035</v>
      </c>
      <c r="Q2738" t="str">
        <f>LEFT(N2738,FIND("/",N2738)-1)</f>
        <v>technology</v>
      </c>
      <c r="R2738" t="str">
        <f>RIGHT(N2738,LEN(N2738)-FIND("/",N2738))</f>
        <v>hardware</v>
      </c>
      <c r="S2738" s="11">
        <f>(J2738/86400)+25569+(-5/24)</f>
        <v>41722.458020833328</v>
      </c>
      <c r="T2738" s="11">
        <f>(I2738/86400)+25569+(-5/24)</f>
        <v>41752.458020833328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IF(E2739&lt;=0,0,(E2739/D2739)*100)</f>
        <v>246.0608</v>
      </c>
      <c r="P2739" s="7">
        <f>IF(E2739&lt;=0,0,E2739/L2739)</f>
        <v>161.88210526315791</v>
      </c>
      <c r="Q2739" t="str">
        <f>LEFT(N2739,FIND("/",N2739)-1)</f>
        <v>technology</v>
      </c>
      <c r="R2739" t="str">
        <f>RIGHT(N2739,LEN(N2739)-FIND("/",N2739))</f>
        <v>hardware</v>
      </c>
      <c r="S2739" s="11">
        <f>(J2739/86400)+25569+(-5/24)</f>
        <v>41611.709340277775</v>
      </c>
      <c r="T2739" s="11">
        <f>(I2739/86400)+25569+(-5/24)</f>
        <v>41654.583333333328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IF(E2740&lt;=0,0,(E2740/D2740)*100)</f>
        <v>147.94</v>
      </c>
      <c r="P2740" s="7">
        <f>IF(E2740&lt;=0,0,E2740/L2740)</f>
        <v>493.13333333333333</v>
      </c>
      <c r="Q2740" t="str">
        <f>LEFT(N2740,FIND("/",N2740)-1)</f>
        <v>technology</v>
      </c>
      <c r="R2740" t="str">
        <f>RIGHT(N2740,LEN(N2740)-FIND("/",N2740))</f>
        <v>hardware</v>
      </c>
      <c r="S2740" s="11">
        <f>(J2740/86400)+25569+(-5/24)</f>
        <v>42619.935231481482</v>
      </c>
      <c r="T2740" s="11">
        <f>(I2740/86400)+25569+(-5/24)</f>
        <v>42679.935231481482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IF(E2741&lt;=0,0,(E2741/D2741)*100)</f>
        <v>384.09090909090907</v>
      </c>
      <c r="P2741" s="7">
        <f>IF(E2741&lt;=0,0,E2741/L2741)</f>
        <v>22.120418848167539</v>
      </c>
      <c r="Q2741" t="str">
        <f>LEFT(N2741,FIND("/",N2741)-1)</f>
        <v>technology</v>
      </c>
      <c r="R2741" t="str">
        <f>RIGHT(N2741,LEN(N2741)-FIND("/",N2741))</f>
        <v>hardware</v>
      </c>
      <c r="S2741" s="11">
        <f>(J2741/86400)+25569+(-5/24)</f>
        <v>41719.679594907408</v>
      </c>
      <c r="T2741" s="11">
        <f>(I2741/86400)+25569+(-5/24)</f>
        <v>41764.679594907408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IF(E2742&lt;=0,0,(E2742/D2742)*100)</f>
        <v>103.33333333333334</v>
      </c>
      <c r="P2742" s="7">
        <f>IF(E2742&lt;=0,0,E2742/L2742)</f>
        <v>18.235294117647058</v>
      </c>
      <c r="Q2742" t="str">
        <f>LEFT(N2742,FIND("/",N2742)-1)</f>
        <v>technology</v>
      </c>
      <c r="R2742" t="str">
        <f>RIGHT(N2742,LEN(N2742)-FIND("/",N2742))</f>
        <v>hardware</v>
      </c>
      <c r="S2742" s="11">
        <f>(J2742/86400)+25569+(-5/24)</f>
        <v>42044.823518518511</v>
      </c>
      <c r="T2742" s="11">
        <f>(I2742/86400)+25569+(-5/24)</f>
        <v>42074.781851851854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IF(E2743&lt;=0,0,(E2743/D2743)*100)</f>
        <v>0.43750000000000006</v>
      </c>
      <c r="P2743" s="7">
        <f>IF(E2743&lt;=0,0,E2743/L2743)</f>
        <v>8.75</v>
      </c>
      <c r="Q2743" t="str">
        <f>LEFT(N2743,FIND("/",N2743)-1)</f>
        <v>publishing</v>
      </c>
      <c r="R2743" t="str">
        <f>RIGHT(N2743,LEN(N2743)-FIND("/",N2743))</f>
        <v>children's books</v>
      </c>
      <c r="S2743" s="11">
        <f>(J2743/86400)+25569+(-5/24)</f>
        <v>41911.449097222219</v>
      </c>
      <c r="T2743" s="11">
        <f>(I2743/86400)+25569+(-5/24)</f>
        <v>41931.879861111105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IF(E2744&lt;=0,0,(E2744/D2744)*100)</f>
        <v>29.24</v>
      </c>
      <c r="P2744" s="7">
        <f>IF(E2744&lt;=0,0,E2744/L2744)</f>
        <v>40.611111111111114</v>
      </c>
      <c r="Q2744" t="str">
        <f>LEFT(N2744,FIND("/",N2744)-1)</f>
        <v>publishing</v>
      </c>
      <c r="R2744" t="str">
        <f>RIGHT(N2744,LEN(N2744)-FIND("/",N2744))</f>
        <v>children's books</v>
      </c>
      <c r="S2744" s="11">
        <f>(J2744/86400)+25569+(-5/24)</f>
        <v>41030.511423611111</v>
      </c>
      <c r="T2744" s="11">
        <f>(I2744/86400)+25569+(-5/24)</f>
        <v>41044.511423611111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IF(E2745&lt;=0,0,(E2745/D2745)*100)</f>
        <v>0</v>
      </c>
      <c r="P2745" s="7">
        <f>IF(E2745&lt;=0,0,E2745/L2745)</f>
        <v>0</v>
      </c>
      <c r="Q2745" t="str">
        <f>LEFT(N2745,FIND("/",N2745)-1)</f>
        <v>publishing</v>
      </c>
      <c r="R2745" t="str">
        <f>RIGHT(N2745,LEN(N2745)-FIND("/",N2745))</f>
        <v>children's books</v>
      </c>
      <c r="S2745" s="11">
        <f>(J2745/86400)+25569+(-5/24)</f>
        <v>42632.120451388888</v>
      </c>
      <c r="T2745" s="11">
        <f>(I2745/86400)+25569+(-5/24)</f>
        <v>42662.120451388888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IF(E2746&lt;=0,0,(E2746/D2746)*100)</f>
        <v>5.21875</v>
      </c>
      <c r="P2746" s="7">
        <f>IF(E2746&lt;=0,0,E2746/L2746)</f>
        <v>37.954545454545453</v>
      </c>
      <c r="Q2746" t="str">
        <f>LEFT(N2746,FIND("/",N2746)-1)</f>
        <v>publishing</v>
      </c>
      <c r="R2746" t="str">
        <f>RIGHT(N2746,LEN(N2746)-FIND("/",N2746))</f>
        <v>children's books</v>
      </c>
      <c r="S2746" s="11">
        <f>(J2746/86400)+25569+(-5/24)</f>
        <v>40937.854143518518</v>
      </c>
      <c r="T2746" s="11">
        <f>(I2746/86400)+25569+(-5/24)</f>
        <v>40967.854143518518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IF(E2747&lt;=0,0,(E2747/D2747)*100)</f>
        <v>21.887499999999999</v>
      </c>
      <c r="P2747" s="7">
        <f>IF(E2747&lt;=0,0,E2747/L2747)</f>
        <v>35.734693877551024</v>
      </c>
      <c r="Q2747" t="str">
        <f>LEFT(N2747,FIND("/",N2747)-1)</f>
        <v>publishing</v>
      </c>
      <c r="R2747" t="str">
        <f>RIGHT(N2747,LEN(N2747)-FIND("/",N2747))</f>
        <v>children's books</v>
      </c>
      <c r="S2747" s="11">
        <f>(J2747/86400)+25569+(-5/24)</f>
        <v>41044.779722222222</v>
      </c>
      <c r="T2747" s="11">
        <f>(I2747/86400)+25569+(-5/24)</f>
        <v>41104.779722222222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IF(E2748&lt;=0,0,(E2748/D2748)*100)</f>
        <v>26.700000000000003</v>
      </c>
      <c r="P2748" s="7">
        <f>IF(E2748&lt;=0,0,E2748/L2748)</f>
        <v>42.157894736842103</v>
      </c>
      <c r="Q2748" t="str">
        <f>LEFT(N2748,FIND("/",N2748)-1)</f>
        <v>publishing</v>
      </c>
      <c r="R2748" t="str">
        <f>RIGHT(N2748,LEN(N2748)-FIND("/",N2748))</f>
        <v>children's books</v>
      </c>
      <c r="S2748" s="11">
        <f>(J2748/86400)+25569+(-5/24)</f>
        <v>41850.57304398148</v>
      </c>
      <c r="T2748" s="11">
        <f>(I2748/86400)+25569+(-5/24)</f>
        <v>41880.57304398148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IF(E2749&lt;=0,0,(E2749/D2749)*100)</f>
        <v>28.000000000000004</v>
      </c>
      <c r="P2749" s="7">
        <f>IF(E2749&lt;=0,0,E2749/L2749)</f>
        <v>35</v>
      </c>
      <c r="Q2749" t="str">
        <f>LEFT(N2749,FIND("/",N2749)-1)</f>
        <v>publishing</v>
      </c>
      <c r="R2749" t="str">
        <f>RIGHT(N2749,LEN(N2749)-FIND("/",N2749))</f>
        <v>children's books</v>
      </c>
      <c r="S2749" s="11">
        <f>(J2749/86400)+25569+(-5/24)</f>
        <v>41044.439780092587</v>
      </c>
      <c r="T2749" s="11">
        <f>(I2749/86400)+25569+(-5/24)</f>
        <v>41075.923611111109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IF(E2750&lt;=0,0,(E2750/D2750)*100)</f>
        <v>1.06</v>
      </c>
      <c r="P2750" s="7">
        <f>IF(E2750&lt;=0,0,E2750/L2750)</f>
        <v>13.25</v>
      </c>
      <c r="Q2750" t="str">
        <f>LEFT(N2750,FIND("/",N2750)-1)</f>
        <v>publishing</v>
      </c>
      <c r="R2750" t="str">
        <f>RIGHT(N2750,LEN(N2750)-FIND("/",N2750))</f>
        <v>children's books</v>
      </c>
      <c r="S2750" s="11">
        <f>(J2750/86400)+25569+(-5/24)</f>
        <v>42585.502337962964</v>
      </c>
      <c r="T2750" s="11">
        <f>(I2750/86400)+25569+(-5/24)</f>
        <v>42615.502337962964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IF(E2751&lt;=0,0,(E2751/D2751)*100)</f>
        <v>1.0999999999999999</v>
      </c>
      <c r="P2751" s="7">
        <f>IF(E2751&lt;=0,0,E2751/L2751)</f>
        <v>55</v>
      </c>
      <c r="Q2751" t="str">
        <f>LEFT(N2751,FIND("/",N2751)-1)</f>
        <v>publishing</v>
      </c>
      <c r="R2751" t="str">
        <f>RIGHT(N2751,LEN(N2751)-FIND("/",N2751))</f>
        <v>children's books</v>
      </c>
      <c r="S2751" s="11">
        <f>(J2751/86400)+25569+(-5/24)</f>
        <v>42068.59070601852</v>
      </c>
      <c r="T2751" s="11">
        <f>(I2751/86400)+25569+(-5/24)</f>
        <v>42098.549039351848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IF(E2752&lt;=0,0,(E2752/D2752)*100)</f>
        <v>0</v>
      </c>
      <c r="P2752" s="7">
        <f>IF(E2752&lt;=0,0,E2752/L2752)</f>
        <v>0</v>
      </c>
      <c r="Q2752" t="str">
        <f>LEFT(N2752,FIND("/",N2752)-1)</f>
        <v>publishing</v>
      </c>
      <c r="R2752" t="str">
        <f>RIGHT(N2752,LEN(N2752)-FIND("/",N2752))</f>
        <v>children's books</v>
      </c>
      <c r="S2752" s="11">
        <f>(J2752/86400)+25569+(-5/24)</f>
        <v>41078.691493055558</v>
      </c>
      <c r="T2752" s="11">
        <f>(I2752/86400)+25569+(-5/24)</f>
        <v>41090.625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IF(E2753&lt;=0,0,(E2753/D2753)*100)</f>
        <v>0</v>
      </c>
      <c r="P2753" s="7">
        <f>IF(E2753&lt;=0,0,E2753/L2753)</f>
        <v>0</v>
      </c>
      <c r="Q2753" t="str">
        <f>LEFT(N2753,FIND("/",N2753)-1)</f>
        <v>publishing</v>
      </c>
      <c r="R2753" t="str">
        <f>RIGHT(N2753,LEN(N2753)-FIND("/",N2753))</f>
        <v>children's books</v>
      </c>
      <c r="S2753" s="11">
        <f>(J2753/86400)+25569+(-5/24)</f>
        <v>41747.678726851846</v>
      </c>
      <c r="T2753" s="11">
        <f>(I2753/86400)+25569+(-5/24)</f>
        <v>41807.678726851846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IF(E2754&lt;=0,0,(E2754/D2754)*100)</f>
        <v>11.458333333333332</v>
      </c>
      <c r="P2754" s="7">
        <f>IF(E2754&lt;=0,0,E2754/L2754)</f>
        <v>39.285714285714285</v>
      </c>
      <c r="Q2754" t="str">
        <f>LEFT(N2754,FIND("/",N2754)-1)</f>
        <v>publishing</v>
      </c>
      <c r="R2754" t="str">
        <f>RIGHT(N2754,LEN(N2754)-FIND("/",N2754))</f>
        <v>children's books</v>
      </c>
      <c r="S2754" s="11">
        <f>(J2754/86400)+25569+(-5/24)</f>
        <v>40855.556759259256</v>
      </c>
      <c r="T2754" s="11">
        <f>(I2754/86400)+25569+(-5/24)</f>
        <v>40895.556759259256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IF(E2755&lt;=0,0,(E2755/D2755)*100)</f>
        <v>19</v>
      </c>
      <c r="P2755" s="7">
        <f>IF(E2755&lt;=0,0,E2755/L2755)</f>
        <v>47.5</v>
      </c>
      <c r="Q2755" t="str">
        <f>LEFT(N2755,FIND("/",N2755)-1)</f>
        <v>publishing</v>
      </c>
      <c r="R2755" t="str">
        <f>RIGHT(N2755,LEN(N2755)-FIND("/",N2755))</f>
        <v>children's books</v>
      </c>
      <c r="S2755" s="11">
        <f>(J2755/86400)+25569+(-5/24)</f>
        <v>41117.692395833328</v>
      </c>
      <c r="T2755" s="11">
        <f>(I2755/86400)+25569+(-5/24)</f>
        <v>41147.692395833328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IF(E2756&lt;=0,0,(E2756/D2756)*100)</f>
        <v>0</v>
      </c>
      <c r="P2756" s="7">
        <f>IF(E2756&lt;=0,0,E2756/L2756)</f>
        <v>0</v>
      </c>
      <c r="Q2756" t="str">
        <f>LEFT(N2756,FIND("/",N2756)-1)</f>
        <v>publishing</v>
      </c>
      <c r="R2756" t="str">
        <f>RIGHT(N2756,LEN(N2756)-FIND("/",N2756))</f>
        <v>children's books</v>
      </c>
      <c r="S2756" s="11">
        <f>(J2756/86400)+25569+(-5/24)</f>
        <v>41863.427673611106</v>
      </c>
      <c r="T2756" s="11">
        <f>(I2756/86400)+25569+(-5/24)</f>
        <v>41893.427673611106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IF(E2757&lt;=0,0,(E2757/D2757)*100)</f>
        <v>52</v>
      </c>
      <c r="P2757" s="7">
        <f>IF(E2757&lt;=0,0,E2757/L2757)</f>
        <v>17.333333333333332</v>
      </c>
      <c r="Q2757" t="str">
        <f>LEFT(N2757,FIND("/",N2757)-1)</f>
        <v>publishing</v>
      </c>
      <c r="R2757" t="str">
        <f>RIGHT(N2757,LEN(N2757)-FIND("/",N2757))</f>
        <v>children's books</v>
      </c>
      <c r="S2757" s="11">
        <f>(J2757/86400)+25569+(-5/24)</f>
        <v>42072.582488425927</v>
      </c>
      <c r="T2757" s="11">
        <f>(I2757/86400)+25569+(-5/24)</f>
        <v>42102.582488425927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IF(E2758&lt;=0,0,(E2758/D2758)*100)</f>
        <v>10.48</v>
      </c>
      <c r="P2758" s="7">
        <f>IF(E2758&lt;=0,0,E2758/L2758)</f>
        <v>31.757575757575758</v>
      </c>
      <c r="Q2758" t="str">
        <f>LEFT(N2758,FIND("/",N2758)-1)</f>
        <v>publishing</v>
      </c>
      <c r="R2758" t="str">
        <f>RIGHT(N2758,LEN(N2758)-FIND("/",N2758))</f>
        <v>children's books</v>
      </c>
      <c r="S2758" s="11">
        <f>(J2758/86400)+25569+(-5/24)</f>
        <v>41620.692141203697</v>
      </c>
      <c r="T2758" s="11">
        <f>(I2758/86400)+25569+(-5/24)</f>
        <v>41650.692141203697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IF(E2759&lt;=0,0,(E2759/D2759)*100)</f>
        <v>0.66666666666666674</v>
      </c>
      <c r="P2759" s="7">
        <f>IF(E2759&lt;=0,0,E2759/L2759)</f>
        <v>5</v>
      </c>
      <c r="Q2759" t="str">
        <f>LEFT(N2759,FIND("/",N2759)-1)</f>
        <v>publishing</v>
      </c>
      <c r="R2759" t="str">
        <f>RIGHT(N2759,LEN(N2759)-FIND("/",N2759))</f>
        <v>children's books</v>
      </c>
      <c r="S2759" s="11">
        <f>(J2759/86400)+25569+(-5/24)</f>
        <v>42573.448287037034</v>
      </c>
      <c r="T2759" s="11">
        <f>(I2759/86400)+25569+(-5/24)</f>
        <v>42588.448287037034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IF(E2760&lt;=0,0,(E2760/D2760)*100)</f>
        <v>11.700000000000001</v>
      </c>
      <c r="P2760" s="7">
        <f>IF(E2760&lt;=0,0,E2760/L2760)</f>
        <v>39</v>
      </c>
      <c r="Q2760" t="str">
        <f>LEFT(N2760,FIND("/",N2760)-1)</f>
        <v>publishing</v>
      </c>
      <c r="R2760" t="str">
        <f>RIGHT(N2760,LEN(N2760)-FIND("/",N2760))</f>
        <v>children's books</v>
      </c>
      <c r="S2760" s="11">
        <f>(J2760/86400)+25569+(-5/24)</f>
        <v>42639.23359953703</v>
      </c>
      <c r="T2760" s="11">
        <f>(I2760/86400)+25569+(-5/24)</f>
        <v>42653.23359953703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IF(E2761&lt;=0,0,(E2761/D2761)*100)</f>
        <v>10.5</v>
      </c>
      <c r="P2761" s="7">
        <f>IF(E2761&lt;=0,0,E2761/L2761)</f>
        <v>52.5</v>
      </c>
      <c r="Q2761" t="str">
        <f>LEFT(N2761,FIND("/",N2761)-1)</f>
        <v>publishing</v>
      </c>
      <c r="R2761" t="str">
        <f>RIGHT(N2761,LEN(N2761)-FIND("/",N2761))</f>
        <v>children's books</v>
      </c>
      <c r="S2761" s="11">
        <f>(J2761/86400)+25569+(-5/24)</f>
        <v>42524.158171296294</v>
      </c>
      <c r="T2761" s="11">
        <f>(I2761/86400)+25569+(-5/24)</f>
        <v>42567.158171296294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IF(E2762&lt;=0,0,(E2762/D2762)*100)</f>
        <v>0</v>
      </c>
      <c r="P2762" s="7">
        <f>IF(E2762&lt;=0,0,E2762/L2762)</f>
        <v>0</v>
      </c>
      <c r="Q2762" t="str">
        <f>LEFT(N2762,FIND("/",N2762)-1)</f>
        <v>publishing</v>
      </c>
      <c r="R2762" t="str">
        <f>RIGHT(N2762,LEN(N2762)-FIND("/",N2762))</f>
        <v>children's books</v>
      </c>
      <c r="S2762" s="11">
        <f>(J2762/86400)+25569+(-5/24)</f>
        <v>41415.252986111111</v>
      </c>
      <c r="T2762" s="11">
        <f>(I2762/86400)+25569+(-5/24)</f>
        <v>41445.252986111111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IF(E2763&lt;=0,0,(E2763/D2763)*100)</f>
        <v>0.72</v>
      </c>
      <c r="P2763" s="7">
        <f>IF(E2763&lt;=0,0,E2763/L2763)</f>
        <v>9</v>
      </c>
      <c r="Q2763" t="str">
        <f>LEFT(N2763,FIND("/",N2763)-1)</f>
        <v>publishing</v>
      </c>
      <c r="R2763" t="str">
        <f>RIGHT(N2763,LEN(N2763)-FIND("/",N2763))</f>
        <v>children's books</v>
      </c>
      <c r="S2763" s="11">
        <f>(J2763/86400)+25569+(-5/24)</f>
        <v>41246.85524305555</v>
      </c>
      <c r="T2763" s="11">
        <f>(I2763/86400)+25569+(-5/24)</f>
        <v>41276.85524305555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IF(E2764&lt;=0,0,(E2764/D2764)*100)</f>
        <v>0.76923076923076927</v>
      </c>
      <c r="P2764" s="7">
        <f>IF(E2764&lt;=0,0,E2764/L2764)</f>
        <v>25</v>
      </c>
      <c r="Q2764" t="str">
        <f>LEFT(N2764,FIND("/",N2764)-1)</f>
        <v>publishing</v>
      </c>
      <c r="R2764" t="str">
        <f>RIGHT(N2764,LEN(N2764)-FIND("/",N2764))</f>
        <v>children's books</v>
      </c>
      <c r="S2764" s="11">
        <f>(J2764/86400)+25569+(-5/24)</f>
        <v>40926.828645833331</v>
      </c>
      <c r="T2764" s="11">
        <f>(I2764/86400)+25569+(-5/24)</f>
        <v>40986.786979166667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IF(E2765&lt;=0,0,(E2765/D2765)*100)</f>
        <v>0.22842639593908631</v>
      </c>
      <c r="P2765" s="7">
        <f>IF(E2765&lt;=0,0,E2765/L2765)</f>
        <v>30</v>
      </c>
      <c r="Q2765" t="str">
        <f>LEFT(N2765,FIND("/",N2765)-1)</f>
        <v>publishing</v>
      </c>
      <c r="R2765" t="str">
        <f>RIGHT(N2765,LEN(N2765)-FIND("/",N2765))</f>
        <v>children's books</v>
      </c>
      <c r="S2765" s="11">
        <f>(J2765/86400)+25569+(-5/24)</f>
        <v>41373.371342592589</v>
      </c>
      <c r="T2765" s="11">
        <f>(I2765/86400)+25569+(-5/24)</f>
        <v>41418.371342592589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IF(E2766&lt;=0,0,(E2766/D2766)*100)</f>
        <v>1.125</v>
      </c>
      <c r="P2766" s="7">
        <f>IF(E2766&lt;=0,0,E2766/L2766)</f>
        <v>11.25</v>
      </c>
      <c r="Q2766" t="str">
        <f>LEFT(N2766,FIND("/",N2766)-1)</f>
        <v>publishing</v>
      </c>
      <c r="R2766" t="str">
        <f>RIGHT(N2766,LEN(N2766)-FIND("/",N2766))</f>
        <v>children's books</v>
      </c>
      <c r="S2766" s="11">
        <f>(J2766/86400)+25569+(-5/24)</f>
        <v>41030.083692129629</v>
      </c>
      <c r="T2766" s="11">
        <f>(I2766/86400)+25569+(-5/24)</f>
        <v>41059.583333333328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IF(E2767&lt;=0,0,(E2767/D2767)*100)</f>
        <v>0</v>
      </c>
      <c r="P2767" s="7">
        <f>IF(E2767&lt;=0,0,E2767/L2767)</f>
        <v>0</v>
      </c>
      <c r="Q2767" t="str">
        <f>LEFT(N2767,FIND("/",N2767)-1)</f>
        <v>publishing</v>
      </c>
      <c r="R2767" t="str">
        <f>RIGHT(N2767,LEN(N2767)-FIND("/",N2767))</f>
        <v>children's books</v>
      </c>
      <c r="S2767" s="11">
        <f>(J2767/86400)+25569+(-5/24)</f>
        <v>41194.370694444442</v>
      </c>
      <c r="T2767" s="11">
        <f>(I2767/86400)+25569+(-5/24)</f>
        <v>41210.370694444442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IF(E2768&lt;=0,0,(E2768/D2768)*100)</f>
        <v>2</v>
      </c>
      <c r="P2768" s="7">
        <f>IF(E2768&lt;=0,0,E2768/L2768)</f>
        <v>25</v>
      </c>
      <c r="Q2768" t="str">
        <f>LEFT(N2768,FIND("/",N2768)-1)</f>
        <v>publishing</v>
      </c>
      <c r="R2768" t="str">
        <f>RIGHT(N2768,LEN(N2768)-FIND("/",N2768))</f>
        <v>children's books</v>
      </c>
      <c r="S2768" s="11">
        <f>(J2768/86400)+25569+(-5/24)</f>
        <v>40736.459699074076</v>
      </c>
      <c r="T2768" s="11">
        <f>(I2768/86400)+25569+(-5/24)</f>
        <v>40766.459699074076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IF(E2769&lt;=0,0,(E2769/D2769)*100)</f>
        <v>0.85000000000000009</v>
      </c>
      <c r="P2769" s="7">
        <f>IF(E2769&lt;=0,0,E2769/L2769)</f>
        <v>11.333333333333334</v>
      </c>
      <c r="Q2769" t="str">
        <f>LEFT(N2769,FIND("/",N2769)-1)</f>
        <v>publishing</v>
      </c>
      <c r="R2769" t="str">
        <f>RIGHT(N2769,LEN(N2769)-FIND("/",N2769))</f>
        <v>children's books</v>
      </c>
      <c r="S2769" s="11">
        <f>(J2769/86400)+25569+(-5/24)</f>
        <v>42172.750578703701</v>
      </c>
      <c r="T2769" s="11">
        <f>(I2769/86400)+25569+(-5/24)</f>
        <v>42232.750578703701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IF(E2770&lt;=0,0,(E2770/D2770)*100)</f>
        <v>14.314285714285715</v>
      </c>
      <c r="P2770" s="7">
        <f>IF(E2770&lt;=0,0,E2770/L2770)</f>
        <v>29.470588235294116</v>
      </c>
      <c r="Q2770" t="str">
        <f>LEFT(N2770,FIND("/",N2770)-1)</f>
        <v>publishing</v>
      </c>
      <c r="R2770" t="str">
        <f>RIGHT(N2770,LEN(N2770)-FIND("/",N2770))</f>
        <v>children's books</v>
      </c>
      <c r="S2770" s="11">
        <f>(J2770/86400)+25569+(-5/24)</f>
        <v>40967.4065162037</v>
      </c>
      <c r="T2770" s="11">
        <f>(I2770/86400)+25569+(-5/24)</f>
        <v>40997.364849537036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IF(E2771&lt;=0,0,(E2771/D2771)*100)</f>
        <v>0.25</v>
      </c>
      <c r="P2771" s="7">
        <f>IF(E2771&lt;=0,0,E2771/L2771)</f>
        <v>1</v>
      </c>
      <c r="Q2771" t="str">
        <f>LEFT(N2771,FIND("/",N2771)-1)</f>
        <v>publishing</v>
      </c>
      <c r="R2771" t="str">
        <f>RIGHT(N2771,LEN(N2771)-FIND("/",N2771))</f>
        <v>children's books</v>
      </c>
      <c r="S2771" s="11">
        <f>(J2771/86400)+25569+(-5/24)</f>
        <v>41745.617939814816</v>
      </c>
      <c r="T2771" s="11">
        <f>(I2771/86400)+25569+(-5/24)</f>
        <v>41795.617939814816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IF(E2772&lt;=0,0,(E2772/D2772)*100)</f>
        <v>10.411249999999999</v>
      </c>
      <c r="P2772" s="7">
        <f>IF(E2772&lt;=0,0,E2772/L2772)</f>
        <v>63.098484848484851</v>
      </c>
      <c r="Q2772" t="str">
        <f>LEFT(N2772,FIND("/",N2772)-1)</f>
        <v>publishing</v>
      </c>
      <c r="R2772" t="str">
        <f>RIGHT(N2772,LEN(N2772)-FIND("/",N2772))</f>
        <v>children's books</v>
      </c>
      <c r="S2772" s="11">
        <f>(J2772/86400)+25569+(-5/24)</f>
        <v>41686.496874999997</v>
      </c>
      <c r="T2772" s="11">
        <f>(I2772/86400)+25569+(-5/24)</f>
        <v>41716.455208333333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IF(E2773&lt;=0,0,(E2773/D2773)*100)</f>
        <v>0</v>
      </c>
      <c r="P2773" s="7">
        <f>IF(E2773&lt;=0,0,E2773/L2773)</f>
        <v>0</v>
      </c>
      <c r="Q2773" t="str">
        <f>LEFT(N2773,FIND("/",N2773)-1)</f>
        <v>publishing</v>
      </c>
      <c r="R2773" t="str">
        <f>RIGHT(N2773,LEN(N2773)-FIND("/",N2773))</f>
        <v>children's books</v>
      </c>
      <c r="S2773" s="11">
        <f>(J2773/86400)+25569+(-5/24)</f>
        <v>41257.323379629626</v>
      </c>
      <c r="T2773" s="11">
        <f>(I2773/86400)+25569+(-5/24)</f>
        <v>41306.5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IF(E2774&lt;=0,0,(E2774/D2774)*100)</f>
        <v>0</v>
      </c>
      <c r="P2774" s="7">
        <f>IF(E2774&lt;=0,0,E2774/L2774)</f>
        <v>0</v>
      </c>
      <c r="Q2774" t="str">
        <f>LEFT(N2774,FIND("/",N2774)-1)</f>
        <v>publishing</v>
      </c>
      <c r="R2774" t="str">
        <f>RIGHT(N2774,LEN(N2774)-FIND("/",N2774))</f>
        <v>children's books</v>
      </c>
      <c r="S2774" s="11">
        <f>(J2774/86400)+25569+(-5/24)</f>
        <v>41537.660810185182</v>
      </c>
      <c r="T2774" s="11">
        <f>(I2774/86400)+25569+(-5/24)</f>
        <v>41552.660810185182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IF(E2775&lt;=0,0,(E2775/D2775)*100)</f>
        <v>0.18867924528301888</v>
      </c>
      <c r="P2775" s="7">
        <f>IF(E2775&lt;=0,0,E2775/L2775)</f>
        <v>1</v>
      </c>
      <c r="Q2775" t="str">
        <f>LEFT(N2775,FIND("/",N2775)-1)</f>
        <v>publishing</v>
      </c>
      <c r="R2775" t="str">
        <f>RIGHT(N2775,LEN(N2775)-FIND("/",N2775))</f>
        <v>children's books</v>
      </c>
      <c r="S2775" s="11">
        <f>(J2775/86400)+25569+(-5/24)</f>
        <v>42474.656493055554</v>
      </c>
      <c r="T2775" s="11">
        <f>(I2775/86400)+25569+(-5/24)</f>
        <v>42484.656493055554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IF(E2776&lt;=0,0,(E2776/D2776)*100)</f>
        <v>14.249999999999998</v>
      </c>
      <c r="P2776" s="7">
        <f>IF(E2776&lt;=0,0,E2776/L2776)</f>
        <v>43.846153846153847</v>
      </c>
      <c r="Q2776" t="str">
        <f>LEFT(N2776,FIND("/",N2776)-1)</f>
        <v>publishing</v>
      </c>
      <c r="R2776" t="str">
        <f>RIGHT(N2776,LEN(N2776)-FIND("/",N2776))</f>
        <v>children's books</v>
      </c>
      <c r="S2776" s="11">
        <f>(J2776/86400)+25569+(-5/24)</f>
        <v>41310.918148148143</v>
      </c>
      <c r="T2776" s="11">
        <f>(I2776/86400)+25569+(-5/24)</f>
        <v>41340.918148148143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IF(E2777&lt;=0,0,(E2777/D2777)*100)</f>
        <v>3</v>
      </c>
      <c r="P2777" s="7">
        <f>IF(E2777&lt;=0,0,E2777/L2777)</f>
        <v>75</v>
      </c>
      <c r="Q2777" t="str">
        <f>LEFT(N2777,FIND("/",N2777)-1)</f>
        <v>publishing</v>
      </c>
      <c r="R2777" t="str">
        <f>RIGHT(N2777,LEN(N2777)-FIND("/",N2777))</f>
        <v>children's books</v>
      </c>
      <c r="S2777" s="11">
        <f>(J2777/86400)+25569+(-5/24)</f>
        <v>40862.805023148147</v>
      </c>
      <c r="T2777" s="11">
        <f>(I2777/86400)+25569+(-5/24)</f>
        <v>40892.805023148147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IF(E2778&lt;=0,0,(E2778/D2778)*100)</f>
        <v>7.8809523809523814</v>
      </c>
      <c r="P2778" s="7">
        <f>IF(E2778&lt;=0,0,E2778/L2778)</f>
        <v>45.972222222222221</v>
      </c>
      <c r="Q2778" t="str">
        <f>LEFT(N2778,FIND("/",N2778)-1)</f>
        <v>publishing</v>
      </c>
      <c r="R2778" t="str">
        <f>RIGHT(N2778,LEN(N2778)-FIND("/",N2778))</f>
        <v>children's books</v>
      </c>
      <c r="S2778" s="11">
        <f>(J2778/86400)+25569+(-5/24)</f>
        <v>42136.088842592588</v>
      </c>
      <c r="T2778" s="11">
        <f>(I2778/86400)+25569+(-5/24)</f>
        <v>42167.088842592588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IF(E2779&lt;=0,0,(E2779/D2779)*100)</f>
        <v>0.33333333333333337</v>
      </c>
      <c r="P2779" s="7">
        <f>IF(E2779&lt;=0,0,E2779/L2779)</f>
        <v>10</v>
      </c>
      <c r="Q2779" t="str">
        <f>LEFT(N2779,FIND("/",N2779)-1)</f>
        <v>publishing</v>
      </c>
      <c r="R2779" t="str">
        <f>RIGHT(N2779,LEN(N2779)-FIND("/",N2779))</f>
        <v>children's books</v>
      </c>
      <c r="S2779" s="11">
        <f>(J2779/86400)+25569+(-5/24)</f>
        <v>42172.460694444446</v>
      </c>
      <c r="T2779" s="11">
        <f>(I2779/86400)+25569+(-5/24)</f>
        <v>42202.460694444446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IF(E2780&lt;=0,0,(E2780/D2780)*100)</f>
        <v>25.545454545454543</v>
      </c>
      <c r="P2780" s="7">
        <f>IF(E2780&lt;=0,0,E2780/L2780)</f>
        <v>93.666666666666671</v>
      </c>
      <c r="Q2780" t="str">
        <f>LEFT(N2780,FIND("/",N2780)-1)</f>
        <v>publishing</v>
      </c>
      <c r="R2780" t="str">
        <f>RIGHT(N2780,LEN(N2780)-FIND("/",N2780))</f>
        <v>children's books</v>
      </c>
      <c r="S2780" s="11">
        <f>(J2780/86400)+25569+(-5/24)</f>
        <v>41846.769745370366</v>
      </c>
      <c r="T2780" s="11">
        <f>(I2780/86400)+25569+(-5/24)</f>
        <v>41876.769745370366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IF(E2781&lt;=0,0,(E2781/D2781)*100)</f>
        <v>2.12</v>
      </c>
      <c r="P2781" s="7">
        <f>IF(E2781&lt;=0,0,E2781/L2781)</f>
        <v>53</v>
      </c>
      <c r="Q2781" t="str">
        <f>LEFT(N2781,FIND("/",N2781)-1)</f>
        <v>publishing</v>
      </c>
      <c r="R2781" t="str">
        <f>RIGHT(N2781,LEN(N2781)-FIND("/",N2781))</f>
        <v>children's books</v>
      </c>
      <c r="S2781" s="11">
        <f>(J2781/86400)+25569+(-5/24)</f>
        <v>42300.377557870372</v>
      </c>
      <c r="T2781" s="11">
        <f>(I2781/86400)+25569+(-5/24)</f>
        <v>42330.419224537036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IF(E2782&lt;=0,0,(E2782/D2782)*100)</f>
        <v>0</v>
      </c>
      <c r="P2782" s="7">
        <f>IF(E2782&lt;=0,0,E2782/L2782)</f>
        <v>0</v>
      </c>
      <c r="Q2782" t="str">
        <f>LEFT(N2782,FIND("/",N2782)-1)</f>
        <v>publishing</v>
      </c>
      <c r="R2782" t="str">
        <f>RIGHT(N2782,LEN(N2782)-FIND("/",N2782))</f>
        <v>children's books</v>
      </c>
      <c r="S2782" s="11">
        <f>(J2782/86400)+25569+(-5/24)</f>
        <v>42774.239444444444</v>
      </c>
      <c r="T2782" s="11">
        <f>(I2782/86400)+25569+(-5/24)</f>
        <v>42804.239444444444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IF(E2783&lt;=0,0,(E2783/D2783)*100)</f>
        <v>105.28</v>
      </c>
      <c r="P2783" s="7">
        <f>IF(E2783&lt;=0,0,E2783/L2783)</f>
        <v>47</v>
      </c>
      <c r="Q2783" t="str">
        <f>LEFT(N2783,FIND("/",N2783)-1)</f>
        <v>theater</v>
      </c>
      <c r="R2783" t="str">
        <f>RIGHT(N2783,LEN(N2783)-FIND("/",N2783))</f>
        <v>plays</v>
      </c>
      <c r="S2783" s="11">
        <f>(J2783/86400)+25569+(-5/24)</f>
        <v>42018.733263888884</v>
      </c>
      <c r="T2783" s="11">
        <f>(I2783/86400)+25569+(-5/24)</f>
        <v>42047.083333333336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IF(E2784&lt;=0,0,(E2784/D2784)*100)</f>
        <v>120</v>
      </c>
      <c r="P2784" s="7">
        <f>IF(E2784&lt;=0,0,E2784/L2784)</f>
        <v>66.666666666666671</v>
      </c>
      <c r="Q2784" t="str">
        <f>LEFT(N2784,FIND("/",N2784)-1)</f>
        <v>theater</v>
      </c>
      <c r="R2784" t="str">
        <f>RIGHT(N2784,LEN(N2784)-FIND("/",N2784))</f>
        <v>plays</v>
      </c>
      <c r="S2784" s="11">
        <f>(J2784/86400)+25569+(-5/24)</f>
        <v>42026.716643518514</v>
      </c>
      <c r="T2784" s="11">
        <f>(I2784/86400)+25569+(-5/24)</f>
        <v>42051.999305555553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IF(E2785&lt;=0,0,(E2785/D2785)*100)</f>
        <v>114.5</v>
      </c>
      <c r="P2785" s="7">
        <f>IF(E2785&lt;=0,0,E2785/L2785)</f>
        <v>18.770491803278688</v>
      </c>
      <c r="Q2785" t="str">
        <f>LEFT(N2785,FIND("/",N2785)-1)</f>
        <v>theater</v>
      </c>
      <c r="R2785" t="str">
        <f>RIGHT(N2785,LEN(N2785)-FIND("/",N2785))</f>
        <v>plays</v>
      </c>
      <c r="S2785" s="11">
        <f>(J2785/86400)+25569+(-5/24)</f>
        <v>42103.326921296299</v>
      </c>
      <c r="T2785" s="11">
        <f>(I2785/86400)+25569+(-5/24)</f>
        <v>42117.326921296299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IF(E2786&lt;=0,0,(E2786/D2786)*100)</f>
        <v>119</v>
      </c>
      <c r="P2786" s="7">
        <f>IF(E2786&lt;=0,0,E2786/L2786)</f>
        <v>66.111111111111114</v>
      </c>
      <c r="Q2786" t="str">
        <f>LEFT(N2786,FIND("/",N2786)-1)</f>
        <v>theater</v>
      </c>
      <c r="R2786" t="str">
        <f>RIGHT(N2786,LEN(N2786)-FIND("/",N2786))</f>
        <v>plays</v>
      </c>
      <c r="S2786" s="11">
        <f>(J2786/86400)+25569+(-5/24)</f>
        <v>41920.579201388886</v>
      </c>
      <c r="T2786" s="11">
        <f>(I2786/86400)+25569+(-5/24)</f>
        <v>41941.579201388886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IF(E2787&lt;=0,0,(E2787/D2787)*100)</f>
        <v>104.67999999999999</v>
      </c>
      <c r="P2787" s="7">
        <f>IF(E2787&lt;=0,0,E2787/L2787)</f>
        <v>36.859154929577464</v>
      </c>
      <c r="Q2787" t="str">
        <f>LEFT(N2787,FIND("/",N2787)-1)</f>
        <v>theater</v>
      </c>
      <c r="R2787" t="str">
        <f>RIGHT(N2787,LEN(N2787)-FIND("/",N2787))</f>
        <v>plays</v>
      </c>
      <c r="S2787" s="11">
        <f>(J2787/86400)+25569+(-5/24)</f>
        <v>42557.981099537035</v>
      </c>
      <c r="T2787" s="11">
        <f>(I2787/86400)+25569+(-5/24)</f>
        <v>42587.666666666664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IF(E2788&lt;=0,0,(E2788/D2788)*100)</f>
        <v>117.83999999999999</v>
      </c>
      <c r="P2788" s="7">
        <f>IF(E2788&lt;=0,0,E2788/L2788)</f>
        <v>39.810810810810814</v>
      </c>
      <c r="Q2788" t="str">
        <f>LEFT(N2788,FIND("/",N2788)-1)</f>
        <v>theater</v>
      </c>
      <c r="R2788" t="str">
        <f>RIGHT(N2788,LEN(N2788)-FIND("/",N2788))</f>
        <v>plays</v>
      </c>
      <c r="S2788" s="11">
        <f>(J2788/86400)+25569+(-5/24)</f>
        <v>41815.360879629625</v>
      </c>
      <c r="T2788" s="11">
        <f>(I2788/86400)+25569+(-5/24)</f>
        <v>41829.360879629625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IF(E2789&lt;=0,0,(E2789/D2789)*100)</f>
        <v>119.7</v>
      </c>
      <c r="P2789" s="7">
        <f>IF(E2789&lt;=0,0,E2789/L2789)</f>
        <v>31.5</v>
      </c>
      <c r="Q2789" t="str">
        <f>LEFT(N2789,FIND("/",N2789)-1)</f>
        <v>theater</v>
      </c>
      <c r="R2789" t="str">
        <f>RIGHT(N2789,LEN(N2789)-FIND("/",N2789))</f>
        <v>plays</v>
      </c>
      <c r="S2789" s="11">
        <f>(J2789/86400)+25569+(-5/24)</f>
        <v>41807.990185185183</v>
      </c>
      <c r="T2789" s="11">
        <f>(I2789/86400)+25569+(-5/24)</f>
        <v>41837.990185185183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IF(E2790&lt;=0,0,(E2790/D2790)*100)</f>
        <v>102.49999999999999</v>
      </c>
      <c r="P2790" s="7">
        <f>IF(E2790&lt;=0,0,E2790/L2790)</f>
        <v>102.5</v>
      </c>
      <c r="Q2790" t="str">
        <f>LEFT(N2790,FIND("/",N2790)-1)</f>
        <v>theater</v>
      </c>
      <c r="R2790" t="str">
        <f>RIGHT(N2790,LEN(N2790)-FIND("/",N2790))</f>
        <v>plays</v>
      </c>
      <c r="S2790" s="11">
        <f>(J2790/86400)+25569+(-5/24)</f>
        <v>42550.49355324074</v>
      </c>
      <c r="T2790" s="11">
        <f>(I2790/86400)+25569+(-5/24)</f>
        <v>42580.49355324074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IF(E2791&lt;=0,0,(E2791/D2791)*100)</f>
        <v>101.16666666666667</v>
      </c>
      <c r="P2791" s="7">
        <f>IF(E2791&lt;=0,0,E2791/L2791)</f>
        <v>126.45833333333333</v>
      </c>
      <c r="Q2791" t="str">
        <f>LEFT(N2791,FIND("/",N2791)-1)</f>
        <v>theater</v>
      </c>
      <c r="R2791" t="str">
        <f>RIGHT(N2791,LEN(N2791)-FIND("/",N2791))</f>
        <v>plays</v>
      </c>
      <c r="S2791" s="11">
        <f>(J2791/86400)+25569+(-5/24)</f>
        <v>42055.804791666662</v>
      </c>
      <c r="T2791" s="11">
        <f>(I2791/86400)+25569+(-5/24)</f>
        <v>42074.958333333336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IF(E2792&lt;=0,0,(E2792/D2792)*100)</f>
        <v>105.33333333333333</v>
      </c>
      <c r="P2792" s="7">
        <f>IF(E2792&lt;=0,0,E2792/L2792)</f>
        <v>47.878787878787875</v>
      </c>
      <c r="Q2792" t="str">
        <f>LEFT(N2792,FIND("/",N2792)-1)</f>
        <v>theater</v>
      </c>
      <c r="R2792" t="str">
        <f>RIGHT(N2792,LEN(N2792)-FIND("/",N2792))</f>
        <v>plays</v>
      </c>
      <c r="S2792" s="11">
        <f>(J2792/86400)+25569+(-5/24)</f>
        <v>42016.730358796289</v>
      </c>
      <c r="T2792" s="11">
        <f>(I2792/86400)+25569+(-5/24)</f>
        <v>42046.730358796289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IF(E2793&lt;=0,0,(E2793/D2793)*100)</f>
        <v>102.49999999999999</v>
      </c>
      <c r="P2793" s="7">
        <f>IF(E2793&lt;=0,0,E2793/L2793)</f>
        <v>73.214285714285708</v>
      </c>
      <c r="Q2793" t="str">
        <f>LEFT(N2793,FIND("/",N2793)-1)</f>
        <v>theater</v>
      </c>
      <c r="R2793" t="str">
        <f>RIGHT(N2793,LEN(N2793)-FIND("/",N2793))</f>
        <v>plays</v>
      </c>
      <c r="S2793" s="11">
        <f>(J2793/86400)+25569+(-5/24)</f>
        <v>42591.691655092589</v>
      </c>
      <c r="T2793" s="11">
        <f>(I2793/86400)+25569+(-5/24)</f>
        <v>42621.958333333336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IF(E2794&lt;=0,0,(E2794/D2794)*100)</f>
        <v>107.60000000000001</v>
      </c>
      <c r="P2794" s="7">
        <f>IF(E2794&lt;=0,0,E2794/L2794)</f>
        <v>89.666666666666671</v>
      </c>
      <c r="Q2794" t="str">
        <f>LEFT(N2794,FIND("/",N2794)-1)</f>
        <v>theater</v>
      </c>
      <c r="R2794" t="str">
        <f>RIGHT(N2794,LEN(N2794)-FIND("/",N2794))</f>
        <v>plays</v>
      </c>
      <c r="S2794" s="11">
        <f>(J2794/86400)+25569+(-5/24)</f>
        <v>42183.022673611107</v>
      </c>
      <c r="T2794" s="11">
        <f>(I2794/86400)+25569+(-5/24)</f>
        <v>42228.022673611107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IF(E2795&lt;=0,0,(E2795/D2795)*100)</f>
        <v>110.5675</v>
      </c>
      <c r="P2795" s="7">
        <f>IF(E2795&lt;=0,0,E2795/L2795)</f>
        <v>151.4623287671233</v>
      </c>
      <c r="Q2795" t="str">
        <f>LEFT(N2795,FIND("/",N2795)-1)</f>
        <v>theater</v>
      </c>
      <c r="R2795" t="str">
        <f>RIGHT(N2795,LEN(N2795)-FIND("/",N2795))</f>
        <v>plays</v>
      </c>
      <c r="S2795" s="11">
        <f>(J2795/86400)+25569+(-5/24)</f>
        <v>42176.210706018515</v>
      </c>
      <c r="T2795" s="11">
        <f>(I2795/86400)+25569+(-5/24)</f>
        <v>42206.210706018515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IF(E2796&lt;=0,0,(E2796/D2796)*100)</f>
        <v>150</v>
      </c>
      <c r="P2796" s="7">
        <f>IF(E2796&lt;=0,0,E2796/L2796)</f>
        <v>25</v>
      </c>
      <c r="Q2796" t="str">
        <f>LEFT(N2796,FIND("/",N2796)-1)</f>
        <v>theater</v>
      </c>
      <c r="R2796" t="str">
        <f>RIGHT(N2796,LEN(N2796)-FIND("/",N2796))</f>
        <v>plays</v>
      </c>
      <c r="S2796" s="11">
        <f>(J2796/86400)+25569+(-5/24)</f>
        <v>42416.48332175926</v>
      </c>
      <c r="T2796" s="11">
        <f>(I2796/86400)+25569+(-5/24)</f>
        <v>42432.583333333336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IF(E2797&lt;=0,0,(E2797/D2797)*100)</f>
        <v>104.28571428571429</v>
      </c>
      <c r="P2797" s="7">
        <f>IF(E2797&lt;=0,0,E2797/L2797)</f>
        <v>36.5</v>
      </c>
      <c r="Q2797" t="str">
        <f>LEFT(N2797,FIND("/",N2797)-1)</f>
        <v>theater</v>
      </c>
      <c r="R2797" t="str">
        <f>RIGHT(N2797,LEN(N2797)-FIND("/",N2797))</f>
        <v>plays</v>
      </c>
      <c r="S2797" s="11">
        <f>(J2797/86400)+25569+(-5/24)</f>
        <v>41780.317604166667</v>
      </c>
      <c r="T2797" s="11">
        <f>(I2797/86400)+25569+(-5/24)</f>
        <v>41796.75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IF(E2798&lt;=0,0,(E2798/D2798)*100)</f>
        <v>115.5</v>
      </c>
      <c r="P2798" s="7">
        <f>IF(E2798&lt;=0,0,E2798/L2798)</f>
        <v>44</v>
      </c>
      <c r="Q2798" t="str">
        <f>LEFT(N2798,FIND("/",N2798)-1)</f>
        <v>theater</v>
      </c>
      <c r="R2798" t="str">
        <f>RIGHT(N2798,LEN(N2798)-FIND("/",N2798))</f>
        <v>plays</v>
      </c>
      <c r="S2798" s="11">
        <f>(J2798/86400)+25569+(-5/24)</f>
        <v>41795.319768518515</v>
      </c>
      <c r="T2798" s="11">
        <f>(I2798/86400)+25569+(-5/24)</f>
        <v>41825.319768518515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IF(E2799&lt;=0,0,(E2799/D2799)*100)</f>
        <v>102.64512500000001</v>
      </c>
      <c r="P2799" s="7">
        <f>IF(E2799&lt;=0,0,E2799/L2799)</f>
        <v>87.357553191489373</v>
      </c>
      <c r="Q2799" t="str">
        <f>LEFT(N2799,FIND("/",N2799)-1)</f>
        <v>theater</v>
      </c>
      <c r="R2799" t="str">
        <f>RIGHT(N2799,LEN(N2799)-FIND("/",N2799))</f>
        <v>plays</v>
      </c>
      <c r="S2799" s="11">
        <f>(J2799/86400)+25569+(-5/24)</f>
        <v>41798.731944444444</v>
      </c>
      <c r="T2799" s="11">
        <f>(I2799/86400)+25569+(-5/24)</f>
        <v>41828.731944444444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IF(E2800&lt;=0,0,(E2800/D2800)*100)</f>
        <v>101.4</v>
      </c>
      <c r="P2800" s="7">
        <f>IF(E2800&lt;=0,0,E2800/L2800)</f>
        <v>36.474820143884891</v>
      </c>
      <c r="Q2800" t="str">
        <f>LEFT(N2800,FIND("/",N2800)-1)</f>
        <v>theater</v>
      </c>
      <c r="R2800" t="str">
        <f>RIGHT(N2800,LEN(N2800)-FIND("/",N2800))</f>
        <v>plays</v>
      </c>
      <c r="S2800" s="11">
        <f>(J2800/86400)+25569+(-5/24)</f>
        <v>42201.466678240737</v>
      </c>
      <c r="T2800" s="11">
        <f>(I2800/86400)+25569+(-5/24)</f>
        <v>42216.458333333336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IF(E2801&lt;=0,0,(E2801/D2801)*100)</f>
        <v>116.6348</v>
      </c>
      <c r="P2801" s="7">
        <f>IF(E2801&lt;=0,0,E2801/L2801)</f>
        <v>44.859538461538463</v>
      </c>
      <c r="Q2801" t="str">
        <f>LEFT(N2801,FIND("/",N2801)-1)</f>
        <v>theater</v>
      </c>
      <c r="R2801" t="str">
        <f>RIGHT(N2801,LEN(N2801)-FIND("/",N2801))</f>
        <v>plays</v>
      </c>
      <c r="S2801" s="11">
        <f>(J2801/86400)+25569+(-5/24)</f>
        <v>42507.05636574074</v>
      </c>
      <c r="T2801" s="11">
        <f>(I2801/86400)+25569+(-5/24)</f>
        <v>42538.458333333336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IF(E2802&lt;=0,0,(E2802/D2802)*100)</f>
        <v>133</v>
      </c>
      <c r="P2802" s="7">
        <f>IF(E2802&lt;=0,0,E2802/L2802)</f>
        <v>42.903225806451616</v>
      </c>
      <c r="Q2802" t="str">
        <f>LEFT(N2802,FIND("/",N2802)-1)</f>
        <v>theater</v>
      </c>
      <c r="R2802" t="str">
        <f>RIGHT(N2802,LEN(N2802)-FIND("/",N2802))</f>
        <v>plays</v>
      </c>
      <c r="S2802" s="11">
        <f>(J2802/86400)+25569+(-5/24)</f>
        <v>41948.344513888886</v>
      </c>
      <c r="T2802" s="11">
        <f>(I2802/86400)+25569+(-5/24)</f>
        <v>42008.344513888886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IF(E2803&lt;=0,0,(E2803/D2803)*100)</f>
        <v>133.20000000000002</v>
      </c>
      <c r="P2803" s="7">
        <f>IF(E2803&lt;=0,0,E2803/L2803)</f>
        <v>51.230769230769234</v>
      </c>
      <c r="Q2803" t="str">
        <f>LEFT(N2803,FIND("/",N2803)-1)</f>
        <v>theater</v>
      </c>
      <c r="R2803" t="str">
        <f>RIGHT(N2803,LEN(N2803)-FIND("/",N2803))</f>
        <v>plays</v>
      </c>
      <c r="S2803" s="11">
        <f>(J2803/86400)+25569+(-5/24)</f>
        <v>41900.034826388888</v>
      </c>
      <c r="T2803" s="11">
        <f>(I2803/86400)+25569+(-5/24)</f>
        <v>41922.25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IF(E2804&lt;=0,0,(E2804/D2804)*100)</f>
        <v>101.83333333333333</v>
      </c>
      <c r="P2804" s="7">
        <f>IF(E2804&lt;=0,0,E2804/L2804)</f>
        <v>33.944444444444443</v>
      </c>
      <c r="Q2804" t="str">
        <f>LEFT(N2804,FIND("/",N2804)-1)</f>
        <v>theater</v>
      </c>
      <c r="R2804" t="str">
        <f>RIGHT(N2804,LEN(N2804)-FIND("/",N2804))</f>
        <v>plays</v>
      </c>
      <c r="S2804" s="11">
        <f>(J2804/86400)+25569+(-5/24)</f>
        <v>42192.438738425924</v>
      </c>
      <c r="T2804" s="11">
        <f>(I2804/86400)+25569+(-5/24)</f>
        <v>42222.438738425924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IF(E2805&lt;=0,0,(E2805/D2805)*100)</f>
        <v>127.95</v>
      </c>
      <c r="P2805" s="7">
        <f>IF(E2805&lt;=0,0,E2805/L2805)</f>
        <v>90.744680851063833</v>
      </c>
      <c r="Q2805" t="str">
        <f>LEFT(N2805,FIND("/",N2805)-1)</f>
        <v>theater</v>
      </c>
      <c r="R2805" t="str">
        <f>RIGHT(N2805,LEN(N2805)-FIND("/",N2805))</f>
        <v>plays</v>
      </c>
      <c r="S2805" s="11">
        <f>(J2805/86400)+25569+(-5/24)</f>
        <v>42157.857361111113</v>
      </c>
      <c r="T2805" s="11">
        <f>(I2805/86400)+25569+(-5/24)</f>
        <v>42200.791666666664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IF(E2806&lt;=0,0,(E2806/D2806)*100)</f>
        <v>114.99999999999999</v>
      </c>
      <c r="P2806" s="7">
        <f>IF(E2806&lt;=0,0,E2806/L2806)</f>
        <v>50</v>
      </c>
      <c r="Q2806" t="str">
        <f>LEFT(N2806,FIND("/",N2806)-1)</f>
        <v>theater</v>
      </c>
      <c r="R2806" t="str">
        <f>RIGHT(N2806,LEN(N2806)-FIND("/",N2806))</f>
        <v>plays</v>
      </c>
      <c r="S2806" s="11">
        <f>(J2806/86400)+25569+(-5/24)</f>
        <v>41881.245254629626</v>
      </c>
      <c r="T2806" s="11">
        <f>(I2806/86400)+25569+(-5/24)</f>
        <v>41911.245254629626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IF(E2807&lt;=0,0,(E2807/D2807)*100)</f>
        <v>110.00000000000001</v>
      </c>
      <c r="P2807" s="7">
        <f>IF(E2807&lt;=0,0,E2807/L2807)</f>
        <v>24.444444444444443</v>
      </c>
      <c r="Q2807" t="str">
        <f>LEFT(N2807,FIND("/",N2807)-1)</f>
        <v>theater</v>
      </c>
      <c r="R2807" t="str">
        <f>RIGHT(N2807,LEN(N2807)-FIND("/",N2807))</f>
        <v>plays</v>
      </c>
      <c r="S2807" s="11">
        <f>(J2807/86400)+25569+(-5/24)</f>
        <v>42213.2971412037</v>
      </c>
      <c r="T2807" s="11">
        <f>(I2807/86400)+25569+(-5/24)</f>
        <v>42238.2971412037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IF(E2808&lt;=0,0,(E2808/D2808)*100)</f>
        <v>112.1</v>
      </c>
      <c r="P2808" s="7">
        <f>IF(E2808&lt;=0,0,E2808/L2808)</f>
        <v>44.25</v>
      </c>
      <c r="Q2808" t="str">
        <f>LEFT(N2808,FIND("/",N2808)-1)</f>
        <v>theater</v>
      </c>
      <c r="R2808" t="str">
        <f>RIGHT(N2808,LEN(N2808)-FIND("/",N2808))</f>
        <v>plays</v>
      </c>
      <c r="S2808" s="11">
        <f>(J2808/86400)+25569+(-5/24)</f>
        <v>42185.058912037035</v>
      </c>
      <c r="T2808" s="11">
        <f>(I2808/86400)+25569+(-5/24)</f>
        <v>42221.249999999993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IF(E2809&lt;=0,0,(E2809/D2809)*100)</f>
        <v>126</v>
      </c>
      <c r="P2809" s="7">
        <f>IF(E2809&lt;=0,0,E2809/L2809)</f>
        <v>67.741935483870961</v>
      </c>
      <c r="Q2809" t="str">
        <f>LEFT(N2809,FIND("/",N2809)-1)</f>
        <v>theater</v>
      </c>
      <c r="R2809" t="str">
        <f>RIGHT(N2809,LEN(N2809)-FIND("/",N2809))</f>
        <v>plays</v>
      </c>
      <c r="S2809" s="11">
        <f>(J2809/86400)+25569+(-5/24)</f>
        <v>42154.664791666662</v>
      </c>
      <c r="T2809" s="11">
        <f>(I2809/86400)+25569+(-5/24)</f>
        <v>42184.664791666662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IF(E2810&lt;=0,0,(E2810/D2810)*100)</f>
        <v>100.24444444444444</v>
      </c>
      <c r="P2810" s="7">
        <f>IF(E2810&lt;=0,0,E2810/L2810)</f>
        <v>65.376811594202906</v>
      </c>
      <c r="Q2810" t="str">
        <f>LEFT(N2810,FIND("/",N2810)-1)</f>
        <v>theater</v>
      </c>
      <c r="R2810" t="str">
        <f>RIGHT(N2810,LEN(N2810)-FIND("/",N2810))</f>
        <v>plays</v>
      </c>
      <c r="S2810" s="11">
        <f>(J2810/86400)+25569+(-5/24)</f>
        <v>42208.638136574074</v>
      </c>
      <c r="T2810" s="11">
        <f>(I2810/86400)+25569+(-5/24)</f>
        <v>42238.638136574074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IF(E2811&lt;=0,0,(E2811/D2811)*100)</f>
        <v>102.4</v>
      </c>
      <c r="P2811" s="7">
        <f>IF(E2811&lt;=0,0,E2811/L2811)</f>
        <v>121.9047619047619</v>
      </c>
      <c r="Q2811" t="str">
        <f>LEFT(N2811,FIND("/",N2811)-1)</f>
        <v>theater</v>
      </c>
      <c r="R2811" t="str">
        <f>RIGHT(N2811,LEN(N2811)-FIND("/",N2811))</f>
        <v>plays</v>
      </c>
      <c r="S2811" s="11">
        <f>(J2811/86400)+25569+(-5/24)</f>
        <v>42451.288483796299</v>
      </c>
      <c r="T2811" s="11">
        <f>(I2811/86400)+25569+(-5/24)</f>
        <v>42459.402083333327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IF(E2812&lt;=0,0,(E2812/D2812)*100)</f>
        <v>108.2</v>
      </c>
      <c r="P2812" s="7">
        <f>IF(E2812&lt;=0,0,E2812/L2812)</f>
        <v>47.456140350877192</v>
      </c>
      <c r="Q2812" t="str">
        <f>LEFT(N2812,FIND("/",N2812)-1)</f>
        <v>theater</v>
      </c>
      <c r="R2812" t="str">
        <f>RIGHT(N2812,LEN(N2812)-FIND("/",N2812))</f>
        <v>plays</v>
      </c>
      <c r="S2812" s="11">
        <f>(J2812/86400)+25569+(-5/24)</f>
        <v>41758.931296296294</v>
      </c>
      <c r="T2812" s="11">
        <f>(I2812/86400)+25569+(-5/24)</f>
        <v>41790.957638888889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IF(E2813&lt;=0,0,(E2813/D2813)*100)</f>
        <v>100.27</v>
      </c>
      <c r="P2813" s="7">
        <f>IF(E2813&lt;=0,0,E2813/L2813)</f>
        <v>92.842592592592595</v>
      </c>
      <c r="Q2813" t="str">
        <f>LEFT(N2813,FIND("/",N2813)-1)</f>
        <v>theater</v>
      </c>
      <c r="R2813" t="str">
        <f>RIGHT(N2813,LEN(N2813)-FIND("/",N2813))</f>
        <v>plays</v>
      </c>
      <c r="S2813" s="11">
        <f>(J2813/86400)+25569+(-5/24)</f>
        <v>42028.288229166668</v>
      </c>
      <c r="T2813" s="11">
        <f>(I2813/86400)+25569+(-5/24)</f>
        <v>42058.288229166668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IF(E2814&lt;=0,0,(E2814/D2814)*100)</f>
        <v>113.3</v>
      </c>
      <c r="P2814" s="7">
        <f>IF(E2814&lt;=0,0,E2814/L2814)</f>
        <v>68.253012048192772</v>
      </c>
      <c r="Q2814" t="str">
        <f>LEFT(N2814,FIND("/",N2814)-1)</f>
        <v>theater</v>
      </c>
      <c r="R2814" t="str">
        <f>RIGHT(N2814,LEN(N2814)-FIND("/",N2814))</f>
        <v>plays</v>
      </c>
      <c r="S2814" s="11">
        <f>(J2814/86400)+25569+(-5/24)</f>
        <v>42054.535856481474</v>
      </c>
      <c r="T2814" s="11">
        <f>(I2814/86400)+25569+(-5/24)</f>
        <v>42099.958333333336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IF(E2815&lt;=0,0,(E2815/D2815)*100)</f>
        <v>127.57571428571428</v>
      </c>
      <c r="P2815" s="7">
        <f>IF(E2815&lt;=0,0,E2815/L2815)</f>
        <v>37.209583333333335</v>
      </c>
      <c r="Q2815" t="str">
        <f>LEFT(N2815,FIND("/",N2815)-1)</f>
        <v>theater</v>
      </c>
      <c r="R2815" t="str">
        <f>RIGHT(N2815,LEN(N2815)-FIND("/",N2815))</f>
        <v>plays</v>
      </c>
      <c r="S2815" s="11">
        <f>(J2815/86400)+25569+(-5/24)</f>
        <v>42693.534270833326</v>
      </c>
      <c r="T2815" s="11">
        <f>(I2815/86400)+25569+(-5/24)</f>
        <v>42718.534270833326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IF(E2816&lt;=0,0,(E2816/D2816)*100)</f>
        <v>107.73333333333332</v>
      </c>
      <c r="P2816" s="7">
        <f>IF(E2816&lt;=0,0,E2816/L2816)</f>
        <v>25.25</v>
      </c>
      <c r="Q2816" t="str">
        <f>LEFT(N2816,FIND("/",N2816)-1)</f>
        <v>theater</v>
      </c>
      <c r="R2816" t="str">
        <f>RIGHT(N2816,LEN(N2816)-FIND("/",N2816))</f>
        <v>plays</v>
      </c>
      <c r="S2816" s="11">
        <f>(J2816/86400)+25569+(-5/24)</f>
        <v>42103.191145833327</v>
      </c>
      <c r="T2816" s="11">
        <f>(I2816/86400)+25569+(-5/24)</f>
        <v>42133.191145833327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IF(E2817&lt;=0,0,(E2817/D2817)*100)</f>
        <v>242</v>
      </c>
      <c r="P2817" s="7">
        <f>IF(E2817&lt;=0,0,E2817/L2817)</f>
        <v>43.214285714285715</v>
      </c>
      <c r="Q2817" t="str">
        <f>LEFT(N2817,FIND("/",N2817)-1)</f>
        <v>theater</v>
      </c>
      <c r="R2817" t="str">
        <f>RIGHT(N2817,LEN(N2817)-FIND("/",N2817))</f>
        <v>plays</v>
      </c>
      <c r="S2817" s="11">
        <f>(J2817/86400)+25569+(-5/24)</f>
        <v>42559.568391203698</v>
      </c>
      <c r="T2817" s="11">
        <f>(I2817/86400)+25569+(-5/24)</f>
        <v>42589.568391203698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IF(E2818&lt;=0,0,(E2818/D2818)*100)</f>
        <v>141.56666666666666</v>
      </c>
      <c r="P2818" s="7">
        <f>IF(E2818&lt;=0,0,E2818/L2818)</f>
        <v>25.130177514792898</v>
      </c>
      <c r="Q2818" t="str">
        <f>LEFT(N2818,FIND("/",N2818)-1)</f>
        <v>theater</v>
      </c>
      <c r="R2818" t="str">
        <f>RIGHT(N2818,LEN(N2818)-FIND("/",N2818))</f>
        <v>plays</v>
      </c>
      <c r="S2818" s="11">
        <f>(J2818/86400)+25569+(-5/24)</f>
        <v>42188.259166666663</v>
      </c>
      <c r="T2818" s="11">
        <f>(I2818/86400)+25569+(-5/24)</f>
        <v>42218.458333333336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IF(E2819&lt;=0,0,(E2819/D2819)*100)</f>
        <v>130</v>
      </c>
      <c r="P2819" s="7">
        <f>IF(E2819&lt;=0,0,E2819/L2819)</f>
        <v>23.636363636363637</v>
      </c>
      <c r="Q2819" t="str">
        <f>LEFT(N2819,FIND("/",N2819)-1)</f>
        <v>theater</v>
      </c>
      <c r="R2819" t="str">
        <f>RIGHT(N2819,LEN(N2819)-FIND("/",N2819))</f>
        <v>plays</v>
      </c>
      <c r="S2819" s="11">
        <f>(J2819/86400)+25569+(-5/24)</f>
        <v>42023.42664351852</v>
      </c>
      <c r="T2819" s="11">
        <f>(I2819/86400)+25569+(-5/24)</f>
        <v>42063.42664351852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IF(E2820&lt;=0,0,(E2820/D2820)*100)</f>
        <v>106.03</v>
      </c>
      <c r="P2820" s="7">
        <f>IF(E2820&lt;=0,0,E2820/L2820)</f>
        <v>103.95098039215686</v>
      </c>
      <c r="Q2820" t="str">
        <f>LEFT(N2820,FIND("/",N2820)-1)</f>
        <v>theater</v>
      </c>
      <c r="R2820" t="str">
        <f>RIGHT(N2820,LEN(N2820)-FIND("/",N2820))</f>
        <v>plays</v>
      </c>
      <c r="S2820" s="11">
        <f>(J2820/86400)+25569+(-5/24)</f>
        <v>42250.389884259253</v>
      </c>
      <c r="T2820" s="11">
        <f>(I2820/86400)+25569+(-5/24)</f>
        <v>42270.389884259253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IF(E2821&lt;=0,0,(E2821/D2821)*100)</f>
        <v>104.80000000000001</v>
      </c>
      <c r="P2821" s="7">
        <f>IF(E2821&lt;=0,0,E2821/L2821)</f>
        <v>50.384615384615387</v>
      </c>
      <c r="Q2821" t="str">
        <f>LEFT(N2821,FIND("/",N2821)-1)</f>
        <v>theater</v>
      </c>
      <c r="R2821" t="str">
        <f>RIGHT(N2821,LEN(N2821)-FIND("/",N2821))</f>
        <v>plays</v>
      </c>
      <c r="S2821" s="11">
        <f>(J2821/86400)+25569+(-5/24)</f>
        <v>42139.317233796297</v>
      </c>
      <c r="T2821" s="11">
        <f>(I2821/86400)+25569+(-5/24)</f>
        <v>42169.317233796297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IF(E2822&lt;=0,0,(E2822/D2822)*100)</f>
        <v>136</v>
      </c>
      <c r="P2822" s="7">
        <f>IF(E2822&lt;=0,0,E2822/L2822)</f>
        <v>13.6</v>
      </c>
      <c r="Q2822" t="str">
        <f>LEFT(N2822,FIND("/",N2822)-1)</f>
        <v>theater</v>
      </c>
      <c r="R2822" t="str">
        <f>RIGHT(N2822,LEN(N2822)-FIND("/",N2822))</f>
        <v>plays</v>
      </c>
      <c r="S2822" s="11">
        <f>(J2822/86400)+25569+(-5/24)</f>
        <v>42401.402650462966</v>
      </c>
      <c r="T2822" s="11">
        <f>(I2822/86400)+25569+(-5/24)</f>
        <v>42425.791666666664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IF(E2823&lt;=0,0,(E2823/D2823)*100)</f>
        <v>100</v>
      </c>
      <c r="P2823" s="7">
        <f>IF(E2823&lt;=0,0,E2823/L2823)</f>
        <v>28.571428571428573</v>
      </c>
      <c r="Q2823" t="str">
        <f>LEFT(N2823,FIND("/",N2823)-1)</f>
        <v>theater</v>
      </c>
      <c r="R2823" t="str">
        <f>RIGHT(N2823,LEN(N2823)-FIND("/",N2823))</f>
        <v>plays</v>
      </c>
      <c r="S2823" s="11">
        <f>(J2823/86400)+25569+(-5/24)</f>
        <v>41875.714525462965</v>
      </c>
      <c r="T2823" s="11">
        <f>(I2823/86400)+25569+(-5/24)</f>
        <v>41905.714525462965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IF(E2824&lt;=0,0,(E2824/D2824)*100)</f>
        <v>100</v>
      </c>
      <c r="P2824" s="7">
        <f>IF(E2824&lt;=0,0,E2824/L2824)</f>
        <v>63.829787234042556</v>
      </c>
      <c r="Q2824" t="str">
        <f>LEFT(N2824,FIND("/",N2824)-1)</f>
        <v>theater</v>
      </c>
      <c r="R2824" t="str">
        <f>RIGHT(N2824,LEN(N2824)-FIND("/",N2824))</f>
        <v>plays</v>
      </c>
      <c r="S2824" s="11">
        <f>(J2824/86400)+25569+(-5/24)</f>
        <v>42060.475601851846</v>
      </c>
      <c r="T2824" s="11">
        <f>(I2824/86400)+25569+(-5/24)</f>
        <v>42090.433935185181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IF(E2825&lt;=0,0,(E2825/D2825)*100)</f>
        <v>124</v>
      </c>
      <c r="P2825" s="7">
        <f>IF(E2825&lt;=0,0,E2825/L2825)</f>
        <v>8.8571428571428577</v>
      </c>
      <c r="Q2825" t="str">
        <f>LEFT(N2825,FIND("/",N2825)-1)</f>
        <v>theater</v>
      </c>
      <c r="R2825" t="str">
        <f>RIGHT(N2825,LEN(N2825)-FIND("/",N2825))</f>
        <v>plays</v>
      </c>
      <c r="S2825" s="11">
        <f>(J2825/86400)+25569+(-5/24)</f>
        <v>42066.803310185183</v>
      </c>
      <c r="T2825" s="11">
        <f>(I2825/86400)+25569+(-5/24)</f>
        <v>42094.749305555553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IF(E2826&lt;=0,0,(E2826/D2826)*100)</f>
        <v>116.92307692307693</v>
      </c>
      <c r="P2826" s="7">
        <f>IF(E2826&lt;=0,0,E2826/L2826)</f>
        <v>50.666666666666664</v>
      </c>
      <c r="Q2826" t="str">
        <f>LEFT(N2826,FIND("/",N2826)-1)</f>
        <v>theater</v>
      </c>
      <c r="R2826" t="str">
        <f>RIGHT(N2826,LEN(N2826)-FIND("/",N2826))</f>
        <v>plays</v>
      </c>
      <c r="S2826" s="11">
        <f>(J2826/86400)+25569+(-5/24)</f>
        <v>42136.0624537037</v>
      </c>
      <c r="T2826" s="11">
        <f>(I2826/86400)+25569+(-5/24)</f>
        <v>42167.863194444442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IF(E2827&lt;=0,0,(E2827/D2827)*100)</f>
        <v>103.33333333333334</v>
      </c>
      <c r="P2827" s="7">
        <f>IF(E2827&lt;=0,0,E2827/L2827)</f>
        <v>60.784313725490193</v>
      </c>
      <c r="Q2827" t="str">
        <f>LEFT(N2827,FIND("/",N2827)-1)</f>
        <v>theater</v>
      </c>
      <c r="R2827" t="str">
        <f>RIGHT(N2827,LEN(N2827)-FIND("/",N2827))</f>
        <v>plays</v>
      </c>
      <c r="S2827" s="11">
        <f>(J2827/86400)+25569+(-5/24)</f>
        <v>42312.584328703706</v>
      </c>
      <c r="T2827" s="11">
        <f>(I2827/86400)+25569+(-5/24)</f>
        <v>42342.584328703706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IF(E2828&lt;=0,0,(E2828/D2828)*100)</f>
        <v>107.74999999999999</v>
      </c>
      <c r="P2828" s="7">
        <f>IF(E2828&lt;=0,0,E2828/L2828)</f>
        <v>113.42105263157895</v>
      </c>
      <c r="Q2828" t="str">
        <f>LEFT(N2828,FIND("/",N2828)-1)</f>
        <v>theater</v>
      </c>
      <c r="R2828" t="str">
        <f>RIGHT(N2828,LEN(N2828)-FIND("/",N2828))</f>
        <v>plays</v>
      </c>
      <c r="S2828" s="11">
        <f>(J2828/86400)+25569+(-5/24)</f>
        <v>42170.826527777775</v>
      </c>
      <c r="T2828" s="11">
        <f>(I2828/86400)+25569+(-5/24)</f>
        <v>42195.083333333336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IF(E2829&lt;=0,0,(E2829/D2829)*100)</f>
        <v>120.24999999999999</v>
      </c>
      <c r="P2829" s="7">
        <f>IF(E2829&lt;=0,0,E2829/L2829)</f>
        <v>104.56521739130434</v>
      </c>
      <c r="Q2829" t="str">
        <f>LEFT(N2829,FIND("/",N2829)-1)</f>
        <v>theater</v>
      </c>
      <c r="R2829" t="str">
        <f>RIGHT(N2829,LEN(N2829)-FIND("/",N2829))</f>
        <v>plays</v>
      </c>
      <c r="S2829" s="11">
        <f>(J2829/86400)+25569+(-5/24)</f>
        <v>42494.475300925922</v>
      </c>
      <c r="T2829" s="11">
        <f>(I2829/86400)+25569+(-5/24)</f>
        <v>42524.479166666664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IF(E2830&lt;=0,0,(E2830/D2830)*100)</f>
        <v>100.37894736842105</v>
      </c>
      <c r="P2830" s="7">
        <f>IF(E2830&lt;=0,0,E2830/L2830)</f>
        <v>98.30927835051547</v>
      </c>
      <c r="Q2830" t="str">
        <f>LEFT(N2830,FIND("/",N2830)-1)</f>
        <v>theater</v>
      </c>
      <c r="R2830" t="str">
        <f>RIGHT(N2830,LEN(N2830)-FIND("/",N2830))</f>
        <v>plays</v>
      </c>
      <c r="S2830" s="11">
        <f>(J2830/86400)+25569+(-5/24)</f>
        <v>42254.056354166663</v>
      </c>
      <c r="T2830" s="11">
        <f>(I2830/86400)+25569+(-5/24)</f>
        <v>42279.749999999993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IF(E2831&lt;=0,0,(E2831/D2831)*100)</f>
        <v>106.52</v>
      </c>
      <c r="P2831" s="7">
        <f>IF(E2831&lt;=0,0,E2831/L2831)</f>
        <v>35.039473684210527</v>
      </c>
      <c r="Q2831" t="str">
        <f>LEFT(N2831,FIND("/",N2831)-1)</f>
        <v>theater</v>
      </c>
      <c r="R2831" t="str">
        <f>RIGHT(N2831,LEN(N2831)-FIND("/",N2831))</f>
        <v>plays</v>
      </c>
      <c r="S2831" s="11">
        <f>(J2831/86400)+25569+(-5/24)</f>
        <v>42495.225902777776</v>
      </c>
      <c r="T2831" s="11">
        <f>(I2831/86400)+25569+(-5/24)</f>
        <v>42523.225902777776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IF(E2832&lt;=0,0,(E2832/D2832)*100)</f>
        <v>100</v>
      </c>
      <c r="P2832" s="7">
        <f>IF(E2832&lt;=0,0,E2832/L2832)</f>
        <v>272.72727272727275</v>
      </c>
      <c r="Q2832" t="str">
        <f>LEFT(N2832,FIND("/",N2832)-1)</f>
        <v>theater</v>
      </c>
      <c r="R2832" t="str">
        <f>RIGHT(N2832,LEN(N2832)-FIND("/",N2832))</f>
        <v>plays</v>
      </c>
      <c r="S2832" s="11">
        <f>(J2832/86400)+25569+(-5/24)</f>
        <v>41758.631342592591</v>
      </c>
      <c r="T2832" s="11">
        <f>(I2832/86400)+25569+(-5/24)</f>
        <v>41770.957638888889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IF(E2833&lt;=0,0,(E2833/D2833)*100)</f>
        <v>110.66666666666667</v>
      </c>
      <c r="P2833" s="7">
        <f>IF(E2833&lt;=0,0,E2833/L2833)</f>
        <v>63.846153846153847</v>
      </c>
      <c r="Q2833" t="str">
        <f>LEFT(N2833,FIND("/",N2833)-1)</f>
        <v>theater</v>
      </c>
      <c r="R2833" t="str">
        <f>RIGHT(N2833,LEN(N2833)-FIND("/",N2833))</f>
        <v>plays</v>
      </c>
      <c r="S2833" s="11">
        <f>(J2833/86400)+25569+(-5/24)</f>
        <v>42171.616550925923</v>
      </c>
      <c r="T2833" s="11">
        <f>(I2833/86400)+25569+(-5/24)</f>
        <v>42201.616550925923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IF(E2834&lt;=0,0,(E2834/D2834)*100)</f>
        <v>114.71959999999999</v>
      </c>
      <c r="P2834" s="7">
        <f>IF(E2834&lt;=0,0,E2834/L2834)</f>
        <v>30.189368421052631</v>
      </c>
      <c r="Q2834" t="str">
        <f>LEFT(N2834,FIND("/",N2834)-1)</f>
        <v>theater</v>
      </c>
      <c r="R2834" t="str">
        <f>RIGHT(N2834,LEN(N2834)-FIND("/",N2834))</f>
        <v>plays</v>
      </c>
      <c r="S2834" s="11">
        <f>(J2834/86400)+25569+(-5/24)</f>
        <v>41938.501087962963</v>
      </c>
      <c r="T2834" s="11">
        <f>(I2834/86400)+25569+(-5/24)</f>
        <v>41966.708333333336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IF(E2835&lt;=0,0,(E2835/D2835)*100)</f>
        <v>108.25925925925925</v>
      </c>
      <c r="P2835" s="7">
        <f>IF(E2835&lt;=0,0,E2835/L2835)</f>
        <v>83.51428571428572</v>
      </c>
      <c r="Q2835" t="str">
        <f>LEFT(N2835,FIND("/",N2835)-1)</f>
        <v>theater</v>
      </c>
      <c r="R2835" t="str">
        <f>RIGHT(N2835,LEN(N2835)-FIND("/",N2835))</f>
        <v>plays</v>
      </c>
      <c r="S2835" s="11">
        <f>(J2835/86400)+25569+(-5/24)</f>
        <v>42267.919363425921</v>
      </c>
      <c r="T2835" s="11">
        <f>(I2835/86400)+25569+(-5/24)</f>
        <v>42287.874999999993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IF(E2836&lt;=0,0,(E2836/D2836)*100)</f>
        <v>170</v>
      </c>
      <c r="P2836" s="7">
        <f>IF(E2836&lt;=0,0,E2836/L2836)</f>
        <v>64.761904761904759</v>
      </c>
      <c r="Q2836" t="str">
        <f>LEFT(N2836,FIND("/",N2836)-1)</f>
        <v>theater</v>
      </c>
      <c r="R2836" t="str">
        <f>RIGHT(N2836,LEN(N2836)-FIND("/",N2836))</f>
        <v>plays</v>
      </c>
      <c r="S2836" s="11">
        <f>(J2836/86400)+25569+(-5/24)</f>
        <v>42019.751504629625</v>
      </c>
      <c r="T2836" s="11">
        <f>(I2836/86400)+25569+(-5/24)</f>
        <v>42034.751504629625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IF(E2837&lt;=0,0,(E2837/D2837)*100)</f>
        <v>187.09899999999999</v>
      </c>
      <c r="P2837" s="7">
        <f>IF(E2837&lt;=0,0,E2837/L2837)</f>
        <v>20.118172043010752</v>
      </c>
      <c r="Q2837" t="str">
        <f>LEFT(N2837,FIND("/",N2837)-1)</f>
        <v>theater</v>
      </c>
      <c r="R2837" t="str">
        <f>RIGHT(N2837,LEN(N2837)-FIND("/",N2837))</f>
        <v>plays</v>
      </c>
      <c r="S2837" s="11">
        <f>(J2837/86400)+25569+(-5/24)</f>
        <v>42313.495567129627</v>
      </c>
      <c r="T2837" s="11">
        <f>(I2837/86400)+25569+(-5/24)</f>
        <v>42342.791666666664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IF(E2838&lt;=0,0,(E2838/D2838)*100)</f>
        <v>107.77777777777777</v>
      </c>
      <c r="P2838" s="7">
        <f>IF(E2838&lt;=0,0,E2838/L2838)</f>
        <v>44.090909090909093</v>
      </c>
      <c r="Q2838" t="str">
        <f>LEFT(N2838,FIND("/",N2838)-1)</f>
        <v>theater</v>
      </c>
      <c r="R2838" t="str">
        <f>RIGHT(N2838,LEN(N2838)-FIND("/",N2838))</f>
        <v>plays</v>
      </c>
      <c r="S2838" s="11">
        <f>(J2838/86400)+25569+(-5/24)</f>
        <v>42746.053449074076</v>
      </c>
      <c r="T2838" s="11">
        <f>(I2838/86400)+25569+(-5/24)</f>
        <v>42783.999305555553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IF(E2839&lt;=0,0,(E2839/D2839)*100)</f>
        <v>100</v>
      </c>
      <c r="P2839" s="7">
        <f>IF(E2839&lt;=0,0,E2839/L2839)</f>
        <v>40.476190476190474</v>
      </c>
      <c r="Q2839" t="str">
        <f>LEFT(N2839,FIND("/",N2839)-1)</f>
        <v>theater</v>
      </c>
      <c r="R2839" t="str">
        <f>RIGHT(N2839,LEN(N2839)-FIND("/",N2839))</f>
        <v>plays</v>
      </c>
      <c r="S2839" s="11">
        <f>(J2839/86400)+25569+(-5/24)</f>
        <v>42307.700046296297</v>
      </c>
      <c r="T2839" s="11">
        <f>(I2839/86400)+25569+(-5/24)</f>
        <v>42347.741712962961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IF(E2840&lt;=0,0,(E2840/D2840)*100)</f>
        <v>120.24999999999999</v>
      </c>
      <c r="P2840" s="7">
        <f>IF(E2840&lt;=0,0,E2840/L2840)</f>
        <v>44.537037037037038</v>
      </c>
      <c r="Q2840" t="str">
        <f>LEFT(N2840,FIND("/",N2840)-1)</f>
        <v>theater</v>
      </c>
      <c r="R2840" t="str">
        <f>RIGHT(N2840,LEN(N2840)-FIND("/",N2840))</f>
        <v>plays</v>
      </c>
      <c r="S2840" s="11">
        <f>(J2840/86400)+25569+(-5/24)</f>
        <v>41842.399259259255</v>
      </c>
      <c r="T2840" s="11">
        <f>(I2840/86400)+25569+(-5/24)</f>
        <v>41864.708333333328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IF(E2841&lt;=0,0,(E2841/D2841)*100)</f>
        <v>111.42857142857143</v>
      </c>
      <c r="P2841" s="7">
        <f>IF(E2841&lt;=0,0,E2841/L2841)</f>
        <v>125.80645161290323</v>
      </c>
      <c r="Q2841" t="str">
        <f>LEFT(N2841,FIND("/",N2841)-1)</f>
        <v>theater</v>
      </c>
      <c r="R2841" t="str">
        <f>RIGHT(N2841,LEN(N2841)-FIND("/",N2841))</f>
        <v>plays</v>
      </c>
      <c r="S2841" s="11">
        <f>(J2841/86400)+25569+(-5/24)</f>
        <v>41853.031874999993</v>
      </c>
      <c r="T2841" s="11">
        <f>(I2841/86400)+25569+(-5/24)</f>
        <v>41875.999305555553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IF(E2842&lt;=0,0,(E2842/D2842)*100)</f>
        <v>104</v>
      </c>
      <c r="P2842" s="7">
        <f>IF(E2842&lt;=0,0,E2842/L2842)</f>
        <v>19.696969696969695</v>
      </c>
      <c r="Q2842" t="str">
        <f>LEFT(N2842,FIND("/",N2842)-1)</f>
        <v>theater</v>
      </c>
      <c r="R2842" t="str">
        <f>RIGHT(N2842,LEN(N2842)-FIND("/",N2842))</f>
        <v>plays</v>
      </c>
      <c r="S2842" s="11">
        <f>(J2842/86400)+25569+(-5/24)</f>
        <v>42059.827303240738</v>
      </c>
      <c r="T2842" s="11">
        <f>(I2842/86400)+25569+(-5/24)</f>
        <v>42081.499999999993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IF(E2843&lt;=0,0,(E2843/D2843)*100)</f>
        <v>1</v>
      </c>
      <c r="P2843" s="7">
        <f>IF(E2843&lt;=0,0,E2843/L2843)</f>
        <v>10</v>
      </c>
      <c r="Q2843" t="str">
        <f>LEFT(N2843,FIND("/",N2843)-1)</f>
        <v>theater</v>
      </c>
      <c r="R2843" t="str">
        <f>RIGHT(N2843,LEN(N2843)-FIND("/",N2843))</f>
        <v>plays</v>
      </c>
      <c r="S2843" s="11">
        <f>(J2843/86400)+25569+(-5/24)</f>
        <v>42291.531215277777</v>
      </c>
      <c r="T2843" s="11">
        <f>(I2843/86400)+25569+(-5/24)</f>
        <v>42351.572881944441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IF(E2844&lt;=0,0,(E2844/D2844)*100)</f>
        <v>0</v>
      </c>
      <c r="P2844" s="7">
        <f>IF(E2844&lt;=0,0,E2844/L2844)</f>
        <v>0</v>
      </c>
      <c r="Q2844" t="str">
        <f>LEFT(N2844,FIND("/",N2844)-1)</f>
        <v>theater</v>
      </c>
      <c r="R2844" t="str">
        <f>RIGHT(N2844,LEN(N2844)-FIND("/",N2844))</f>
        <v>plays</v>
      </c>
      <c r="S2844" s="11">
        <f>(J2844/86400)+25569+(-5/24)</f>
        <v>41784.744155092594</v>
      </c>
      <c r="T2844" s="11">
        <f>(I2844/86400)+25569+(-5/24)</f>
        <v>41811.25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IF(E2845&lt;=0,0,(E2845/D2845)*100)</f>
        <v>0</v>
      </c>
      <c r="P2845" s="7">
        <f>IF(E2845&lt;=0,0,E2845/L2845)</f>
        <v>0</v>
      </c>
      <c r="Q2845" t="str">
        <f>LEFT(N2845,FIND("/",N2845)-1)</f>
        <v>theater</v>
      </c>
      <c r="R2845" t="str">
        <f>RIGHT(N2845,LEN(N2845)-FIND("/",N2845))</f>
        <v>plays</v>
      </c>
      <c r="S2845" s="11">
        <f>(J2845/86400)+25569+(-5/24)</f>
        <v>42492.529513888883</v>
      </c>
      <c r="T2845" s="11">
        <f>(I2845/86400)+25569+(-5/24)</f>
        <v>42533.958333333336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IF(E2846&lt;=0,0,(E2846/D2846)*100)</f>
        <v>5.4545454545454541</v>
      </c>
      <c r="P2846" s="7">
        <f>IF(E2846&lt;=0,0,E2846/L2846)</f>
        <v>30</v>
      </c>
      <c r="Q2846" t="str">
        <f>LEFT(N2846,FIND("/",N2846)-1)</f>
        <v>theater</v>
      </c>
      <c r="R2846" t="str">
        <f>RIGHT(N2846,LEN(N2846)-FIND("/",N2846))</f>
        <v>plays</v>
      </c>
      <c r="S2846" s="11">
        <f>(J2846/86400)+25569+(-5/24)</f>
        <v>42709.337731481479</v>
      </c>
      <c r="T2846" s="11">
        <f>(I2846/86400)+25569+(-5/24)</f>
        <v>42739.337731481479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IF(E2847&lt;=0,0,(E2847/D2847)*100)</f>
        <v>31.546666666666667</v>
      </c>
      <c r="P2847" s="7">
        <f>IF(E2847&lt;=0,0,E2847/L2847)</f>
        <v>60.666666666666664</v>
      </c>
      <c r="Q2847" t="str">
        <f>LEFT(N2847,FIND("/",N2847)-1)</f>
        <v>theater</v>
      </c>
      <c r="R2847" t="str">
        <f>RIGHT(N2847,LEN(N2847)-FIND("/",N2847))</f>
        <v>plays</v>
      </c>
      <c r="S2847" s="11">
        <f>(J2847/86400)+25569+(-5/24)</f>
        <v>42102.808252314811</v>
      </c>
      <c r="T2847" s="11">
        <f>(I2847/86400)+25569+(-5/24)</f>
        <v>42162.808252314811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IF(E2848&lt;=0,0,(E2848/D2848)*100)</f>
        <v>0</v>
      </c>
      <c r="P2848" s="7">
        <f>IF(E2848&lt;=0,0,E2848/L2848)</f>
        <v>0</v>
      </c>
      <c r="Q2848" t="str">
        <f>LEFT(N2848,FIND("/",N2848)-1)</f>
        <v>theater</v>
      </c>
      <c r="R2848" t="str">
        <f>RIGHT(N2848,LEN(N2848)-FIND("/",N2848))</f>
        <v>plays</v>
      </c>
      <c r="S2848" s="11">
        <f>(J2848/86400)+25569+(-5/24)</f>
        <v>42108.483726851853</v>
      </c>
      <c r="T2848" s="11">
        <f>(I2848/86400)+25569+(-5/24)</f>
        <v>42153.483726851853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IF(E2849&lt;=0,0,(E2849/D2849)*100)</f>
        <v>0</v>
      </c>
      <c r="P2849" s="7">
        <f>IF(E2849&lt;=0,0,E2849/L2849)</f>
        <v>0</v>
      </c>
      <c r="Q2849" t="str">
        <f>LEFT(N2849,FIND("/",N2849)-1)</f>
        <v>theater</v>
      </c>
      <c r="R2849" t="str">
        <f>RIGHT(N2849,LEN(N2849)-FIND("/",N2849))</f>
        <v>plays</v>
      </c>
      <c r="S2849" s="11">
        <f>(J2849/86400)+25569+(-5/24)</f>
        <v>42453.597974537035</v>
      </c>
      <c r="T2849" s="11">
        <f>(I2849/86400)+25569+(-5/24)</f>
        <v>42513.597974537035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IF(E2850&lt;=0,0,(E2850/D2850)*100)</f>
        <v>0.2</v>
      </c>
      <c r="P2850" s="7">
        <f>IF(E2850&lt;=0,0,E2850/L2850)</f>
        <v>23.333333333333332</v>
      </c>
      <c r="Q2850" t="str">
        <f>LEFT(N2850,FIND("/",N2850)-1)</f>
        <v>theater</v>
      </c>
      <c r="R2850" t="str">
        <f>RIGHT(N2850,LEN(N2850)-FIND("/",N2850))</f>
        <v>plays</v>
      </c>
      <c r="S2850" s="11">
        <f>(J2850/86400)+25569+(-5/24)</f>
        <v>42123.440497685187</v>
      </c>
      <c r="T2850" s="11">
        <f>(I2850/86400)+25569+(-5/24)</f>
        <v>42153.440497685187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IF(E2851&lt;=0,0,(E2851/D2851)*100)</f>
        <v>1</v>
      </c>
      <c r="P2851" s="7">
        <f>IF(E2851&lt;=0,0,E2851/L2851)</f>
        <v>5</v>
      </c>
      <c r="Q2851" t="str">
        <f>LEFT(N2851,FIND("/",N2851)-1)</f>
        <v>theater</v>
      </c>
      <c r="R2851" t="str">
        <f>RIGHT(N2851,LEN(N2851)-FIND("/",N2851))</f>
        <v>plays</v>
      </c>
      <c r="S2851" s="11">
        <f>(J2851/86400)+25569+(-5/24)</f>
        <v>42453.219907407409</v>
      </c>
      <c r="T2851" s="11">
        <f>(I2851/86400)+25569+(-5/24)</f>
        <v>42483.219907407409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IF(E2852&lt;=0,0,(E2852/D2852)*100)</f>
        <v>3.8875000000000002</v>
      </c>
      <c r="P2852" s="7">
        <f>IF(E2852&lt;=0,0,E2852/L2852)</f>
        <v>23.923076923076923</v>
      </c>
      <c r="Q2852" t="str">
        <f>LEFT(N2852,FIND("/",N2852)-1)</f>
        <v>theater</v>
      </c>
      <c r="R2852" t="str">
        <f>RIGHT(N2852,LEN(N2852)-FIND("/",N2852))</f>
        <v>plays</v>
      </c>
      <c r="S2852" s="11">
        <f>(J2852/86400)+25569+(-5/24)</f>
        <v>41857.798738425925</v>
      </c>
      <c r="T2852" s="11">
        <f>(I2852/86400)+25569+(-5/24)</f>
        <v>41887.798738425925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IF(E2853&lt;=0,0,(E2853/D2853)*100)</f>
        <v>0</v>
      </c>
      <c r="P2853" s="7">
        <f>IF(E2853&lt;=0,0,E2853/L2853)</f>
        <v>0</v>
      </c>
      <c r="Q2853" t="str">
        <f>LEFT(N2853,FIND("/",N2853)-1)</f>
        <v>theater</v>
      </c>
      <c r="R2853" t="str">
        <f>RIGHT(N2853,LEN(N2853)-FIND("/",N2853))</f>
        <v>plays</v>
      </c>
      <c r="S2853" s="11">
        <f>(J2853/86400)+25569+(-5/24)</f>
        <v>42389.794317129628</v>
      </c>
      <c r="T2853" s="11">
        <f>(I2853/86400)+25569+(-5/24)</f>
        <v>42398.761805555558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IF(E2854&lt;=0,0,(E2854/D2854)*100)</f>
        <v>1.9</v>
      </c>
      <c r="P2854" s="7">
        <f>IF(E2854&lt;=0,0,E2854/L2854)</f>
        <v>15.833333333333334</v>
      </c>
      <c r="Q2854" t="str">
        <f>LEFT(N2854,FIND("/",N2854)-1)</f>
        <v>theater</v>
      </c>
      <c r="R2854" t="str">
        <f>RIGHT(N2854,LEN(N2854)-FIND("/",N2854))</f>
        <v>plays</v>
      </c>
      <c r="S2854" s="11">
        <f>(J2854/86400)+25569+(-5/24)</f>
        <v>41780.836840277778</v>
      </c>
      <c r="T2854" s="11">
        <f>(I2854/86400)+25569+(-5/24)</f>
        <v>41810.836840277778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IF(E2855&lt;=0,0,(E2855/D2855)*100)</f>
        <v>0</v>
      </c>
      <c r="P2855" s="7">
        <f>IF(E2855&lt;=0,0,E2855/L2855)</f>
        <v>0</v>
      </c>
      <c r="Q2855" t="str">
        <f>LEFT(N2855,FIND("/",N2855)-1)</f>
        <v>theater</v>
      </c>
      <c r="R2855" t="str">
        <f>RIGHT(N2855,LEN(N2855)-FIND("/",N2855))</f>
        <v>plays</v>
      </c>
      <c r="S2855" s="11">
        <f>(J2855/86400)+25569+(-5/24)</f>
        <v>41835.98260416666</v>
      </c>
      <c r="T2855" s="11">
        <f>(I2855/86400)+25569+(-5/24)</f>
        <v>41895.98260416666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IF(E2856&lt;=0,0,(E2856/D2856)*100)</f>
        <v>41.699999999999996</v>
      </c>
      <c r="P2856" s="7">
        <f>IF(E2856&lt;=0,0,E2856/L2856)</f>
        <v>29.785714285714285</v>
      </c>
      <c r="Q2856" t="str">
        <f>LEFT(N2856,FIND("/",N2856)-1)</f>
        <v>theater</v>
      </c>
      <c r="R2856" t="str">
        <f>RIGHT(N2856,LEN(N2856)-FIND("/",N2856))</f>
        <v>plays</v>
      </c>
      <c r="S2856" s="11">
        <f>(J2856/86400)+25569+(-5/24)</f>
        <v>42111.508321759255</v>
      </c>
      <c r="T2856" s="11">
        <f>(I2856/86400)+25569+(-5/24)</f>
        <v>42131.508321759255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IF(E2857&lt;=0,0,(E2857/D2857)*100)</f>
        <v>50</v>
      </c>
      <c r="P2857" s="7">
        <f>IF(E2857&lt;=0,0,E2857/L2857)</f>
        <v>60</v>
      </c>
      <c r="Q2857" t="str">
        <f>LEFT(N2857,FIND("/",N2857)-1)</f>
        <v>theater</v>
      </c>
      <c r="R2857" t="str">
        <f>RIGHT(N2857,LEN(N2857)-FIND("/",N2857))</f>
        <v>plays</v>
      </c>
      <c r="S2857" s="11">
        <f>(J2857/86400)+25569+(-5/24)</f>
        <v>42369.799432870372</v>
      </c>
      <c r="T2857" s="11">
        <f>(I2857/86400)+25569+(-5/24)</f>
        <v>42398.773611111108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IF(E2858&lt;=0,0,(E2858/D2858)*100)</f>
        <v>4.8666666666666663</v>
      </c>
      <c r="P2858" s="7">
        <f>IF(E2858&lt;=0,0,E2858/L2858)</f>
        <v>24.333333333333332</v>
      </c>
      <c r="Q2858" t="str">
        <f>LEFT(N2858,FIND("/",N2858)-1)</f>
        <v>theater</v>
      </c>
      <c r="R2858" t="str">
        <f>RIGHT(N2858,LEN(N2858)-FIND("/",N2858))</f>
        <v>plays</v>
      </c>
      <c r="S2858" s="11">
        <f>(J2858/86400)+25569+(-5/24)</f>
        <v>42164.829247685186</v>
      </c>
      <c r="T2858" s="11">
        <f>(I2858/86400)+25569+(-5/24)</f>
        <v>42224.69027777778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IF(E2859&lt;=0,0,(E2859/D2859)*100)</f>
        <v>19.736842105263158</v>
      </c>
      <c r="P2859" s="7">
        <f>IF(E2859&lt;=0,0,E2859/L2859)</f>
        <v>500</v>
      </c>
      <c r="Q2859" t="str">
        <f>LEFT(N2859,FIND("/",N2859)-1)</f>
        <v>theater</v>
      </c>
      <c r="R2859" t="str">
        <f>RIGHT(N2859,LEN(N2859)-FIND("/",N2859))</f>
        <v>plays</v>
      </c>
      <c r="S2859" s="11">
        <f>(J2859/86400)+25569+(-5/24)</f>
        <v>42726.711747685178</v>
      </c>
      <c r="T2859" s="11">
        <f>(I2859/86400)+25569+(-5/24)</f>
        <v>42786.541666666664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IF(E2860&lt;=0,0,(E2860/D2860)*100)</f>
        <v>0</v>
      </c>
      <c r="P2860" s="7">
        <f>IF(E2860&lt;=0,0,E2860/L2860)</f>
        <v>0</v>
      </c>
      <c r="Q2860" t="str">
        <f>LEFT(N2860,FIND("/",N2860)-1)</f>
        <v>theater</v>
      </c>
      <c r="R2860" t="str">
        <f>RIGHT(N2860,LEN(N2860)-FIND("/",N2860))</f>
        <v>plays</v>
      </c>
      <c r="S2860" s="11">
        <f>(J2860/86400)+25569+(-5/24)</f>
        <v>41954.336747685178</v>
      </c>
      <c r="T2860" s="11">
        <f>(I2860/86400)+25569+(-5/24)</f>
        <v>41978.269444444442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IF(E2861&lt;=0,0,(E2861/D2861)*100)</f>
        <v>1.7500000000000002</v>
      </c>
      <c r="P2861" s="7">
        <f>IF(E2861&lt;=0,0,E2861/L2861)</f>
        <v>35</v>
      </c>
      <c r="Q2861" t="str">
        <f>LEFT(N2861,FIND("/",N2861)-1)</f>
        <v>theater</v>
      </c>
      <c r="R2861" t="str">
        <f>RIGHT(N2861,LEN(N2861)-FIND("/",N2861))</f>
        <v>plays</v>
      </c>
      <c r="S2861" s="11">
        <f>(J2861/86400)+25569+(-5/24)</f>
        <v>42233.153981481482</v>
      </c>
      <c r="T2861" s="11">
        <f>(I2861/86400)+25569+(-5/24)</f>
        <v>42293.153981481482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IF(E2862&lt;=0,0,(E2862/D2862)*100)</f>
        <v>6.65</v>
      </c>
      <c r="P2862" s="7">
        <f>IF(E2862&lt;=0,0,E2862/L2862)</f>
        <v>29.555555555555557</v>
      </c>
      <c r="Q2862" t="str">
        <f>LEFT(N2862,FIND("/",N2862)-1)</f>
        <v>theater</v>
      </c>
      <c r="R2862" t="str">
        <f>RIGHT(N2862,LEN(N2862)-FIND("/",N2862))</f>
        <v>plays</v>
      </c>
      <c r="S2862" s="11">
        <f>(J2862/86400)+25569+(-5/24)</f>
        <v>42480.592314814814</v>
      </c>
      <c r="T2862" s="11">
        <f>(I2862/86400)+25569+(-5/24)</f>
        <v>42540.592314814814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IF(E2863&lt;=0,0,(E2863/D2863)*100)</f>
        <v>32</v>
      </c>
      <c r="P2863" s="7">
        <f>IF(E2863&lt;=0,0,E2863/L2863)</f>
        <v>26.666666666666668</v>
      </c>
      <c r="Q2863" t="str">
        <f>LEFT(N2863,FIND("/",N2863)-1)</f>
        <v>theater</v>
      </c>
      <c r="R2863" t="str">
        <f>RIGHT(N2863,LEN(N2863)-FIND("/",N2863))</f>
        <v>plays</v>
      </c>
      <c r="S2863" s="11">
        <f>(J2863/86400)+25569+(-5/24)</f>
        <v>42257.3825</v>
      </c>
      <c r="T2863" s="11">
        <f>(I2863/86400)+25569+(-5/24)</f>
        <v>42271.3825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IF(E2864&lt;=0,0,(E2864/D2864)*100)</f>
        <v>0.43307086614173229</v>
      </c>
      <c r="P2864" s="7">
        <f>IF(E2864&lt;=0,0,E2864/L2864)</f>
        <v>18.333333333333332</v>
      </c>
      <c r="Q2864" t="str">
        <f>LEFT(N2864,FIND("/",N2864)-1)</f>
        <v>theater</v>
      </c>
      <c r="R2864" t="str">
        <f>RIGHT(N2864,LEN(N2864)-FIND("/",N2864))</f>
        <v>plays</v>
      </c>
      <c r="S2864" s="11">
        <f>(J2864/86400)+25569+(-5/24)</f>
        <v>41784.581354166665</v>
      </c>
      <c r="T2864" s="11">
        <f>(I2864/86400)+25569+(-5/24)</f>
        <v>41814.581354166665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IF(E2865&lt;=0,0,(E2865/D2865)*100)</f>
        <v>0.04</v>
      </c>
      <c r="P2865" s="7">
        <f>IF(E2865&lt;=0,0,E2865/L2865)</f>
        <v>20</v>
      </c>
      <c r="Q2865" t="str">
        <f>LEFT(N2865,FIND("/",N2865)-1)</f>
        <v>theater</v>
      </c>
      <c r="R2865" t="str">
        <f>RIGHT(N2865,LEN(N2865)-FIND("/",N2865))</f>
        <v>plays</v>
      </c>
      <c r="S2865" s="11">
        <f>(J2865/86400)+25569+(-5/24)</f>
        <v>41831.46670138889</v>
      </c>
      <c r="T2865" s="11">
        <f>(I2865/86400)+25569+(-5/24)</f>
        <v>41891.46670138889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IF(E2866&lt;=0,0,(E2866/D2866)*100)</f>
        <v>1.6</v>
      </c>
      <c r="P2866" s="7">
        <f>IF(E2866&lt;=0,0,E2866/L2866)</f>
        <v>13.333333333333334</v>
      </c>
      <c r="Q2866" t="str">
        <f>LEFT(N2866,FIND("/",N2866)-1)</f>
        <v>theater</v>
      </c>
      <c r="R2866" t="str">
        <f>RIGHT(N2866,LEN(N2866)-FIND("/",N2866))</f>
        <v>plays</v>
      </c>
      <c r="S2866" s="11">
        <f>(J2866/86400)+25569+(-5/24)</f>
        <v>42172.405173611107</v>
      </c>
      <c r="T2866" s="11">
        <f>(I2866/86400)+25569+(-5/24)</f>
        <v>42202.345833333333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IF(E2867&lt;=0,0,(E2867/D2867)*100)</f>
        <v>0</v>
      </c>
      <c r="P2867" s="7">
        <f>IF(E2867&lt;=0,0,E2867/L2867)</f>
        <v>0</v>
      </c>
      <c r="Q2867" t="str">
        <f>LEFT(N2867,FIND("/",N2867)-1)</f>
        <v>theater</v>
      </c>
      <c r="R2867" t="str">
        <f>RIGHT(N2867,LEN(N2867)-FIND("/",N2867))</f>
        <v>plays</v>
      </c>
      <c r="S2867" s="11">
        <f>(J2867/86400)+25569+(-5/24)</f>
        <v>41949.905775462961</v>
      </c>
      <c r="T2867" s="11">
        <f>(I2867/86400)+25569+(-5/24)</f>
        <v>42009.905775462961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IF(E2868&lt;=0,0,(E2868/D2868)*100)</f>
        <v>0.89999999999999991</v>
      </c>
      <c r="P2868" s="7">
        <f>IF(E2868&lt;=0,0,E2868/L2868)</f>
        <v>22.5</v>
      </c>
      <c r="Q2868" t="str">
        <f>LEFT(N2868,FIND("/",N2868)-1)</f>
        <v>theater</v>
      </c>
      <c r="R2868" t="str">
        <f>RIGHT(N2868,LEN(N2868)-FIND("/",N2868))</f>
        <v>plays</v>
      </c>
      <c r="S2868" s="11">
        <f>(J2868/86400)+25569+(-5/24)</f>
        <v>42627.746770833335</v>
      </c>
      <c r="T2868" s="11">
        <f>(I2868/86400)+25569+(-5/24)</f>
        <v>42657.708333333336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IF(E2869&lt;=0,0,(E2869/D2869)*100)</f>
        <v>20.16</v>
      </c>
      <c r="P2869" s="7">
        <f>IF(E2869&lt;=0,0,E2869/L2869)</f>
        <v>50.4</v>
      </c>
      <c r="Q2869" t="str">
        <f>LEFT(N2869,FIND("/",N2869)-1)</f>
        <v>theater</v>
      </c>
      <c r="R2869" t="str">
        <f>RIGHT(N2869,LEN(N2869)-FIND("/",N2869))</f>
        <v>plays</v>
      </c>
      <c r="S2869" s="11">
        <f>(J2869/86400)+25569+(-5/24)</f>
        <v>42530.986944444441</v>
      </c>
      <c r="T2869" s="11">
        <f>(I2869/86400)+25569+(-5/24)</f>
        <v>42554.958333333336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IF(E2870&lt;=0,0,(E2870/D2870)*100)</f>
        <v>42.011733333333332</v>
      </c>
      <c r="P2870" s="7">
        <f>IF(E2870&lt;=0,0,E2870/L2870)</f>
        <v>105.02933333333334</v>
      </c>
      <c r="Q2870" t="str">
        <f>LEFT(N2870,FIND("/",N2870)-1)</f>
        <v>theater</v>
      </c>
      <c r="R2870" t="str">
        <f>RIGHT(N2870,LEN(N2870)-FIND("/",N2870))</f>
        <v>plays</v>
      </c>
      <c r="S2870" s="11">
        <f>(J2870/86400)+25569+(-5/24)</f>
        <v>42618.618680555555</v>
      </c>
      <c r="T2870" s="11">
        <f>(I2870/86400)+25569+(-5/24)</f>
        <v>42648.618680555555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IF(E2871&lt;=0,0,(E2871/D2871)*100)</f>
        <v>0.88500000000000001</v>
      </c>
      <c r="P2871" s="7">
        <f>IF(E2871&lt;=0,0,E2871/L2871)</f>
        <v>35.4</v>
      </c>
      <c r="Q2871" t="str">
        <f>LEFT(N2871,FIND("/",N2871)-1)</f>
        <v>theater</v>
      </c>
      <c r="R2871" t="str">
        <f>RIGHT(N2871,LEN(N2871)-FIND("/",N2871))</f>
        <v>plays</v>
      </c>
      <c r="S2871" s="11">
        <f>(J2871/86400)+25569+(-5/24)</f>
        <v>42540.385196759256</v>
      </c>
      <c r="T2871" s="11">
        <f>(I2871/86400)+25569+(-5/24)</f>
        <v>42570.385196759256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IF(E2872&lt;=0,0,(E2872/D2872)*100)</f>
        <v>15</v>
      </c>
      <c r="P2872" s="7">
        <f>IF(E2872&lt;=0,0,E2872/L2872)</f>
        <v>83.333333333333329</v>
      </c>
      <c r="Q2872" t="str">
        <f>LEFT(N2872,FIND("/",N2872)-1)</f>
        <v>theater</v>
      </c>
      <c r="R2872" t="str">
        <f>RIGHT(N2872,LEN(N2872)-FIND("/",N2872))</f>
        <v>plays</v>
      </c>
      <c r="S2872" s="11">
        <f>(J2872/86400)+25569+(-5/24)</f>
        <v>41745.981076388889</v>
      </c>
      <c r="T2872" s="11">
        <f>(I2872/86400)+25569+(-5/24)</f>
        <v>41775.981076388889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IF(E2873&lt;=0,0,(E2873/D2873)*100)</f>
        <v>4.67</v>
      </c>
      <c r="P2873" s="7">
        <f>IF(E2873&lt;=0,0,E2873/L2873)</f>
        <v>35.92307692307692</v>
      </c>
      <c r="Q2873" t="str">
        <f>LEFT(N2873,FIND("/",N2873)-1)</f>
        <v>theater</v>
      </c>
      <c r="R2873" t="str">
        <f>RIGHT(N2873,LEN(N2873)-FIND("/",N2873))</f>
        <v>plays</v>
      </c>
      <c r="S2873" s="11">
        <f>(J2873/86400)+25569+(-5/24)</f>
        <v>41974.530243055553</v>
      </c>
      <c r="T2873" s="11">
        <f>(I2873/86400)+25569+(-5/24)</f>
        <v>41994.530243055553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IF(E2874&lt;=0,0,(E2874/D2874)*100)</f>
        <v>0</v>
      </c>
      <c r="P2874" s="7">
        <f>IF(E2874&lt;=0,0,E2874/L2874)</f>
        <v>0</v>
      </c>
      <c r="Q2874" t="str">
        <f>LEFT(N2874,FIND("/",N2874)-1)</f>
        <v>theater</v>
      </c>
      <c r="R2874" t="str">
        <f>RIGHT(N2874,LEN(N2874)-FIND("/",N2874))</f>
        <v>plays</v>
      </c>
      <c r="S2874" s="11">
        <f>(J2874/86400)+25569+(-5/24)</f>
        <v>42114.907847222225</v>
      </c>
      <c r="T2874" s="11">
        <f>(I2874/86400)+25569+(-5/24)</f>
        <v>42174.907847222225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IF(E2875&lt;=0,0,(E2875/D2875)*100)</f>
        <v>38.119999999999997</v>
      </c>
      <c r="P2875" s="7">
        <f>IF(E2875&lt;=0,0,E2875/L2875)</f>
        <v>119.125</v>
      </c>
      <c r="Q2875" t="str">
        <f>LEFT(N2875,FIND("/",N2875)-1)</f>
        <v>theater</v>
      </c>
      <c r="R2875" t="str">
        <f>RIGHT(N2875,LEN(N2875)-FIND("/",N2875))</f>
        <v>plays</v>
      </c>
      <c r="S2875" s="11">
        <f>(J2875/86400)+25569+(-5/24)</f>
        <v>42002.609155092585</v>
      </c>
      <c r="T2875" s="11">
        <f>(I2875/86400)+25569+(-5/24)</f>
        <v>42032.609155092585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IF(E2876&lt;=0,0,(E2876/D2876)*100)</f>
        <v>5.42</v>
      </c>
      <c r="P2876" s="7">
        <f>IF(E2876&lt;=0,0,E2876/L2876)</f>
        <v>90.333333333333329</v>
      </c>
      <c r="Q2876" t="str">
        <f>LEFT(N2876,FIND("/",N2876)-1)</f>
        <v>theater</v>
      </c>
      <c r="R2876" t="str">
        <f>RIGHT(N2876,LEN(N2876)-FIND("/",N2876))</f>
        <v>plays</v>
      </c>
      <c r="S2876" s="11">
        <f>(J2876/86400)+25569+(-5/24)</f>
        <v>42722.636412037034</v>
      </c>
      <c r="T2876" s="11">
        <f>(I2876/86400)+25569+(-5/24)</f>
        <v>42752.636412037034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IF(E2877&lt;=0,0,(E2877/D2877)*100)</f>
        <v>3.4999999999999996E-2</v>
      </c>
      <c r="P2877" s="7">
        <f>IF(E2877&lt;=0,0,E2877/L2877)</f>
        <v>2.3333333333333335</v>
      </c>
      <c r="Q2877" t="str">
        <f>LEFT(N2877,FIND("/",N2877)-1)</f>
        <v>theater</v>
      </c>
      <c r="R2877" t="str">
        <f>RIGHT(N2877,LEN(N2877)-FIND("/",N2877))</f>
        <v>plays</v>
      </c>
      <c r="S2877" s="11">
        <f>(J2877/86400)+25569+(-5/24)</f>
        <v>42464.920057870368</v>
      </c>
      <c r="T2877" s="11">
        <f>(I2877/86400)+25569+(-5/24)</f>
        <v>42494.920057870368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IF(E2878&lt;=0,0,(E2878/D2878)*100)</f>
        <v>0</v>
      </c>
      <c r="P2878" s="7">
        <f>IF(E2878&lt;=0,0,E2878/L2878)</f>
        <v>0</v>
      </c>
      <c r="Q2878" t="str">
        <f>LEFT(N2878,FIND("/",N2878)-1)</f>
        <v>theater</v>
      </c>
      <c r="R2878" t="str">
        <f>RIGHT(N2878,LEN(N2878)-FIND("/",N2878))</f>
        <v>plays</v>
      </c>
      <c r="S2878" s="11">
        <f>(J2878/86400)+25569+(-5/24)</f>
        <v>42171.535636574066</v>
      </c>
      <c r="T2878" s="11">
        <f>(I2878/86400)+25569+(-5/24)</f>
        <v>42201.535636574066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IF(E2879&lt;=0,0,(E2879/D2879)*100)</f>
        <v>10.833333333333334</v>
      </c>
      <c r="P2879" s="7">
        <f>IF(E2879&lt;=0,0,E2879/L2879)</f>
        <v>108.33333333333333</v>
      </c>
      <c r="Q2879" t="str">
        <f>LEFT(N2879,FIND("/",N2879)-1)</f>
        <v>theater</v>
      </c>
      <c r="R2879" t="str">
        <f>RIGHT(N2879,LEN(N2879)-FIND("/",N2879))</f>
        <v>plays</v>
      </c>
      <c r="S2879" s="11">
        <f>(J2879/86400)+25569+(-5/24)</f>
        <v>42672.746805555558</v>
      </c>
      <c r="T2879" s="11">
        <f>(I2879/86400)+25569+(-5/24)</f>
        <v>42704.499999999993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IF(E2880&lt;=0,0,(E2880/D2880)*100)</f>
        <v>2.1</v>
      </c>
      <c r="P2880" s="7">
        <f>IF(E2880&lt;=0,0,E2880/L2880)</f>
        <v>15.75</v>
      </c>
      <c r="Q2880" t="str">
        <f>LEFT(N2880,FIND("/",N2880)-1)</f>
        <v>theater</v>
      </c>
      <c r="R2880" t="str">
        <f>RIGHT(N2880,LEN(N2880)-FIND("/",N2880))</f>
        <v>plays</v>
      </c>
      <c r="S2880" s="11">
        <f>(J2880/86400)+25569+(-5/24)</f>
        <v>42128.407349537032</v>
      </c>
      <c r="T2880" s="11">
        <f>(I2880/86400)+25569+(-5/24)</f>
        <v>42188.407349537032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IF(E2881&lt;=0,0,(E2881/D2881)*100)</f>
        <v>0.2589285714285714</v>
      </c>
      <c r="P2881" s="7">
        <f>IF(E2881&lt;=0,0,E2881/L2881)</f>
        <v>29</v>
      </c>
      <c r="Q2881" t="str">
        <f>LEFT(N2881,FIND("/",N2881)-1)</f>
        <v>theater</v>
      </c>
      <c r="R2881" t="str">
        <f>RIGHT(N2881,LEN(N2881)-FIND("/",N2881))</f>
        <v>plays</v>
      </c>
      <c r="S2881" s="11">
        <f>(J2881/86400)+25569+(-5/24)</f>
        <v>42359.516909722217</v>
      </c>
      <c r="T2881" s="11">
        <f>(I2881/86400)+25569+(-5/24)</f>
        <v>42389.516909722217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IF(E2882&lt;=0,0,(E2882/D2882)*100)</f>
        <v>23.333333333333332</v>
      </c>
      <c r="P2882" s="7">
        <f>IF(E2882&lt;=0,0,E2882/L2882)</f>
        <v>96.551724137931032</v>
      </c>
      <c r="Q2882" t="str">
        <f>LEFT(N2882,FIND("/",N2882)-1)</f>
        <v>theater</v>
      </c>
      <c r="R2882" t="str">
        <f>RIGHT(N2882,LEN(N2882)-FIND("/",N2882))</f>
        <v>plays</v>
      </c>
      <c r="S2882" s="11">
        <f>(J2882/86400)+25569+(-5/24)</f>
        <v>42192.69736111111</v>
      </c>
      <c r="T2882" s="11">
        <f>(I2882/86400)+25569+(-5/24)</f>
        <v>42236.503472222219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IF(E2883&lt;=0,0,(E2883/D2883)*100)</f>
        <v>0</v>
      </c>
      <c r="P2883" s="7">
        <f>IF(E2883&lt;=0,0,E2883/L2883)</f>
        <v>0</v>
      </c>
      <c r="Q2883" t="str">
        <f>LEFT(N2883,FIND("/",N2883)-1)</f>
        <v>theater</v>
      </c>
      <c r="R2883" t="str">
        <f>RIGHT(N2883,LEN(N2883)-FIND("/",N2883))</f>
        <v>plays</v>
      </c>
      <c r="S2883" s="11">
        <f>(J2883/86400)+25569+(-5/24)</f>
        <v>41916.389305555553</v>
      </c>
      <c r="T2883" s="11">
        <f>(I2883/86400)+25569+(-5/24)</f>
        <v>41976.430972222217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IF(E2884&lt;=0,0,(E2884/D2884)*100)</f>
        <v>33.6</v>
      </c>
      <c r="P2884" s="7">
        <f>IF(E2884&lt;=0,0,E2884/L2884)</f>
        <v>63</v>
      </c>
      <c r="Q2884" t="str">
        <f>LEFT(N2884,FIND("/",N2884)-1)</f>
        <v>theater</v>
      </c>
      <c r="R2884" t="str">
        <f>RIGHT(N2884,LEN(N2884)-FIND("/",N2884))</f>
        <v>plays</v>
      </c>
      <c r="S2884" s="11">
        <f>(J2884/86400)+25569+(-5/24)</f>
        <v>42461.387939814813</v>
      </c>
      <c r="T2884" s="11">
        <f>(I2884/86400)+25569+(-5/24)</f>
        <v>42491.387939814813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IF(E2885&lt;=0,0,(E2885/D2885)*100)</f>
        <v>19.079999999999998</v>
      </c>
      <c r="P2885" s="7">
        <f>IF(E2885&lt;=0,0,E2885/L2885)</f>
        <v>381.6</v>
      </c>
      <c r="Q2885" t="str">
        <f>LEFT(N2885,FIND("/",N2885)-1)</f>
        <v>theater</v>
      </c>
      <c r="R2885" t="str">
        <f>RIGHT(N2885,LEN(N2885)-FIND("/",N2885))</f>
        <v>plays</v>
      </c>
      <c r="S2885" s="11">
        <f>(J2885/86400)+25569+(-5/24)</f>
        <v>42370.694872685184</v>
      </c>
      <c r="T2885" s="11">
        <f>(I2885/86400)+25569+(-5/24)</f>
        <v>42405.999305555553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IF(E2886&lt;=0,0,(E2886/D2886)*100)</f>
        <v>0.41111111111111115</v>
      </c>
      <c r="P2886" s="7">
        <f>IF(E2886&lt;=0,0,E2886/L2886)</f>
        <v>46.25</v>
      </c>
      <c r="Q2886" t="str">
        <f>LEFT(N2886,FIND("/",N2886)-1)</f>
        <v>theater</v>
      </c>
      <c r="R2886" t="str">
        <f>RIGHT(N2886,LEN(N2886)-FIND("/",N2886))</f>
        <v>plays</v>
      </c>
      <c r="S2886" s="11">
        <f>(J2886/86400)+25569+(-5/24)</f>
        <v>41948.518923611111</v>
      </c>
      <c r="T2886" s="11">
        <f>(I2886/86400)+25569+(-5/24)</f>
        <v>41978.518923611111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IF(E2887&lt;=0,0,(E2887/D2887)*100)</f>
        <v>32.5</v>
      </c>
      <c r="P2887" s="7">
        <f>IF(E2887&lt;=0,0,E2887/L2887)</f>
        <v>26</v>
      </c>
      <c r="Q2887" t="str">
        <f>LEFT(N2887,FIND("/",N2887)-1)</f>
        <v>theater</v>
      </c>
      <c r="R2887" t="str">
        <f>RIGHT(N2887,LEN(N2887)-FIND("/",N2887))</f>
        <v>plays</v>
      </c>
      <c r="S2887" s="11">
        <f>(J2887/86400)+25569+(-5/24)</f>
        <v>42046.868067129624</v>
      </c>
      <c r="T2887" s="11">
        <f>(I2887/86400)+25569+(-5/24)</f>
        <v>42076.82640046296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IF(E2888&lt;=0,0,(E2888/D2888)*100)</f>
        <v>5</v>
      </c>
      <c r="P2888" s="7">
        <f>IF(E2888&lt;=0,0,E2888/L2888)</f>
        <v>10</v>
      </c>
      <c r="Q2888" t="str">
        <f>LEFT(N2888,FIND("/",N2888)-1)</f>
        <v>theater</v>
      </c>
      <c r="R2888" t="str">
        <f>RIGHT(N2888,LEN(N2888)-FIND("/",N2888))</f>
        <v>plays</v>
      </c>
      <c r="S2888" s="11">
        <f>(J2888/86400)+25569+(-5/24)</f>
        <v>42261.424583333333</v>
      </c>
      <c r="T2888" s="11">
        <f>(I2888/86400)+25569+(-5/24)</f>
        <v>42265.957638888889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IF(E2889&lt;=0,0,(E2889/D2889)*100)</f>
        <v>0.16666666666666669</v>
      </c>
      <c r="P2889" s="7">
        <f>IF(E2889&lt;=0,0,E2889/L2889)</f>
        <v>5</v>
      </c>
      <c r="Q2889" t="str">
        <f>LEFT(N2889,FIND("/",N2889)-1)</f>
        <v>theater</v>
      </c>
      <c r="R2889" t="str">
        <f>RIGHT(N2889,LEN(N2889)-FIND("/",N2889))</f>
        <v>plays</v>
      </c>
      <c r="S2889" s="11">
        <f>(J2889/86400)+25569+(-5/24)</f>
        <v>41985.219027777777</v>
      </c>
      <c r="T2889" s="11">
        <f>(I2889/86400)+25569+(-5/24)</f>
        <v>42015.219027777777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IF(E2890&lt;=0,0,(E2890/D2890)*100)</f>
        <v>0</v>
      </c>
      <c r="P2890" s="7">
        <f>IF(E2890&lt;=0,0,E2890/L2890)</f>
        <v>0</v>
      </c>
      <c r="Q2890" t="str">
        <f>LEFT(N2890,FIND("/",N2890)-1)</f>
        <v>theater</v>
      </c>
      <c r="R2890" t="str">
        <f>RIGHT(N2890,LEN(N2890)-FIND("/",N2890))</f>
        <v>plays</v>
      </c>
      <c r="S2890" s="11">
        <f>(J2890/86400)+25569+(-5/24)</f>
        <v>41922.326851851853</v>
      </c>
      <c r="T2890" s="11">
        <f>(I2890/86400)+25569+(-5/24)</f>
        <v>41929.999305555553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IF(E2891&lt;=0,0,(E2891/D2891)*100)</f>
        <v>38.066666666666663</v>
      </c>
      <c r="P2891" s="7">
        <f>IF(E2891&lt;=0,0,E2891/L2891)</f>
        <v>81.571428571428569</v>
      </c>
      <c r="Q2891" t="str">
        <f>LEFT(N2891,FIND("/",N2891)-1)</f>
        <v>theater</v>
      </c>
      <c r="R2891" t="str">
        <f>RIGHT(N2891,LEN(N2891)-FIND("/",N2891))</f>
        <v>plays</v>
      </c>
      <c r="S2891" s="11">
        <f>(J2891/86400)+25569+(-5/24)</f>
        <v>41850.654918981476</v>
      </c>
      <c r="T2891" s="11">
        <f>(I2891/86400)+25569+(-5/24)</f>
        <v>41880.654918981476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IF(E2892&lt;=0,0,(E2892/D2892)*100)</f>
        <v>1.05</v>
      </c>
      <c r="P2892" s="7">
        <f>IF(E2892&lt;=0,0,E2892/L2892)</f>
        <v>7</v>
      </c>
      <c r="Q2892" t="str">
        <f>LEFT(N2892,FIND("/",N2892)-1)</f>
        <v>theater</v>
      </c>
      <c r="R2892" t="str">
        <f>RIGHT(N2892,LEN(N2892)-FIND("/",N2892))</f>
        <v>plays</v>
      </c>
      <c r="S2892" s="11">
        <f>(J2892/86400)+25569+(-5/24)</f>
        <v>41831.534629629627</v>
      </c>
      <c r="T2892" s="11">
        <f>(I2892/86400)+25569+(-5/24)</f>
        <v>41859.916666666664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IF(E2893&lt;=0,0,(E2893/D2893)*100)</f>
        <v>2.73</v>
      </c>
      <c r="P2893" s="7">
        <f>IF(E2893&lt;=0,0,E2893/L2893)</f>
        <v>27.3</v>
      </c>
      <c r="Q2893" t="str">
        <f>LEFT(N2893,FIND("/",N2893)-1)</f>
        <v>theater</v>
      </c>
      <c r="R2893" t="str">
        <f>RIGHT(N2893,LEN(N2893)-FIND("/",N2893))</f>
        <v>plays</v>
      </c>
      <c r="S2893" s="11">
        <f>(J2893/86400)+25569+(-5/24)</f>
        <v>42415.675092592595</v>
      </c>
      <c r="T2893" s="11">
        <f>(I2893/86400)+25569+(-5/24)</f>
        <v>42475.633425925924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IF(E2894&lt;=0,0,(E2894/D2894)*100)</f>
        <v>9.0909090909090917</v>
      </c>
      <c r="P2894" s="7">
        <f>IF(E2894&lt;=0,0,E2894/L2894)</f>
        <v>29.411764705882351</v>
      </c>
      <c r="Q2894" t="str">
        <f>LEFT(N2894,FIND("/",N2894)-1)</f>
        <v>theater</v>
      </c>
      <c r="R2894" t="str">
        <f>RIGHT(N2894,LEN(N2894)-FIND("/",N2894))</f>
        <v>plays</v>
      </c>
      <c r="S2894" s="11">
        <f>(J2894/86400)+25569+(-5/24)</f>
        <v>41869.505833333329</v>
      </c>
      <c r="T2894" s="11">
        <f>(I2894/86400)+25569+(-5/24)</f>
        <v>41876.666666666664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IF(E2895&lt;=0,0,(E2895/D2895)*100)</f>
        <v>0.5</v>
      </c>
      <c r="P2895" s="7">
        <f>IF(E2895&lt;=0,0,E2895/L2895)</f>
        <v>12.5</v>
      </c>
      <c r="Q2895" t="str">
        <f>LEFT(N2895,FIND("/",N2895)-1)</f>
        <v>theater</v>
      </c>
      <c r="R2895" t="str">
        <f>RIGHT(N2895,LEN(N2895)-FIND("/",N2895))</f>
        <v>plays</v>
      </c>
      <c r="S2895" s="11">
        <f>(J2895/86400)+25569+(-5/24)</f>
        <v>41953.564756944441</v>
      </c>
      <c r="T2895" s="11">
        <f>(I2895/86400)+25569+(-5/24)</f>
        <v>42012.874999999993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IF(E2896&lt;=0,0,(E2896/D2896)*100)</f>
        <v>0</v>
      </c>
      <c r="P2896" s="7">
        <f>IF(E2896&lt;=0,0,E2896/L2896)</f>
        <v>0</v>
      </c>
      <c r="Q2896" t="str">
        <f>LEFT(N2896,FIND("/",N2896)-1)</f>
        <v>theater</v>
      </c>
      <c r="R2896" t="str">
        <f>RIGHT(N2896,LEN(N2896)-FIND("/",N2896))</f>
        <v>plays</v>
      </c>
      <c r="S2896" s="11">
        <f>(J2896/86400)+25569+(-5/24)</f>
        <v>42037.777951388889</v>
      </c>
      <c r="T2896" s="11">
        <f>(I2896/86400)+25569+(-5/24)</f>
        <v>42097.736284722218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IF(E2897&lt;=0,0,(E2897/D2897)*100)</f>
        <v>4.5999999999999996</v>
      </c>
      <c r="P2897" s="7">
        <f>IF(E2897&lt;=0,0,E2897/L2897)</f>
        <v>5.75</v>
      </c>
      <c r="Q2897" t="str">
        <f>LEFT(N2897,FIND("/",N2897)-1)</f>
        <v>theater</v>
      </c>
      <c r="R2897" t="str">
        <f>RIGHT(N2897,LEN(N2897)-FIND("/",N2897))</f>
        <v>plays</v>
      </c>
      <c r="S2897" s="11">
        <f>(J2897/86400)+25569+(-5/24)</f>
        <v>41811.347129629627</v>
      </c>
      <c r="T2897" s="11">
        <f>(I2897/86400)+25569+(-5/24)</f>
        <v>41812.666666666664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IF(E2898&lt;=0,0,(E2898/D2898)*100)</f>
        <v>20.833333333333336</v>
      </c>
      <c r="P2898" s="7">
        <f>IF(E2898&lt;=0,0,E2898/L2898)</f>
        <v>52.083333333333336</v>
      </c>
      <c r="Q2898" t="str">
        <f>LEFT(N2898,FIND("/",N2898)-1)</f>
        <v>theater</v>
      </c>
      <c r="R2898" t="str">
        <f>RIGHT(N2898,LEN(N2898)-FIND("/",N2898))</f>
        <v>plays</v>
      </c>
      <c r="S2898" s="11">
        <f>(J2898/86400)+25569+(-5/24)</f>
        <v>42701.700474537036</v>
      </c>
      <c r="T2898" s="11">
        <f>(I2898/86400)+25569+(-5/24)</f>
        <v>42716.041666666664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IF(E2899&lt;=0,0,(E2899/D2899)*100)</f>
        <v>4.583333333333333</v>
      </c>
      <c r="P2899" s="7">
        <f>IF(E2899&lt;=0,0,E2899/L2899)</f>
        <v>183.33333333333334</v>
      </c>
      <c r="Q2899" t="str">
        <f>LEFT(N2899,FIND("/",N2899)-1)</f>
        <v>theater</v>
      </c>
      <c r="R2899" t="str">
        <f>RIGHT(N2899,LEN(N2899)-FIND("/",N2899))</f>
        <v>plays</v>
      </c>
      <c r="S2899" s="11">
        <f>(J2899/86400)+25569+(-5/24)</f>
        <v>42258.438171296293</v>
      </c>
      <c r="T2899" s="11">
        <f>(I2899/86400)+25569+(-5/24)</f>
        <v>42288.436863425923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IF(E2900&lt;=0,0,(E2900/D2900)*100)</f>
        <v>4.2133333333333338</v>
      </c>
      <c r="P2900" s="7">
        <f>IF(E2900&lt;=0,0,E2900/L2900)</f>
        <v>26.333333333333332</v>
      </c>
      <c r="Q2900" t="str">
        <f>LEFT(N2900,FIND("/",N2900)-1)</f>
        <v>theater</v>
      </c>
      <c r="R2900" t="str">
        <f>RIGHT(N2900,LEN(N2900)-FIND("/",N2900))</f>
        <v>plays</v>
      </c>
      <c r="S2900" s="11">
        <f>(J2900/86400)+25569+(-5/24)</f>
        <v>42278.456631944442</v>
      </c>
      <c r="T2900" s="11">
        <f>(I2900/86400)+25569+(-5/24)</f>
        <v>42308.456631944442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IF(E2901&lt;=0,0,(E2901/D2901)*100)</f>
        <v>0</v>
      </c>
      <c r="P2901" s="7">
        <f>IF(E2901&lt;=0,0,E2901/L2901)</f>
        <v>0</v>
      </c>
      <c r="Q2901" t="str">
        <f>LEFT(N2901,FIND("/",N2901)-1)</f>
        <v>theater</v>
      </c>
      <c r="R2901" t="str">
        <f>RIGHT(N2901,LEN(N2901)-FIND("/",N2901))</f>
        <v>plays</v>
      </c>
      <c r="S2901" s="11">
        <f>(J2901/86400)+25569+(-5/24)</f>
        <v>42514.869884259257</v>
      </c>
      <c r="T2901" s="11">
        <f>(I2901/86400)+25569+(-5/24)</f>
        <v>42574.869884259257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IF(E2902&lt;=0,0,(E2902/D2902)*100)</f>
        <v>61.909090909090914</v>
      </c>
      <c r="P2902" s="7">
        <f>IF(E2902&lt;=0,0,E2902/L2902)</f>
        <v>486.42857142857144</v>
      </c>
      <c r="Q2902" t="str">
        <f>LEFT(N2902,FIND("/",N2902)-1)</f>
        <v>theater</v>
      </c>
      <c r="R2902" t="str">
        <f>RIGHT(N2902,LEN(N2902)-FIND("/",N2902))</f>
        <v>plays</v>
      </c>
      <c r="S2902" s="11">
        <f>(J2902/86400)+25569+(-5/24)</f>
        <v>41830.025833333333</v>
      </c>
      <c r="T2902" s="11">
        <f>(I2902/86400)+25569+(-5/24)</f>
        <v>41860.025833333333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IF(E2903&lt;=0,0,(E2903/D2903)*100)</f>
        <v>0.8</v>
      </c>
      <c r="P2903" s="7">
        <f>IF(E2903&lt;=0,0,E2903/L2903)</f>
        <v>3</v>
      </c>
      <c r="Q2903" t="str">
        <f>LEFT(N2903,FIND("/",N2903)-1)</f>
        <v>theater</v>
      </c>
      <c r="R2903" t="str">
        <f>RIGHT(N2903,LEN(N2903)-FIND("/",N2903))</f>
        <v>plays</v>
      </c>
      <c r="S2903" s="11">
        <f>(J2903/86400)+25569+(-5/24)</f>
        <v>41982.696053240739</v>
      </c>
      <c r="T2903" s="11">
        <f>(I2903/86400)+25569+(-5/24)</f>
        <v>42042.696053240739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IF(E2904&lt;=0,0,(E2904/D2904)*100)</f>
        <v>1.6666666666666666E-2</v>
      </c>
      <c r="P2904" s="7">
        <f>IF(E2904&lt;=0,0,E2904/L2904)</f>
        <v>25</v>
      </c>
      <c r="Q2904" t="str">
        <f>LEFT(N2904,FIND("/",N2904)-1)</f>
        <v>theater</v>
      </c>
      <c r="R2904" t="str">
        <f>RIGHT(N2904,LEN(N2904)-FIND("/",N2904))</f>
        <v>plays</v>
      </c>
      <c r="S2904" s="11">
        <f>(J2904/86400)+25569+(-5/24)</f>
        <v>42210.231435185182</v>
      </c>
      <c r="T2904" s="11">
        <f>(I2904/86400)+25569+(-5/24)</f>
        <v>42240.231435185182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IF(E2905&lt;=0,0,(E2905/D2905)*100)</f>
        <v>0.77999999999999992</v>
      </c>
      <c r="P2905" s="7">
        <f>IF(E2905&lt;=0,0,E2905/L2905)</f>
        <v>9.75</v>
      </c>
      <c r="Q2905" t="str">
        <f>LEFT(N2905,FIND("/",N2905)-1)</f>
        <v>theater</v>
      </c>
      <c r="R2905" t="str">
        <f>RIGHT(N2905,LEN(N2905)-FIND("/",N2905))</f>
        <v>plays</v>
      </c>
      <c r="S2905" s="11">
        <f>(J2905/86400)+25569+(-5/24)</f>
        <v>42195.95854166666</v>
      </c>
      <c r="T2905" s="11">
        <f>(I2905/86400)+25569+(-5/24)</f>
        <v>42255.95854166666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IF(E2906&lt;=0,0,(E2906/D2906)*100)</f>
        <v>5</v>
      </c>
      <c r="P2906" s="7">
        <f>IF(E2906&lt;=0,0,E2906/L2906)</f>
        <v>18.75</v>
      </c>
      <c r="Q2906" t="str">
        <f>LEFT(N2906,FIND("/",N2906)-1)</f>
        <v>theater</v>
      </c>
      <c r="R2906" t="str">
        <f>RIGHT(N2906,LEN(N2906)-FIND("/",N2906))</f>
        <v>plays</v>
      </c>
      <c r="S2906" s="11">
        <f>(J2906/86400)+25569+(-5/24)</f>
        <v>41940.759618055556</v>
      </c>
      <c r="T2906" s="11">
        <f>(I2906/86400)+25569+(-5/24)</f>
        <v>41952.291666666664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IF(E2907&lt;=0,0,(E2907/D2907)*100)</f>
        <v>17.771428571428572</v>
      </c>
      <c r="P2907" s="7">
        <f>IF(E2907&lt;=0,0,E2907/L2907)</f>
        <v>36.588235294117645</v>
      </c>
      <c r="Q2907" t="str">
        <f>LEFT(N2907,FIND("/",N2907)-1)</f>
        <v>theater</v>
      </c>
      <c r="R2907" t="str">
        <f>RIGHT(N2907,LEN(N2907)-FIND("/",N2907))</f>
        <v>plays</v>
      </c>
      <c r="S2907" s="11">
        <f>(J2907/86400)+25569+(-5/24)</f>
        <v>42605.848530092589</v>
      </c>
      <c r="T2907" s="11">
        <f>(I2907/86400)+25569+(-5/24)</f>
        <v>42619.848530092589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IF(E2908&lt;=0,0,(E2908/D2908)*100)</f>
        <v>9.4166666666666661</v>
      </c>
      <c r="P2908" s="7">
        <f>IF(E2908&lt;=0,0,E2908/L2908)</f>
        <v>80.714285714285708</v>
      </c>
      <c r="Q2908" t="str">
        <f>LEFT(N2908,FIND("/",N2908)-1)</f>
        <v>theater</v>
      </c>
      <c r="R2908" t="str">
        <f>RIGHT(N2908,LEN(N2908)-FIND("/",N2908))</f>
        <v>plays</v>
      </c>
      <c r="S2908" s="11">
        <f>(J2908/86400)+25569+(-5/24)</f>
        <v>42199.440578703703</v>
      </c>
      <c r="T2908" s="11">
        <f>(I2908/86400)+25569+(-5/24)</f>
        <v>42216.833333333336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IF(E2909&lt;=0,0,(E2909/D2909)*100)</f>
        <v>0.08</v>
      </c>
      <c r="P2909" s="7">
        <f>IF(E2909&lt;=0,0,E2909/L2909)</f>
        <v>1</v>
      </c>
      <c r="Q2909" t="str">
        <f>LEFT(N2909,FIND("/",N2909)-1)</f>
        <v>theater</v>
      </c>
      <c r="R2909" t="str">
        <f>RIGHT(N2909,LEN(N2909)-FIND("/",N2909))</f>
        <v>plays</v>
      </c>
      <c r="S2909" s="11">
        <f>(J2909/86400)+25569+(-5/24)</f>
        <v>42444.669409722221</v>
      </c>
      <c r="T2909" s="11">
        <f>(I2909/86400)+25569+(-5/24)</f>
        <v>42504.669409722221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IF(E2910&lt;=0,0,(E2910/D2910)*100)</f>
        <v>2.75</v>
      </c>
      <c r="P2910" s="7">
        <f>IF(E2910&lt;=0,0,E2910/L2910)</f>
        <v>52.8</v>
      </c>
      <c r="Q2910" t="str">
        <f>LEFT(N2910,FIND("/",N2910)-1)</f>
        <v>theater</v>
      </c>
      <c r="R2910" t="str">
        <f>RIGHT(N2910,LEN(N2910)-FIND("/",N2910))</f>
        <v>plays</v>
      </c>
      <c r="S2910" s="11">
        <f>(J2910/86400)+25569+(-5/24)</f>
        <v>42499.523368055554</v>
      </c>
      <c r="T2910" s="11">
        <f>(I2910/86400)+25569+(-5/24)</f>
        <v>42529.523368055554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IF(E2911&lt;=0,0,(E2911/D2911)*100)</f>
        <v>1.1111111111111112E-2</v>
      </c>
      <c r="P2911" s="7">
        <f>IF(E2911&lt;=0,0,E2911/L2911)</f>
        <v>20</v>
      </c>
      <c r="Q2911" t="str">
        <f>LEFT(N2911,FIND("/",N2911)-1)</f>
        <v>theater</v>
      </c>
      <c r="R2911" t="str">
        <f>RIGHT(N2911,LEN(N2911)-FIND("/",N2911))</f>
        <v>plays</v>
      </c>
      <c r="S2911" s="11">
        <f>(J2911/86400)+25569+(-5/24)</f>
        <v>41929.057881944442</v>
      </c>
      <c r="T2911" s="11">
        <f>(I2911/86400)+25569+(-5/24)</f>
        <v>41968.615277777775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IF(E2912&lt;=0,0,(E2912/D2912)*100)</f>
        <v>3.3333333333333335E-3</v>
      </c>
      <c r="P2912" s="7">
        <f>IF(E2912&lt;=0,0,E2912/L2912)</f>
        <v>1</v>
      </c>
      <c r="Q2912" t="str">
        <f>LEFT(N2912,FIND("/",N2912)-1)</f>
        <v>theater</v>
      </c>
      <c r="R2912" t="str">
        <f>RIGHT(N2912,LEN(N2912)-FIND("/",N2912))</f>
        <v>plays</v>
      </c>
      <c r="S2912" s="11">
        <f>(J2912/86400)+25569+(-5/24)</f>
        <v>42107.632951388885</v>
      </c>
      <c r="T2912" s="11">
        <f>(I2912/86400)+25569+(-5/24)</f>
        <v>42167.632951388885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IF(E2913&lt;=0,0,(E2913/D2913)*100)</f>
        <v>36.5</v>
      </c>
      <c r="P2913" s="7">
        <f>IF(E2913&lt;=0,0,E2913/L2913)</f>
        <v>46.928571428571431</v>
      </c>
      <c r="Q2913" t="str">
        <f>LEFT(N2913,FIND("/",N2913)-1)</f>
        <v>theater</v>
      </c>
      <c r="R2913" t="str">
        <f>RIGHT(N2913,LEN(N2913)-FIND("/",N2913))</f>
        <v>plays</v>
      </c>
      <c r="S2913" s="11">
        <f>(J2913/86400)+25569+(-5/24)</f>
        <v>42142.560486111113</v>
      </c>
      <c r="T2913" s="11">
        <f>(I2913/86400)+25569+(-5/24)</f>
        <v>42182.560486111113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IF(E2914&lt;=0,0,(E2914/D2914)*100)</f>
        <v>14.058171745152354</v>
      </c>
      <c r="P2914" s="7">
        <f>IF(E2914&lt;=0,0,E2914/L2914)</f>
        <v>78.07692307692308</v>
      </c>
      <c r="Q2914" t="str">
        <f>LEFT(N2914,FIND("/",N2914)-1)</f>
        <v>theater</v>
      </c>
      <c r="R2914" t="str">
        <f>RIGHT(N2914,LEN(N2914)-FIND("/",N2914))</f>
        <v>plays</v>
      </c>
      <c r="S2914" s="11">
        <f>(J2914/86400)+25569+(-5/24)</f>
        <v>42353.923310185179</v>
      </c>
      <c r="T2914" s="11">
        <f>(I2914/86400)+25569+(-5/24)</f>
        <v>42383.923310185179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IF(E2915&lt;=0,0,(E2915/D2915)*100)</f>
        <v>0.02</v>
      </c>
      <c r="P2915" s="7">
        <f>IF(E2915&lt;=0,0,E2915/L2915)</f>
        <v>1</v>
      </c>
      <c r="Q2915" t="str">
        <f>LEFT(N2915,FIND("/",N2915)-1)</f>
        <v>theater</v>
      </c>
      <c r="R2915" t="str">
        <f>RIGHT(N2915,LEN(N2915)-FIND("/",N2915))</f>
        <v>plays</v>
      </c>
      <c r="S2915" s="11">
        <f>(J2915/86400)+25569+(-5/24)</f>
        <v>41828.714571759258</v>
      </c>
      <c r="T2915" s="11">
        <f>(I2915/86400)+25569+(-5/24)</f>
        <v>41888.714571759258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IF(E2916&lt;=0,0,(E2916/D2916)*100)</f>
        <v>4.0000000000000001E-3</v>
      </c>
      <c r="P2916" s="7">
        <f>IF(E2916&lt;=0,0,E2916/L2916)</f>
        <v>1</v>
      </c>
      <c r="Q2916" t="str">
        <f>LEFT(N2916,FIND("/",N2916)-1)</f>
        <v>theater</v>
      </c>
      <c r="R2916" t="str">
        <f>RIGHT(N2916,LEN(N2916)-FIND("/",N2916))</f>
        <v>plays</v>
      </c>
      <c r="S2916" s="11">
        <f>(J2916/86400)+25569+(-5/24)</f>
        <v>42017.699004629627</v>
      </c>
      <c r="T2916" s="11">
        <f>(I2916/86400)+25569+(-5/24)</f>
        <v>42077.657337962963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IF(E2917&lt;=0,0,(E2917/D2917)*100)</f>
        <v>61.1</v>
      </c>
      <c r="P2917" s="7">
        <f>IF(E2917&lt;=0,0,E2917/L2917)</f>
        <v>203.66666666666666</v>
      </c>
      <c r="Q2917" t="str">
        <f>LEFT(N2917,FIND("/",N2917)-1)</f>
        <v>theater</v>
      </c>
      <c r="R2917" t="str">
        <f>RIGHT(N2917,LEN(N2917)-FIND("/",N2917))</f>
        <v>plays</v>
      </c>
      <c r="S2917" s="11">
        <f>(J2917/86400)+25569+(-5/24)</f>
        <v>42415.189699074072</v>
      </c>
      <c r="T2917" s="11">
        <f>(I2917/86400)+25569+(-5/24)</f>
        <v>42445.1480324074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IF(E2918&lt;=0,0,(E2918/D2918)*100)</f>
        <v>7.8378378378378386</v>
      </c>
      <c r="P2918" s="7">
        <f>IF(E2918&lt;=0,0,E2918/L2918)</f>
        <v>20.714285714285715</v>
      </c>
      <c r="Q2918" t="str">
        <f>LEFT(N2918,FIND("/",N2918)-1)</f>
        <v>theater</v>
      </c>
      <c r="R2918" t="str">
        <f>RIGHT(N2918,LEN(N2918)-FIND("/",N2918))</f>
        <v>plays</v>
      </c>
      <c r="S2918" s="11">
        <f>(J2918/86400)+25569+(-5/24)</f>
        <v>41755.268391203703</v>
      </c>
      <c r="T2918" s="11">
        <f>(I2918/86400)+25569+(-5/24)</f>
        <v>41778.268391203703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IF(E2919&lt;=0,0,(E2919/D2919)*100)</f>
        <v>21.85</v>
      </c>
      <c r="P2919" s="7">
        <f>IF(E2919&lt;=0,0,E2919/L2919)</f>
        <v>48.555555555555557</v>
      </c>
      <c r="Q2919" t="str">
        <f>LEFT(N2919,FIND("/",N2919)-1)</f>
        <v>theater</v>
      </c>
      <c r="R2919" t="str">
        <f>RIGHT(N2919,LEN(N2919)-FIND("/",N2919))</f>
        <v>plays</v>
      </c>
      <c r="S2919" s="11">
        <f>(J2919/86400)+25569+(-5/24)</f>
        <v>42245.026006944441</v>
      </c>
      <c r="T2919" s="11">
        <f>(I2919/86400)+25569+(-5/24)</f>
        <v>42263.026006944441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IF(E2920&lt;=0,0,(E2920/D2920)*100)</f>
        <v>27.24</v>
      </c>
      <c r="P2920" s="7">
        <f>IF(E2920&lt;=0,0,E2920/L2920)</f>
        <v>68.099999999999994</v>
      </c>
      <c r="Q2920" t="str">
        <f>LEFT(N2920,FIND("/",N2920)-1)</f>
        <v>theater</v>
      </c>
      <c r="R2920" t="str">
        <f>RIGHT(N2920,LEN(N2920)-FIND("/",N2920))</f>
        <v>plays</v>
      </c>
      <c r="S2920" s="11">
        <f>(J2920/86400)+25569+(-5/24)</f>
        <v>42278.421377314815</v>
      </c>
      <c r="T2920" s="11">
        <f>(I2920/86400)+25569+(-5/24)</f>
        <v>42306.421377314815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IF(E2921&lt;=0,0,(E2921/D2921)*100)</f>
        <v>8.5</v>
      </c>
      <c r="P2921" s="7">
        <f>IF(E2921&lt;=0,0,E2921/L2921)</f>
        <v>8.5</v>
      </c>
      <c r="Q2921" t="str">
        <f>LEFT(N2921,FIND("/",N2921)-1)</f>
        <v>theater</v>
      </c>
      <c r="R2921" t="str">
        <f>RIGHT(N2921,LEN(N2921)-FIND("/",N2921))</f>
        <v>plays</v>
      </c>
      <c r="S2921" s="11">
        <f>(J2921/86400)+25569+(-5/24)</f>
        <v>41826.411215277774</v>
      </c>
      <c r="T2921" s="11">
        <f>(I2921/86400)+25569+(-5/24)</f>
        <v>41856.411215277774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IF(E2922&lt;=0,0,(E2922/D2922)*100)</f>
        <v>26.840000000000003</v>
      </c>
      <c r="P2922" s="7">
        <f>IF(E2922&lt;=0,0,E2922/L2922)</f>
        <v>51.615384615384613</v>
      </c>
      <c r="Q2922" t="str">
        <f>LEFT(N2922,FIND("/",N2922)-1)</f>
        <v>theater</v>
      </c>
      <c r="R2922" t="str">
        <f>RIGHT(N2922,LEN(N2922)-FIND("/",N2922))</f>
        <v>plays</v>
      </c>
      <c r="S2922" s="11">
        <f>(J2922/86400)+25569+(-5/24)</f>
        <v>42058.584143518521</v>
      </c>
      <c r="T2922" s="11">
        <f>(I2922/86400)+25569+(-5/24)</f>
        <v>42088.54247685185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IF(E2923&lt;=0,0,(E2923/D2923)*100)</f>
        <v>129</v>
      </c>
      <c r="P2923" s="7">
        <f>IF(E2923&lt;=0,0,E2923/L2923)</f>
        <v>43</v>
      </c>
      <c r="Q2923" t="str">
        <f>LEFT(N2923,FIND("/",N2923)-1)</f>
        <v>theater</v>
      </c>
      <c r="R2923" t="str">
        <f>RIGHT(N2923,LEN(N2923)-FIND("/",N2923))</f>
        <v>musical</v>
      </c>
      <c r="S2923" s="11">
        <f>(J2923/86400)+25569+(-5/24)</f>
        <v>41877.678287037037</v>
      </c>
      <c r="T2923" s="11">
        <f>(I2923/86400)+25569+(-5/24)</f>
        <v>41907.678287037037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IF(E2924&lt;=0,0,(E2924/D2924)*100)</f>
        <v>100</v>
      </c>
      <c r="P2924" s="7">
        <f>IF(E2924&lt;=0,0,E2924/L2924)</f>
        <v>83.333333333333329</v>
      </c>
      <c r="Q2924" t="str">
        <f>LEFT(N2924,FIND("/",N2924)-1)</f>
        <v>theater</v>
      </c>
      <c r="R2924" t="str">
        <f>RIGHT(N2924,LEN(N2924)-FIND("/",N2924))</f>
        <v>musical</v>
      </c>
      <c r="S2924" s="11">
        <f>(J2924/86400)+25569+(-5/24)</f>
        <v>42097.665821759256</v>
      </c>
      <c r="T2924" s="11">
        <f>(I2924/86400)+25569+(-5/24)</f>
        <v>42142.665821759256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IF(E2925&lt;=0,0,(E2925/D2925)*100)</f>
        <v>100</v>
      </c>
      <c r="P2925" s="7">
        <f>IF(E2925&lt;=0,0,E2925/L2925)</f>
        <v>30</v>
      </c>
      <c r="Q2925" t="str">
        <f>LEFT(N2925,FIND("/",N2925)-1)</f>
        <v>theater</v>
      </c>
      <c r="R2925" t="str">
        <f>RIGHT(N2925,LEN(N2925)-FIND("/",N2925))</f>
        <v>musical</v>
      </c>
      <c r="S2925" s="11">
        <f>(J2925/86400)+25569+(-5/24)</f>
        <v>42012.944201388884</v>
      </c>
      <c r="T2925" s="11">
        <f>(I2925/86400)+25569+(-5/24)</f>
        <v>42027.916666666664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IF(E2926&lt;=0,0,(E2926/D2926)*100)</f>
        <v>103.2</v>
      </c>
      <c r="P2926" s="7">
        <f>IF(E2926&lt;=0,0,E2926/L2926)</f>
        <v>175.51020408163265</v>
      </c>
      <c r="Q2926" t="str">
        <f>LEFT(N2926,FIND("/",N2926)-1)</f>
        <v>theater</v>
      </c>
      <c r="R2926" t="str">
        <f>RIGHT(N2926,LEN(N2926)-FIND("/",N2926))</f>
        <v>musical</v>
      </c>
      <c r="S2926" s="11">
        <f>(J2926/86400)+25569+(-5/24)</f>
        <v>42103.348495370366</v>
      </c>
      <c r="T2926" s="11">
        <f>(I2926/86400)+25569+(-5/24)</f>
        <v>42132.957638888889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IF(E2927&lt;=0,0,(E2927/D2927)*100)</f>
        <v>102.44597777777777</v>
      </c>
      <c r="P2927" s="7">
        <f>IF(E2927&lt;=0,0,E2927/L2927)</f>
        <v>231.66175879396985</v>
      </c>
      <c r="Q2927" t="str">
        <f>LEFT(N2927,FIND("/",N2927)-1)</f>
        <v>theater</v>
      </c>
      <c r="R2927" t="str">
        <f>RIGHT(N2927,LEN(N2927)-FIND("/",N2927))</f>
        <v>musical</v>
      </c>
      <c r="S2927" s="11">
        <f>(J2927/86400)+25569+(-5/24)</f>
        <v>41863.375787037039</v>
      </c>
      <c r="T2927" s="11">
        <f>(I2927/86400)+25569+(-5/24)</f>
        <v>41893.375787037039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IF(E2928&lt;=0,0,(E2928/D2928)*100)</f>
        <v>125</v>
      </c>
      <c r="P2928" s="7">
        <f>IF(E2928&lt;=0,0,E2928/L2928)</f>
        <v>75</v>
      </c>
      <c r="Q2928" t="str">
        <f>LEFT(N2928,FIND("/",N2928)-1)</f>
        <v>theater</v>
      </c>
      <c r="R2928" t="str">
        <f>RIGHT(N2928,LEN(N2928)-FIND("/",N2928))</f>
        <v>musical</v>
      </c>
      <c r="S2928" s="11">
        <f>(J2928/86400)+25569+(-5/24)</f>
        <v>42044.557627314811</v>
      </c>
      <c r="T2928" s="11">
        <f>(I2928/86400)+25569+(-5/24)</f>
        <v>42058.557627314811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IF(E2929&lt;=0,0,(E2929/D2929)*100)</f>
        <v>130.83333333333334</v>
      </c>
      <c r="P2929" s="7">
        <f>IF(E2929&lt;=0,0,E2929/L2929)</f>
        <v>112.14285714285714</v>
      </c>
      <c r="Q2929" t="str">
        <f>LEFT(N2929,FIND("/",N2929)-1)</f>
        <v>theater</v>
      </c>
      <c r="R2929" t="str">
        <f>RIGHT(N2929,LEN(N2929)-FIND("/",N2929))</f>
        <v>musical</v>
      </c>
      <c r="S2929" s="11">
        <f>(J2929/86400)+25569+(-5/24)</f>
        <v>41806.460983796293</v>
      </c>
      <c r="T2929" s="11">
        <f>(I2929/86400)+25569+(-5/24)</f>
        <v>41835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IF(E2930&lt;=0,0,(E2930/D2930)*100)</f>
        <v>100</v>
      </c>
      <c r="P2930" s="7">
        <f>IF(E2930&lt;=0,0,E2930/L2930)</f>
        <v>41.666666666666664</v>
      </c>
      <c r="Q2930" t="str">
        <f>LEFT(N2930,FIND("/",N2930)-1)</f>
        <v>theater</v>
      </c>
      <c r="R2930" t="str">
        <f>RIGHT(N2930,LEN(N2930)-FIND("/",N2930))</f>
        <v>musical</v>
      </c>
      <c r="S2930" s="11">
        <f>(J2930/86400)+25569+(-5/24)</f>
        <v>42403.789884259262</v>
      </c>
      <c r="T2930" s="11">
        <f>(I2930/86400)+25569+(-5/24)</f>
        <v>42433.789884259262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IF(E2931&lt;=0,0,(E2931/D2931)*100)</f>
        <v>102.06937499999999</v>
      </c>
      <c r="P2931" s="7">
        <f>IF(E2931&lt;=0,0,E2931/L2931)</f>
        <v>255.17343750000001</v>
      </c>
      <c r="Q2931" t="str">
        <f>LEFT(N2931,FIND("/",N2931)-1)</f>
        <v>theater</v>
      </c>
      <c r="R2931" t="str">
        <f>RIGHT(N2931,LEN(N2931)-FIND("/",N2931))</f>
        <v>musical</v>
      </c>
      <c r="S2931" s="11">
        <f>(J2931/86400)+25569+(-5/24)</f>
        <v>41754.355995370366</v>
      </c>
      <c r="T2931" s="11">
        <f>(I2931/86400)+25569+(-5/24)</f>
        <v>41784.355995370366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IF(E2932&lt;=0,0,(E2932/D2932)*100)</f>
        <v>100.92000000000002</v>
      </c>
      <c r="P2932" s="7">
        <f>IF(E2932&lt;=0,0,E2932/L2932)</f>
        <v>162.7741935483871</v>
      </c>
      <c r="Q2932" t="str">
        <f>LEFT(N2932,FIND("/",N2932)-1)</f>
        <v>theater</v>
      </c>
      <c r="R2932" t="str">
        <f>RIGHT(N2932,LEN(N2932)-FIND("/",N2932))</f>
        <v>musical</v>
      </c>
      <c r="S2932" s="11">
        <f>(J2932/86400)+25569+(-5/24)</f>
        <v>42101.375740740739</v>
      </c>
      <c r="T2932" s="11">
        <f>(I2932/86400)+25569+(-5/24)</f>
        <v>42131.375740740739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IF(E2933&lt;=0,0,(E2933/D2933)*100)</f>
        <v>106</v>
      </c>
      <c r="P2933" s="7">
        <f>IF(E2933&lt;=0,0,E2933/L2933)</f>
        <v>88.333333333333329</v>
      </c>
      <c r="Q2933" t="str">
        <f>LEFT(N2933,FIND("/",N2933)-1)</f>
        <v>theater</v>
      </c>
      <c r="R2933" t="str">
        <f>RIGHT(N2933,LEN(N2933)-FIND("/",N2933))</f>
        <v>musical</v>
      </c>
      <c r="S2933" s="11">
        <f>(J2933/86400)+25569+(-5/24)</f>
        <v>41872.082905092589</v>
      </c>
      <c r="T2933" s="11">
        <f>(I2933/86400)+25569+(-5/24)</f>
        <v>41897.047222222223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IF(E2934&lt;=0,0,(E2934/D2934)*100)</f>
        <v>105.0967741935484</v>
      </c>
      <c r="P2934" s="7">
        <f>IF(E2934&lt;=0,0,E2934/L2934)</f>
        <v>85.736842105263165</v>
      </c>
      <c r="Q2934" t="str">
        <f>LEFT(N2934,FIND("/",N2934)-1)</f>
        <v>theater</v>
      </c>
      <c r="R2934" t="str">
        <f>RIGHT(N2934,LEN(N2934)-FIND("/",N2934))</f>
        <v>musical</v>
      </c>
      <c r="S2934" s="11">
        <f>(J2934/86400)+25569+(-5/24)</f>
        <v>42024.956446759257</v>
      </c>
      <c r="T2934" s="11">
        <f>(I2934/86400)+25569+(-5/24)</f>
        <v>42056.249999999993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IF(E2935&lt;=0,0,(E2935/D2935)*100)</f>
        <v>102.76</v>
      </c>
      <c r="P2935" s="7">
        <f>IF(E2935&lt;=0,0,E2935/L2935)</f>
        <v>47.574074074074076</v>
      </c>
      <c r="Q2935" t="str">
        <f>LEFT(N2935,FIND("/",N2935)-1)</f>
        <v>theater</v>
      </c>
      <c r="R2935" t="str">
        <f>RIGHT(N2935,LEN(N2935)-FIND("/",N2935))</f>
        <v>musical</v>
      </c>
      <c r="S2935" s="11">
        <f>(J2935/86400)+25569+(-5/24)</f>
        <v>42495.748298611106</v>
      </c>
      <c r="T2935" s="11">
        <f>(I2935/86400)+25569+(-5/24)</f>
        <v>42525.748298611106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IF(E2936&lt;=0,0,(E2936/D2936)*100)</f>
        <v>108</v>
      </c>
      <c r="P2936" s="7">
        <f>IF(E2936&lt;=0,0,E2936/L2936)</f>
        <v>72.972972972972968</v>
      </c>
      <c r="Q2936" t="str">
        <f>LEFT(N2936,FIND("/",N2936)-1)</f>
        <v>theater</v>
      </c>
      <c r="R2936" t="str">
        <f>RIGHT(N2936,LEN(N2936)-FIND("/",N2936))</f>
        <v>musical</v>
      </c>
      <c r="S2936" s="11">
        <f>(J2936/86400)+25569+(-5/24)</f>
        <v>41775.427824074075</v>
      </c>
      <c r="T2936" s="11">
        <f>(I2936/86400)+25569+(-5/24)</f>
        <v>41805.427824074075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IF(E2937&lt;=0,0,(E2937/D2937)*100)</f>
        <v>100.88571428571429</v>
      </c>
      <c r="P2937" s="7">
        <f>IF(E2937&lt;=0,0,E2937/L2937)</f>
        <v>90.538461538461533</v>
      </c>
      <c r="Q2937" t="str">
        <f>LEFT(N2937,FIND("/",N2937)-1)</f>
        <v>theater</v>
      </c>
      <c r="R2937" t="str">
        <f>RIGHT(N2937,LEN(N2937)-FIND("/",N2937))</f>
        <v>musical</v>
      </c>
      <c r="S2937" s="11">
        <f>(J2937/86400)+25569+(-5/24)</f>
        <v>42553.375092592592</v>
      </c>
      <c r="T2937" s="11">
        <f>(I2937/86400)+25569+(-5/24)</f>
        <v>42611.499999999993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IF(E2938&lt;=0,0,(E2938/D2938)*100)</f>
        <v>128</v>
      </c>
      <c r="P2938" s="7">
        <f>IF(E2938&lt;=0,0,E2938/L2938)</f>
        <v>37.647058823529413</v>
      </c>
      <c r="Q2938" t="str">
        <f>LEFT(N2938,FIND("/",N2938)-1)</f>
        <v>theater</v>
      </c>
      <c r="R2938" t="str">
        <f>RIGHT(N2938,LEN(N2938)-FIND("/",N2938))</f>
        <v>musical</v>
      </c>
      <c r="S2938" s="11">
        <f>(J2938/86400)+25569+(-5/24)</f>
        <v>41912.442395833328</v>
      </c>
      <c r="T2938" s="11">
        <f>(I2938/86400)+25569+(-5/24)</f>
        <v>41924.999305555553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IF(E2939&lt;=0,0,(E2939/D2939)*100)</f>
        <v>133.33333333333331</v>
      </c>
      <c r="P2939" s="7">
        <f>IF(E2939&lt;=0,0,E2939/L2939)</f>
        <v>36.363636363636367</v>
      </c>
      <c r="Q2939" t="str">
        <f>LEFT(N2939,FIND("/",N2939)-1)</f>
        <v>theater</v>
      </c>
      <c r="R2939" t="str">
        <f>RIGHT(N2939,LEN(N2939)-FIND("/",N2939))</f>
        <v>musical</v>
      </c>
      <c r="S2939" s="11">
        <f>(J2939/86400)+25569+(-5/24)</f>
        <v>41803.248993055553</v>
      </c>
      <c r="T2939" s="11">
        <f>(I2939/86400)+25569+(-5/24)</f>
        <v>41833.248993055553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IF(E2940&lt;=0,0,(E2940/D2940)*100)</f>
        <v>101.375</v>
      </c>
      <c r="P2940" s="7">
        <f>IF(E2940&lt;=0,0,E2940/L2940)</f>
        <v>126.71875</v>
      </c>
      <c r="Q2940" t="str">
        <f>LEFT(N2940,FIND("/",N2940)-1)</f>
        <v>theater</v>
      </c>
      <c r="R2940" t="str">
        <f>RIGHT(N2940,LEN(N2940)-FIND("/",N2940))</f>
        <v>musical</v>
      </c>
      <c r="S2940" s="11">
        <f>(J2940/86400)+25569+(-5/24)</f>
        <v>42004.495532407404</v>
      </c>
      <c r="T2940" s="11">
        <f>(I2940/86400)+25569+(-5/24)</f>
        <v>42034.495532407404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IF(E2941&lt;=0,0,(E2941/D2941)*100)</f>
        <v>102.875</v>
      </c>
      <c r="P2941" s="7">
        <f>IF(E2941&lt;=0,0,E2941/L2941)</f>
        <v>329.2</v>
      </c>
      <c r="Q2941" t="str">
        <f>LEFT(N2941,FIND("/",N2941)-1)</f>
        <v>theater</v>
      </c>
      <c r="R2941" t="str">
        <f>RIGHT(N2941,LEN(N2941)-FIND("/",N2941))</f>
        <v>musical</v>
      </c>
      <c r="S2941" s="11">
        <f>(J2941/86400)+25569+(-5/24)</f>
        <v>41845.60083333333</v>
      </c>
      <c r="T2941" s="11">
        <f>(I2941/86400)+25569+(-5/24)</f>
        <v>41878.833333333328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IF(E2942&lt;=0,0,(E2942/D2942)*100)</f>
        <v>107.24000000000001</v>
      </c>
      <c r="P2942" s="7">
        <f>IF(E2942&lt;=0,0,E2942/L2942)</f>
        <v>81.242424242424249</v>
      </c>
      <c r="Q2942" t="str">
        <f>LEFT(N2942,FIND("/",N2942)-1)</f>
        <v>theater</v>
      </c>
      <c r="R2942" t="str">
        <f>RIGHT(N2942,LEN(N2942)-FIND("/",N2942))</f>
        <v>musical</v>
      </c>
      <c r="S2942" s="11">
        <f>(J2942/86400)+25569+(-5/24)</f>
        <v>41982.565023148149</v>
      </c>
      <c r="T2942" s="11">
        <f>(I2942/86400)+25569+(-5/24)</f>
        <v>42022.565023148149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IF(E2943&lt;=0,0,(E2943/D2943)*100)</f>
        <v>4.0000000000000001E-3</v>
      </c>
      <c r="P2943" s="7">
        <f>IF(E2943&lt;=0,0,E2943/L2943)</f>
        <v>1</v>
      </c>
      <c r="Q2943" t="str">
        <f>LEFT(N2943,FIND("/",N2943)-1)</f>
        <v>theater</v>
      </c>
      <c r="R2943" t="str">
        <f>RIGHT(N2943,LEN(N2943)-FIND("/",N2943))</f>
        <v>spaces</v>
      </c>
      <c r="S2943" s="11">
        <f>(J2943/86400)+25569+(-5/24)</f>
        <v>42034.751793981479</v>
      </c>
      <c r="T2943" s="11">
        <f>(I2943/86400)+25569+(-5/24)</f>
        <v>42064.751793981479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IF(E2944&lt;=0,0,(E2944/D2944)*100)</f>
        <v>20.424999999999997</v>
      </c>
      <c r="P2944" s="7">
        <f>IF(E2944&lt;=0,0,E2944/L2944)</f>
        <v>202.22772277227722</v>
      </c>
      <c r="Q2944" t="str">
        <f>LEFT(N2944,FIND("/",N2944)-1)</f>
        <v>theater</v>
      </c>
      <c r="R2944" t="str">
        <f>RIGHT(N2944,LEN(N2944)-FIND("/",N2944))</f>
        <v>spaces</v>
      </c>
      <c r="S2944" s="11">
        <f>(J2944/86400)+25569+(-5/24)</f>
        <v>42334.595590277771</v>
      </c>
      <c r="T2944" s="11">
        <f>(I2944/86400)+25569+(-5/24)</f>
        <v>42354.637499999997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IF(E2945&lt;=0,0,(E2945/D2945)*100)</f>
        <v>0</v>
      </c>
      <c r="P2945" s="7">
        <f>IF(E2945&lt;=0,0,E2945/L2945)</f>
        <v>0</v>
      </c>
      <c r="Q2945" t="str">
        <f>LEFT(N2945,FIND("/",N2945)-1)</f>
        <v>theater</v>
      </c>
      <c r="R2945" t="str">
        <f>RIGHT(N2945,LEN(N2945)-FIND("/",N2945))</f>
        <v>spaces</v>
      </c>
      <c r="S2945" s="11">
        <f>(J2945/86400)+25569+(-5/24)</f>
        <v>42076.921064814807</v>
      </c>
      <c r="T2945" s="11">
        <f>(I2945/86400)+25569+(-5/24)</f>
        <v>42106.921064814807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IF(E2946&lt;=0,0,(E2946/D2946)*100)</f>
        <v>1</v>
      </c>
      <c r="P2946" s="7">
        <f>IF(E2946&lt;=0,0,E2946/L2946)</f>
        <v>100</v>
      </c>
      <c r="Q2946" t="str">
        <f>LEFT(N2946,FIND("/",N2946)-1)</f>
        <v>theater</v>
      </c>
      <c r="R2946" t="str">
        <f>RIGHT(N2946,LEN(N2946)-FIND("/",N2946))</f>
        <v>spaces</v>
      </c>
      <c r="S2946" s="11">
        <f>(J2946/86400)+25569+(-5/24)</f>
        <v>42132.705995370365</v>
      </c>
      <c r="T2946" s="11">
        <f>(I2946/86400)+25569+(-5/24)</f>
        <v>42162.705995370365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IF(E2947&lt;=0,0,(E2947/D2947)*100)</f>
        <v>0</v>
      </c>
      <c r="P2947" s="7">
        <f>IF(E2947&lt;=0,0,E2947/L2947)</f>
        <v>0</v>
      </c>
      <c r="Q2947" t="str">
        <f>LEFT(N2947,FIND("/",N2947)-1)</f>
        <v>theater</v>
      </c>
      <c r="R2947" t="str">
        <f>RIGHT(N2947,LEN(N2947)-FIND("/",N2947))</f>
        <v>spaces</v>
      </c>
      <c r="S2947" s="11">
        <f>(J2947/86400)+25569+(-5/24)</f>
        <v>42117.931250000001</v>
      </c>
      <c r="T2947" s="11">
        <f>(I2947/86400)+25569+(-5/24)</f>
        <v>42147.931250000001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IF(E2948&lt;=0,0,(E2948/D2948)*100)</f>
        <v>0.1</v>
      </c>
      <c r="P2948" s="7">
        <f>IF(E2948&lt;=0,0,E2948/L2948)</f>
        <v>1</v>
      </c>
      <c r="Q2948" t="str">
        <f>LEFT(N2948,FIND("/",N2948)-1)</f>
        <v>theater</v>
      </c>
      <c r="R2948" t="str">
        <f>RIGHT(N2948,LEN(N2948)-FIND("/",N2948))</f>
        <v>spaces</v>
      </c>
      <c r="S2948" s="11">
        <f>(J2948/86400)+25569+(-5/24)</f>
        <v>42567.322824074072</v>
      </c>
      <c r="T2948" s="11">
        <f>(I2948/86400)+25569+(-5/24)</f>
        <v>42597.322824074072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IF(E2949&lt;=0,0,(E2949/D2949)*100)</f>
        <v>4.2880000000000003</v>
      </c>
      <c r="P2949" s="7">
        <f>IF(E2949&lt;=0,0,E2949/L2949)</f>
        <v>82.461538461538467</v>
      </c>
      <c r="Q2949" t="str">
        <f>LEFT(N2949,FIND("/",N2949)-1)</f>
        <v>theater</v>
      </c>
      <c r="R2949" t="str">
        <f>RIGHT(N2949,LEN(N2949)-FIND("/",N2949))</f>
        <v>spaces</v>
      </c>
      <c r="S2949" s="11">
        <f>(J2949/86400)+25569+(-5/24)</f>
        <v>42649.353784722225</v>
      </c>
      <c r="T2949" s="11">
        <f>(I2949/86400)+25569+(-5/24)</f>
        <v>42698.507638888885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IF(E2950&lt;=0,0,(E2950/D2950)*100)</f>
        <v>4.8000000000000004E-3</v>
      </c>
      <c r="P2950" s="7">
        <f>IF(E2950&lt;=0,0,E2950/L2950)</f>
        <v>2.6666666666666665</v>
      </c>
      <c r="Q2950" t="str">
        <f>LEFT(N2950,FIND("/",N2950)-1)</f>
        <v>theater</v>
      </c>
      <c r="R2950" t="str">
        <f>RIGHT(N2950,LEN(N2950)-FIND("/",N2950))</f>
        <v>spaces</v>
      </c>
      <c r="S2950" s="11">
        <f>(J2950/86400)+25569+(-5/24)</f>
        <v>42097.440891203696</v>
      </c>
      <c r="T2950" s="11">
        <f>(I2950/86400)+25569+(-5/24)</f>
        <v>42157.440891203696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IF(E2951&lt;=0,0,(E2951/D2951)*100)</f>
        <v>2.5</v>
      </c>
      <c r="P2951" s="7">
        <f>IF(E2951&lt;=0,0,E2951/L2951)</f>
        <v>12.5</v>
      </c>
      <c r="Q2951" t="str">
        <f>LEFT(N2951,FIND("/",N2951)-1)</f>
        <v>theater</v>
      </c>
      <c r="R2951" t="str">
        <f>RIGHT(N2951,LEN(N2951)-FIND("/",N2951))</f>
        <v>spaces</v>
      </c>
      <c r="S2951" s="11">
        <f>(J2951/86400)+25569+(-5/24)</f>
        <v>42297.61478009259</v>
      </c>
      <c r="T2951" s="11">
        <f>(I2951/86400)+25569+(-5/24)</f>
        <v>42327.656446759262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IF(E2952&lt;=0,0,(E2952/D2952)*100)</f>
        <v>0</v>
      </c>
      <c r="P2952" s="7">
        <f>IF(E2952&lt;=0,0,E2952/L2952)</f>
        <v>0</v>
      </c>
      <c r="Q2952" t="str">
        <f>LEFT(N2952,FIND("/",N2952)-1)</f>
        <v>theater</v>
      </c>
      <c r="R2952" t="str">
        <f>RIGHT(N2952,LEN(N2952)-FIND("/",N2952))</f>
        <v>spaces</v>
      </c>
      <c r="S2952" s="11">
        <f>(J2952/86400)+25569+(-5/24)</f>
        <v>42362.156851851854</v>
      </c>
      <c r="T2952" s="11">
        <f>(I2952/86400)+25569+(-5/24)</f>
        <v>42392.156851851854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IF(E2953&lt;=0,0,(E2953/D2953)*100)</f>
        <v>2.1919999999999997</v>
      </c>
      <c r="P2953" s="7">
        <f>IF(E2953&lt;=0,0,E2953/L2953)</f>
        <v>18.896551724137932</v>
      </c>
      <c r="Q2953" t="str">
        <f>LEFT(N2953,FIND("/",N2953)-1)</f>
        <v>theater</v>
      </c>
      <c r="R2953" t="str">
        <f>RIGHT(N2953,LEN(N2953)-FIND("/",N2953))</f>
        <v>spaces</v>
      </c>
      <c r="S2953" s="11">
        <f>(J2953/86400)+25569+(-5/24)</f>
        <v>41872.594594907401</v>
      </c>
      <c r="T2953" s="11">
        <f>(I2953/86400)+25569+(-5/24)</f>
        <v>41917.594594907401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IF(E2954&lt;=0,0,(E2954/D2954)*100)</f>
        <v>8.0250000000000004</v>
      </c>
      <c r="P2954" s="7">
        <f>IF(E2954&lt;=0,0,E2954/L2954)</f>
        <v>200.625</v>
      </c>
      <c r="Q2954" t="str">
        <f>LEFT(N2954,FIND("/",N2954)-1)</f>
        <v>theater</v>
      </c>
      <c r="R2954" t="str">
        <f>RIGHT(N2954,LEN(N2954)-FIND("/",N2954))</f>
        <v>spaces</v>
      </c>
      <c r="S2954" s="11">
        <f>(J2954/86400)+25569+(-5/24)</f>
        <v>42628.481932870367</v>
      </c>
      <c r="T2954" s="11">
        <f>(I2954/86400)+25569+(-5/24)</f>
        <v>42659.958333333336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IF(E2955&lt;=0,0,(E2955/D2955)*100)</f>
        <v>0.15125</v>
      </c>
      <c r="P2955" s="7">
        <f>IF(E2955&lt;=0,0,E2955/L2955)</f>
        <v>201.66666666666666</v>
      </c>
      <c r="Q2955" t="str">
        <f>LEFT(N2955,FIND("/",N2955)-1)</f>
        <v>theater</v>
      </c>
      <c r="R2955" t="str">
        <f>RIGHT(N2955,LEN(N2955)-FIND("/",N2955))</f>
        <v>spaces</v>
      </c>
      <c r="S2955" s="11">
        <f>(J2955/86400)+25569+(-5/24)</f>
        <v>42255.583576388883</v>
      </c>
      <c r="T2955" s="11">
        <f>(I2955/86400)+25569+(-5/24)</f>
        <v>42285.583576388883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IF(E2956&lt;=0,0,(E2956/D2956)*100)</f>
        <v>0</v>
      </c>
      <c r="P2956" s="7">
        <f>IF(E2956&lt;=0,0,E2956/L2956)</f>
        <v>0</v>
      </c>
      <c r="Q2956" t="str">
        <f>LEFT(N2956,FIND("/",N2956)-1)</f>
        <v>theater</v>
      </c>
      <c r="R2956" t="str">
        <f>RIGHT(N2956,LEN(N2956)-FIND("/",N2956))</f>
        <v>spaces</v>
      </c>
      <c r="S2956" s="11">
        <f>(J2956/86400)+25569+(-5/24)</f>
        <v>42790.375034722216</v>
      </c>
      <c r="T2956" s="11">
        <f>(I2956/86400)+25569+(-5/24)</f>
        <v>42810.333368055552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IF(E2957&lt;=0,0,(E2957/D2957)*100)</f>
        <v>59.583333333333336</v>
      </c>
      <c r="P2957" s="7">
        <f>IF(E2957&lt;=0,0,E2957/L2957)</f>
        <v>65</v>
      </c>
      <c r="Q2957" t="str">
        <f>LEFT(N2957,FIND("/",N2957)-1)</f>
        <v>theater</v>
      </c>
      <c r="R2957" t="str">
        <f>RIGHT(N2957,LEN(N2957)-FIND("/",N2957))</f>
        <v>spaces</v>
      </c>
      <c r="S2957" s="11">
        <f>(J2957/86400)+25569+(-5/24)</f>
        <v>42141.532974537033</v>
      </c>
      <c r="T2957" s="11">
        <f>(I2957/86400)+25569+(-5/24)</f>
        <v>42171.532974537033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IF(E2958&lt;=0,0,(E2958/D2958)*100)</f>
        <v>16.734177215189874</v>
      </c>
      <c r="P2958" s="7">
        <f>IF(E2958&lt;=0,0,E2958/L2958)</f>
        <v>66.099999999999994</v>
      </c>
      <c r="Q2958" t="str">
        <f>LEFT(N2958,FIND("/",N2958)-1)</f>
        <v>theater</v>
      </c>
      <c r="R2958" t="str">
        <f>RIGHT(N2958,LEN(N2958)-FIND("/",N2958))</f>
        <v>spaces</v>
      </c>
      <c r="S2958" s="11">
        <f>(J2958/86400)+25569+(-5/24)</f>
        <v>42464.750578703701</v>
      </c>
      <c r="T2958" s="11">
        <f>(I2958/86400)+25569+(-5/24)</f>
        <v>42494.750578703701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IF(E2959&lt;=0,0,(E2959/D2959)*100)</f>
        <v>1.8666666666666669</v>
      </c>
      <c r="P2959" s="7">
        <f>IF(E2959&lt;=0,0,E2959/L2959)</f>
        <v>93.333333333333329</v>
      </c>
      <c r="Q2959" t="str">
        <f>LEFT(N2959,FIND("/",N2959)-1)</f>
        <v>theater</v>
      </c>
      <c r="R2959" t="str">
        <f>RIGHT(N2959,LEN(N2959)-FIND("/",N2959))</f>
        <v>spaces</v>
      </c>
      <c r="S2959" s="11">
        <f>(J2959/86400)+25569+(-5/24)</f>
        <v>42030.80291666666</v>
      </c>
      <c r="T2959" s="11">
        <f>(I2959/86400)+25569+(-5/24)</f>
        <v>42090.761249999996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IF(E2960&lt;=0,0,(E2960/D2960)*100)</f>
        <v>0</v>
      </c>
      <c r="P2960" s="7">
        <f>IF(E2960&lt;=0,0,E2960/L2960)</f>
        <v>0</v>
      </c>
      <c r="Q2960" t="str">
        <f>LEFT(N2960,FIND("/",N2960)-1)</f>
        <v>theater</v>
      </c>
      <c r="R2960" t="str">
        <f>RIGHT(N2960,LEN(N2960)-FIND("/",N2960))</f>
        <v>spaces</v>
      </c>
      <c r="S2960" s="11">
        <f>(J2960/86400)+25569+(-5/24)</f>
        <v>42438.570798611108</v>
      </c>
      <c r="T2960" s="11">
        <f>(I2960/86400)+25569+(-5/24)</f>
        <v>42498.529131944444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IF(E2961&lt;=0,0,(E2961/D2961)*100)</f>
        <v>0</v>
      </c>
      <c r="P2961" s="7">
        <f>IF(E2961&lt;=0,0,E2961/L2961)</f>
        <v>0</v>
      </c>
      <c r="Q2961" t="str">
        <f>LEFT(N2961,FIND("/",N2961)-1)</f>
        <v>theater</v>
      </c>
      <c r="R2961" t="str">
        <f>RIGHT(N2961,LEN(N2961)-FIND("/",N2961))</f>
        <v>spaces</v>
      </c>
      <c r="S2961" s="11">
        <f>(J2961/86400)+25569+(-5/24)</f>
        <v>42497.800057870372</v>
      </c>
      <c r="T2961" s="11">
        <f>(I2961/86400)+25569+(-5/24)</f>
        <v>42527.800057870372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IF(E2962&lt;=0,0,(E2962/D2962)*100)</f>
        <v>0</v>
      </c>
      <c r="P2962" s="7">
        <f>IF(E2962&lt;=0,0,E2962/L2962)</f>
        <v>0</v>
      </c>
      <c r="Q2962" t="str">
        <f>LEFT(N2962,FIND("/",N2962)-1)</f>
        <v>theater</v>
      </c>
      <c r="R2962" t="str">
        <f>RIGHT(N2962,LEN(N2962)-FIND("/",N2962))</f>
        <v>spaces</v>
      </c>
      <c r="S2962" s="11">
        <f>(J2962/86400)+25569+(-5/24)</f>
        <v>41863.54887731481</v>
      </c>
      <c r="T2962" s="11">
        <f>(I2962/86400)+25569+(-5/24)</f>
        <v>41893.54887731481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IF(E2963&lt;=0,0,(E2963/D2963)*100)</f>
        <v>109.62</v>
      </c>
      <c r="P2963" s="7">
        <f>IF(E2963&lt;=0,0,E2963/L2963)</f>
        <v>50.75</v>
      </c>
      <c r="Q2963" t="str">
        <f>LEFT(N2963,FIND("/",N2963)-1)</f>
        <v>theater</v>
      </c>
      <c r="R2963" t="str">
        <f>RIGHT(N2963,LEN(N2963)-FIND("/",N2963))</f>
        <v>plays</v>
      </c>
      <c r="S2963" s="11">
        <f>(J2963/86400)+25569+(-5/24)</f>
        <v>42061.004155092589</v>
      </c>
      <c r="T2963" s="11">
        <f>(I2963/86400)+25569+(-5/24)</f>
        <v>42088.958333333336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IF(E2964&lt;=0,0,(E2964/D2964)*100)</f>
        <v>121.8</v>
      </c>
      <c r="P2964" s="7">
        <f>IF(E2964&lt;=0,0,E2964/L2964)</f>
        <v>60.9</v>
      </c>
      <c r="Q2964" t="str">
        <f>LEFT(N2964,FIND("/",N2964)-1)</f>
        <v>theater</v>
      </c>
      <c r="R2964" t="str">
        <f>RIGHT(N2964,LEN(N2964)-FIND("/",N2964))</f>
        <v>plays</v>
      </c>
      <c r="S2964" s="11">
        <f>(J2964/86400)+25569+(-5/24)</f>
        <v>42036.035949074074</v>
      </c>
      <c r="T2964" s="11">
        <f>(I2964/86400)+25569+(-5/24)</f>
        <v>42064.082638888889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IF(E2965&lt;=0,0,(E2965/D2965)*100)</f>
        <v>106.85</v>
      </c>
      <c r="P2965" s="7">
        <f>IF(E2965&lt;=0,0,E2965/L2965)</f>
        <v>109.03061224489795</v>
      </c>
      <c r="Q2965" t="str">
        <f>LEFT(N2965,FIND("/",N2965)-1)</f>
        <v>theater</v>
      </c>
      <c r="R2965" t="str">
        <f>RIGHT(N2965,LEN(N2965)-FIND("/",N2965))</f>
        <v>plays</v>
      </c>
      <c r="S2965" s="11">
        <f>(J2965/86400)+25569+(-5/24)</f>
        <v>42157.26185185185</v>
      </c>
      <c r="T2965" s="11">
        <f>(I2965/86400)+25569+(-5/24)</f>
        <v>42187.26185185185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IF(E2966&lt;=0,0,(E2966/D2966)*100)</f>
        <v>100.71379999999999</v>
      </c>
      <c r="P2966" s="7">
        <f>IF(E2966&lt;=0,0,E2966/L2966)</f>
        <v>25.692295918367346</v>
      </c>
      <c r="Q2966" t="str">
        <f>LEFT(N2966,FIND("/",N2966)-1)</f>
        <v>theater</v>
      </c>
      <c r="R2966" t="str">
        <f>RIGHT(N2966,LEN(N2966)-FIND("/",N2966))</f>
        <v>plays</v>
      </c>
      <c r="S2966" s="11">
        <f>(J2966/86400)+25569+(-5/24)</f>
        <v>41827.701608796291</v>
      </c>
      <c r="T2966" s="11">
        <f>(I2966/86400)+25569+(-5/24)</f>
        <v>41857.688888888886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IF(E2967&lt;=0,0,(E2967/D2967)*100)</f>
        <v>109.00000000000001</v>
      </c>
      <c r="P2967" s="7">
        <f>IF(E2967&lt;=0,0,E2967/L2967)</f>
        <v>41.92307692307692</v>
      </c>
      <c r="Q2967" t="str">
        <f>LEFT(N2967,FIND("/",N2967)-1)</f>
        <v>theater</v>
      </c>
      <c r="R2967" t="str">
        <f>RIGHT(N2967,LEN(N2967)-FIND("/",N2967))</f>
        <v>plays</v>
      </c>
      <c r="S2967" s="11">
        <f>(J2967/86400)+25569+(-5/24)</f>
        <v>42162.521215277775</v>
      </c>
      <c r="T2967" s="11">
        <f>(I2967/86400)+25569+(-5/24)</f>
        <v>42192.521215277775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IF(E2968&lt;=0,0,(E2968/D2968)*100)</f>
        <v>113.63000000000001</v>
      </c>
      <c r="P2968" s="7">
        <f>IF(E2968&lt;=0,0,E2968/L2968)</f>
        <v>88.7734375</v>
      </c>
      <c r="Q2968" t="str">
        <f>LEFT(N2968,FIND("/",N2968)-1)</f>
        <v>theater</v>
      </c>
      <c r="R2968" t="str">
        <f>RIGHT(N2968,LEN(N2968)-FIND("/",N2968))</f>
        <v>plays</v>
      </c>
      <c r="S2968" s="11">
        <f>(J2968/86400)+25569+(-5/24)</f>
        <v>42233.530231481483</v>
      </c>
      <c r="T2968" s="11">
        <f>(I2968/86400)+25569+(-5/24)</f>
        <v>42263.530231481483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IF(E2969&lt;=0,0,(E2969/D2969)*100)</f>
        <v>113.92</v>
      </c>
      <c r="P2969" s="7">
        <f>IF(E2969&lt;=0,0,E2969/L2969)</f>
        <v>80.225352112676063</v>
      </c>
      <c r="Q2969" t="str">
        <f>LEFT(N2969,FIND("/",N2969)-1)</f>
        <v>theater</v>
      </c>
      <c r="R2969" t="str">
        <f>RIGHT(N2969,LEN(N2969)-FIND("/",N2969))</f>
        <v>plays</v>
      </c>
      <c r="S2969" s="11">
        <f>(J2969/86400)+25569+(-5/24)</f>
        <v>42041.989490740736</v>
      </c>
      <c r="T2969" s="11">
        <f>(I2969/86400)+25569+(-5/24)</f>
        <v>42071.947824074072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IF(E2970&lt;=0,0,(E2970/D2970)*100)</f>
        <v>106</v>
      </c>
      <c r="P2970" s="7">
        <f>IF(E2970&lt;=0,0,E2970/L2970)</f>
        <v>78.936170212765958</v>
      </c>
      <c r="Q2970" t="str">
        <f>LEFT(N2970,FIND("/",N2970)-1)</f>
        <v>theater</v>
      </c>
      <c r="R2970" t="str">
        <f>RIGHT(N2970,LEN(N2970)-FIND("/",N2970))</f>
        <v>plays</v>
      </c>
      <c r="S2970" s="11">
        <f>(J2970/86400)+25569+(-5/24)</f>
        <v>42585.315509259257</v>
      </c>
      <c r="T2970" s="11">
        <f>(I2970/86400)+25569+(-5/24)</f>
        <v>42598.957638888889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IF(E2971&lt;=0,0,(E2971/D2971)*100)</f>
        <v>162.5</v>
      </c>
      <c r="P2971" s="7">
        <f>IF(E2971&lt;=0,0,E2971/L2971)</f>
        <v>95.588235294117652</v>
      </c>
      <c r="Q2971" t="str">
        <f>LEFT(N2971,FIND("/",N2971)-1)</f>
        <v>theater</v>
      </c>
      <c r="R2971" t="str">
        <f>RIGHT(N2971,LEN(N2971)-FIND("/",N2971))</f>
        <v>plays</v>
      </c>
      <c r="S2971" s="11">
        <f>(J2971/86400)+25569+(-5/24)</f>
        <v>42097.578159722216</v>
      </c>
      <c r="T2971" s="11">
        <f>(I2971/86400)+25569+(-5/24)</f>
        <v>42127.743750000001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IF(E2972&lt;=0,0,(E2972/D2972)*100)</f>
        <v>106</v>
      </c>
      <c r="P2972" s="7">
        <f>IF(E2972&lt;=0,0,E2972/L2972)</f>
        <v>69.890109890109883</v>
      </c>
      <c r="Q2972" t="str">
        <f>LEFT(N2972,FIND("/",N2972)-1)</f>
        <v>theater</v>
      </c>
      <c r="R2972" t="str">
        <f>RIGHT(N2972,LEN(N2972)-FIND("/",N2972))</f>
        <v>plays</v>
      </c>
      <c r="S2972" s="11">
        <f>(J2972/86400)+25569+(-5/24)</f>
        <v>41808.461238425924</v>
      </c>
      <c r="T2972" s="11">
        <f>(I2972/86400)+25569+(-5/24)</f>
        <v>41838.461238425924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IF(E2973&lt;=0,0,(E2973/D2973)*100)</f>
        <v>100.15624999999999</v>
      </c>
      <c r="P2973" s="7">
        <f>IF(E2973&lt;=0,0,E2973/L2973)</f>
        <v>74.534883720930239</v>
      </c>
      <c r="Q2973" t="str">
        <f>LEFT(N2973,FIND("/",N2973)-1)</f>
        <v>theater</v>
      </c>
      <c r="R2973" t="str">
        <f>RIGHT(N2973,LEN(N2973)-FIND("/",N2973))</f>
        <v>plays</v>
      </c>
      <c r="S2973" s="11">
        <f>(J2973/86400)+25569+(-5/24)</f>
        <v>41852.449976851851</v>
      </c>
      <c r="T2973" s="11">
        <f>(I2973/86400)+25569+(-5/24)</f>
        <v>41882.449976851851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IF(E2974&lt;=0,0,(E2974/D2974)*100)</f>
        <v>105.35000000000001</v>
      </c>
      <c r="P2974" s="7">
        <f>IF(E2974&lt;=0,0,E2974/L2974)</f>
        <v>123.94117647058823</v>
      </c>
      <c r="Q2974" t="str">
        <f>LEFT(N2974,FIND("/",N2974)-1)</f>
        <v>theater</v>
      </c>
      <c r="R2974" t="str">
        <f>RIGHT(N2974,LEN(N2974)-FIND("/",N2974))</f>
        <v>plays</v>
      </c>
      <c r="S2974" s="11">
        <f>(J2974/86400)+25569+(-5/24)</f>
        <v>42693.90185185185</v>
      </c>
      <c r="T2974" s="11">
        <f>(I2974/86400)+25569+(-5/24)</f>
        <v>42708.833333333336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IF(E2975&lt;=0,0,(E2975/D2975)*100)</f>
        <v>174.8</v>
      </c>
      <c r="P2975" s="7">
        <f>IF(E2975&lt;=0,0,E2975/L2975)</f>
        <v>264.84848484848487</v>
      </c>
      <c r="Q2975" t="str">
        <f>LEFT(N2975,FIND("/",N2975)-1)</f>
        <v>theater</v>
      </c>
      <c r="R2975" t="str">
        <f>RIGHT(N2975,LEN(N2975)-FIND("/",N2975))</f>
        <v>plays</v>
      </c>
      <c r="S2975" s="11">
        <f>(J2975/86400)+25569+(-5/24)</f>
        <v>42341.610046296293</v>
      </c>
      <c r="T2975" s="11">
        <f>(I2975/86400)+25569+(-5/24)</f>
        <v>42369.958333333336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IF(E2976&lt;=0,0,(E2976/D2976)*100)</f>
        <v>102</v>
      </c>
      <c r="P2976" s="7">
        <f>IF(E2976&lt;=0,0,E2976/L2976)</f>
        <v>58.620689655172413</v>
      </c>
      <c r="Q2976" t="str">
        <f>LEFT(N2976,FIND("/",N2976)-1)</f>
        <v>theater</v>
      </c>
      <c r="R2976" t="str">
        <f>RIGHT(N2976,LEN(N2976)-FIND("/",N2976))</f>
        <v>plays</v>
      </c>
      <c r="S2976" s="11">
        <f>(J2976/86400)+25569+(-5/24)</f>
        <v>41879.852673611109</v>
      </c>
      <c r="T2976" s="11">
        <f>(I2976/86400)+25569+(-5/24)</f>
        <v>41907.857638888883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IF(E2977&lt;=0,0,(E2977/D2977)*100)</f>
        <v>100.125</v>
      </c>
      <c r="P2977" s="7">
        <f>IF(E2977&lt;=0,0,E2977/L2977)</f>
        <v>70.884955752212392</v>
      </c>
      <c r="Q2977" t="str">
        <f>LEFT(N2977,FIND("/",N2977)-1)</f>
        <v>theater</v>
      </c>
      <c r="R2977" t="str">
        <f>RIGHT(N2977,LEN(N2977)-FIND("/",N2977))</f>
        <v>plays</v>
      </c>
      <c r="S2977" s="11">
        <f>(J2977/86400)+25569+(-5/24)</f>
        <v>41941.475532407407</v>
      </c>
      <c r="T2977" s="11">
        <f>(I2977/86400)+25569+(-5/24)</f>
        <v>41969.916666666664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IF(E2978&lt;=0,0,(E2978/D2978)*100)</f>
        <v>171.42857142857142</v>
      </c>
      <c r="P2978" s="7">
        <f>IF(E2978&lt;=0,0,E2978/L2978)</f>
        <v>8.5714285714285712</v>
      </c>
      <c r="Q2978" t="str">
        <f>LEFT(N2978,FIND("/",N2978)-1)</f>
        <v>theater</v>
      </c>
      <c r="R2978" t="str">
        <f>RIGHT(N2978,LEN(N2978)-FIND("/",N2978))</f>
        <v>plays</v>
      </c>
      <c r="S2978" s="11">
        <f>(J2978/86400)+25569+(-5/24)</f>
        <v>42425.522337962961</v>
      </c>
      <c r="T2978" s="11">
        <f>(I2978/86400)+25569+(-5/24)</f>
        <v>42442.291666666664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IF(E2979&lt;=0,0,(E2979/D2979)*100)</f>
        <v>113.56666666666666</v>
      </c>
      <c r="P2979" s="7">
        <f>IF(E2979&lt;=0,0,E2979/L2979)</f>
        <v>113.56666666666666</v>
      </c>
      <c r="Q2979" t="str">
        <f>LEFT(N2979,FIND("/",N2979)-1)</f>
        <v>theater</v>
      </c>
      <c r="R2979" t="str">
        <f>RIGHT(N2979,LEN(N2979)-FIND("/",N2979))</f>
        <v>plays</v>
      </c>
      <c r="S2979" s="11">
        <f>(J2979/86400)+25569+(-5/24)</f>
        <v>42026.672847222224</v>
      </c>
      <c r="T2979" s="11">
        <f>(I2979/86400)+25569+(-5/24)</f>
        <v>42085.884722222218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IF(E2980&lt;=0,0,(E2980/D2980)*100)</f>
        <v>129.46666666666667</v>
      </c>
      <c r="P2980" s="7">
        <f>IF(E2980&lt;=0,0,E2980/L2980)</f>
        <v>60.6875</v>
      </c>
      <c r="Q2980" t="str">
        <f>LEFT(N2980,FIND("/",N2980)-1)</f>
        <v>theater</v>
      </c>
      <c r="R2980" t="str">
        <f>RIGHT(N2980,LEN(N2980)-FIND("/",N2980))</f>
        <v>plays</v>
      </c>
      <c r="S2980" s="11">
        <f>(J2980/86400)+25569+(-5/24)</f>
        <v>41922.432256944441</v>
      </c>
      <c r="T2980" s="11">
        <f>(I2980/86400)+25569+(-5/24)</f>
        <v>41932.040972222218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IF(E2981&lt;=0,0,(E2981/D2981)*100)</f>
        <v>101.4</v>
      </c>
      <c r="P2981" s="7">
        <f>IF(E2981&lt;=0,0,E2981/L2981)</f>
        <v>110.21739130434783</v>
      </c>
      <c r="Q2981" t="str">
        <f>LEFT(N2981,FIND("/",N2981)-1)</f>
        <v>theater</v>
      </c>
      <c r="R2981" t="str">
        <f>RIGHT(N2981,LEN(N2981)-FIND("/",N2981))</f>
        <v>plays</v>
      </c>
      <c r="S2981" s="11">
        <f>(J2981/86400)+25569+(-5/24)</f>
        <v>41993.616006944438</v>
      </c>
      <c r="T2981" s="11">
        <f>(I2981/86400)+25569+(-5/24)</f>
        <v>42010.041666666664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IF(E2982&lt;=0,0,(E2982/D2982)*100)</f>
        <v>109.16666666666666</v>
      </c>
      <c r="P2982" s="7">
        <f>IF(E2982&lt;=0,0,E2982/L2982)</f>
        <v>136.45833333333334</v>
      </c>
      <c r="Q2982" t="str">
        <f>LEFT(N2982,FIND("/",N2982)-1)</f>
        <v>theater</v>
      </c>
      <c r="R2982" t="str">
        <f>RIGHT(N2982,LEN(N2982)-FIND("/",N2982))</f>
        <v>plays</v>
      </c>
      <c r="S2982" s="11">
        <f>(J2982/86400)+25569+(-5/24)</f>
        <v>42219.70752314815</v>
      </c>
      <c r="T2982" s="11">
        <f>(I2982/86400)+25569+(-5/24)</f>
        <v>42239.874999999993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IF(E2983&lt;=0,0,(E2983/D2983)*100)</f>
        <v>128.92500000000001</v>
      </c>
      <c r="P2983" s="7">
        <f>IF(E2983&lt;=0,0,E2983/L2983)</f>
        <v>53.164948453608247</v>
      </c>
      <c r="Q2983" t="str">
        <f>LEFT(N2983,FIND("/",N2983)-1)</f>
        <v>theater</v>
      </c>
      <c r="R2983" t="str">
        <f>RIGHT(N2983,LEN(N2983)-FIND("/",N2983))</f>
        <v>spaces</v>
      </c>
      <c r="S2983" s="11">
        <f>(J2983/86400)+25569+(-5/24)</f>
        <v>42225.351342592585</v>
      </c>
      <c r="T2983" s="11">
        <f>(I2983/86400)+25569+(-5/24)</f>
        <v>42270.351342592585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IF(E2984&lt;=0,0,(E2984/D2984)*100)</f>
        <v>102.06</v>
      </c>
      <c r="P2984" s="7">
        <f>IF(E2984&lt;=0,0,E2984/L2984)</f>
        <v>86.491525423728817</v>
      </c>
      <c r="Q2984" t="str">
        <f>LEFT(N2984,FIND("/",N2984)-1)</f>
        <v>theater</v>
      </c>
      <c r="R2984" t="str">
        <f>RIGHT(N2984,LEN(N2984)-FIND("/",N2984))</f>
        <v>spaces</v>
      </c>
      <c r="S2984" s="11">
        <f>(J2984/86400)+25569+(-5/24)</f>
        <v>42381.478506944441</v>
      </c>
      <c r="T2984" s="11">
        <f>(I2984/86400)+25569+(-5/24)</f>
        <v>42411.478506944441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IF(E2985&lt;=0,0,(E2985/D2985)*100)</f>
        <v>146.53957758620692</v>
      </c>
      <c r="P2985" s="7">
        <f>IF(E2985&lt;=0,0,E2985/L2985)</f>
        <v>155.23827397260274</v>
      </c>
      <c r="Q2985" t="str">
        <f>LEFT(N2985,FIND("/",N2985)-1)</f>
        <v>theater</v>
      </c>
      <c r="R2985" t="str">
        <f>RIGHT(N2985,LEN(N2985)-FIND("/",N2985))</f>
        <v>spaces</v>
      </c>
      <c r="S2985" s="11">
        <f>(J2985/86400)+25569+(-5/24)</f>
        <v>41894.424027777779</v>
      </c>
      <c r="T2985" s="11">
        <f>(I2985/86400)+25569+(-5/24)</f>
        <v>41954.465694444443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IF(E2986&lt;=0,0,(E2986/D2986)*100)</f>
        <v>100.352</v>
      </c>
      <c r="P2986" s="7">
        <f>IF(E2986&lt;=0,0,E2986/L2986)</f>
        <v>115.08256880733946</v>
      </c>
      <c r="Q2986" t="str">
        <f>LEFT(N2986,FIND("/",N2986)-1)</f>
        <v>theater</v>
      </c>
      <c r="R2986" t="str">
        <f>RIGHT(N2986,LEN(N2986)-FIND("/",N2986))</f>
        <v>spaces</v>
      </c>
      <c r="S2986" s="11">
        <f>(J2986/86400)+25569+(-5/24)</f>
        <v>42576.070381944439</v>
      </c>
      <c r="T2986" s="11">
        <f>(I2986/86400)+25569+(-5/24)</f>
        <v>42606.070381944439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IF(E2987&lt;=0,0,(E2987/D2987)*100)</f>
        <v>121.64999999999999</v>
      </c>
      <c r="P2987" s="7">
        <f>IF(E2987&lt;=0,0,E2987/L2987)</f>
        <v>109.5945945945946</v>
      </c>
      <c r="Q2987" t="str">
        <f>LEFT(N2987,FIND("/",N2987)-1)</f>
        <v>theater</v>
      </c>
      <c r="R2987" t="str">
        <f>RIGHT(N2987,LEN(N2987)-FIND("/",N2987))</f>
        <v>spaces</v>
      </c>
      <c r="S2987" s="11">
        <f>(J2987/86400)+25569+(-5/24)</f>
        <v>42654.765370370369</v>
      </c>
      <c r="T2987" s="11">
        <f>(I2987/86400)+25569+(-5/24)</f>
        <v>42673.958333333336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IF(E2988&lt;=0,0,(E2988/D2988)*100)</f>
        <v>105.5</v>
      </c>
      <c r="P2988" s="7">
        <f>IF(E2988&lt;=0,0,E2988/L2988)</f>
        <v>45.214285714285715</v>
      </c>
      <c r="Q2988" t="str">
        <f>LEFT(N2988,FIND("/",N2988)-1)</f>
        <v>theater</v>
      </c>
      <c r="R2988" t="str">
        <f>RIGHT(N2988,LEN(N2988)-FIND("/",N2988))</f>
        <v>spaces</v>
      </c>
      <c r="S2988" s="11">
        <f>(J2988/86400)+25569+(-5/24)</f>
        <v>42431.29173611111</v>
      </c>
      <c r="T2988" s="11">
        <f>(I2988/86400)+25569+(-5/24)</f>
        <v>42491.250069444439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IF(E2989&lt;=0,0,(E2989/D2989)*100)</f>
        <v>110.4008</v>
      </c>
      <c r="P2989" s="7">
        <f>IF(E2989&lt;=0,0,E2989/L2989)</f>
        <v>104.15169811320754</v>
      </c>
      <c r="Q2989" t="str">
        <f>LEFT(N2989,FIND("/",N2989)-1)</f>
        <v>theater</v>
      </c>
      <c r="R2989" t="str">
        <f>RIGHT(N2989,LEN(N2989)-FIND("/",N2989))</f>
        <v>spaces</v>
      </c>
      <c r="S2989" s="11">
        <f>(J2989/86400)+25569+(-5/24)</f>
        <v>42627.098969907405</v>
      </c>
      <c r="T2989" s="11">
        <f>(I2989/86400)+25569+(-5/24)</f>
        <v>42655.791666666664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IF(E2990&lt;=0,0,(E2990/D2990)*100)</f>
        <v>100</v>
      </c>
      <c r="P2990" s="7">
        <f>IF(E2990&lt;=0,0,E2990/L2990)</f>
        <v>35.714285714285715</v>
      </c>
      <c r="Q2990" t="str">
        <f>LEFT(N2990,FIND("/",N2990)-1)</f>
        <v>theater</v>
      </c>
      <c r="R2990" t="str">
        <f>RIGHT(N2990,LEN(N2990)-FIND("/",N2990))</f>
        <v>spaces</v>
      </c>
      <c r="S2990" s="11">
        <f>(J2990/86400)+25569+(-5/24)</f>
        <v>42511.153715277775</v>
      </c>
      <c r="T2990" s="11">
        <f>(I2990/86400)+25569+(-5/24)</f>
        <v>42541.153715277775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IF(E2991&lt;=0,0,(E2991/D2991)*100)</f>
        <v>176.535</v>
      </c>
      <c r="P2991" s="7">
        <f>IF(E2991&lt;=0,0,E2991/L2991)</f>
        <v>96.997252747252745</v>
      </c>
      <c r="Q2991" t="str">
        <f>LEFT(N2991,FIND("/",N2991)-1)</f>
        <v>theater</v>
      </c>
      <c r="R2991" t="str">
        <f>RIGHT(N2991,LEN(N2991)-FIND("/",N2991))</f>
        <v>spaces</v>
      </c>
      <c r="S2991" s="11">
        <f>(J2991/86400)+25569+(-5/24)</f>
        <v>42336.812060185184</v>
      </c>
      <c r="T2991" s="11">
        <f>(I2991/86400)+25569+(-5/24)</f>
        <v>42358.999305555553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IF(E2992&lt;=0,0,(E2992/D2992)*100)</f>
        <v>100</v>
      </c>
      <c r="P2992" s="7">
        <f>IF(E2992&lt;=0,0,E2992/L2992)</f>
        <v>370.37037037037038</v>
      </c>
      <c r="Q2992" t="str">
        <f>LEFT(N2992,FIND("/",N2992)-1)</f>
        <v>theater</v>
      </c>
      <c r="R2992" t="str">
        <f>RIGHT(N2992,LEN(N2992)-FIND("/",N2992))</f>
        <v>spaces</v>
      </c>
      <c r="S2992" s="11">
        <f>(J2992/86400)+25569+(-5/24)</f>
        <v>42341.365972222215</v>
      </c>
      <c r="T2992" s="11">
        <f>(I2992/86400)+25569+(-5/24)</f>
        <v>42376.365972222215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IF(E2993&lt;=0,0,(E2993/D2993)*100)</f>
        <v>103.29411764705883</v>
      </c>
      <c r="P2993" s="7">
        <f>IF(E2993&lt;=0,0,E2993/L2993)</f>
        <v>94.408602150537632</v>
      </c>
      <c r="Q2993" t="str">
        <f>LEFT(N2993,FIND("/",N2993)-1)</f>
        <v>theater</v>
      </c>
      <c r="R2993" t="str">
        <f>RIGHT(N2993,LEN(N2993)-FIND("/",N2993))</f>
        <v>spaces</v>
      </c>
      <c r="S2993" s="11">
        <f>(J2993/86400)+25569+(-5/24)</f>
        <v>42740.628819444442</v>
      </c>
      <c r="T2993" s="11">
        <f>(I2993/86400)+25569+(-5/24)</f>
        <v>42762.628819444442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IF(E2994&lt;=0,0,(E2994/D2994)*100)</f>
        <v>104.5</v>
      </c>
      <c r="P2994" s="7">
        <f>IF(E2994&lt;=0,0,E2994/L2994)</f>
        <v>48.984375</v>
      </c>
      <c r="Q2994" t="str">
        <f>LEFT(N2994,FIND("/",N2994)-1)</f>
        <v>theater</v>
      </c>
      <c r="R2994" t="str">
        <f>RIGHT(N2994,LEN(N2994)-FIND("/",N2994))</f>
        <v>spaces</v>
      </c>
      <c r="S2994" s="11">
        <f>(J2994/86400)+25569+(-5/24)</f>
        <v>42622.559143518512</v>
      </c>
      <c r="T2994" s="11">
        <f>(I2994/86400)+25569+(-5/24)</f>
        <v>42652.559143518512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IF(E2995&lt;=0,0,(E2995/D2995)*100)</f>
        <v>100.29999999999998</v>
      </c>
      <c r="P2995" s="7">
        <f>IF(E2995&lt;=0,0,E2995/L2995)</f>
        <v>45.590909090909093</v>
      </c>
      <c r="Q2995" t="str">
        <f>LEFT(N2995,FIND("/",N2995)-1)</f>
        <v>theater</v>
      </c>
      <c r="R2995" t="str">
        <f>RIGHT(N2995,LEN(N2995)-FIND("/",N2995))</f>
        <v>spaces</v>
      </c>
      <c r="S2995" s="11">
        <f>(J2995/86400)+25569+(-5/24)</f>
        <v>42390.63040509259</v>
      </c>
      <c r="T2995" s="11">
        <f>(I2995/86400)+25569+(-5/24)</f>
        <v>42420.63040509259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IF(E2996&lt;=0,0,(E2996/D2996)*100)</f>
        <v>457.74666666666673</v>
      </c>
      <c r="P2996" s="7">
        <f>IF(E2996&lt;=0,0,E2996/L2996)</f>
        <v>23.275254237288134</v>
      </c>
      <c r="Q2996" t="str">
        <f>LEFT(N2996,FIND("/",N2996)-1)</f>
        <v>theater</v>
      </c>
      <c r="R2996" t="str">
        <f>RIGHT(N2996,LEN(N2996)-FIND("/",N2996))</f>
        <v>spaces</v>
      </c>
      <c r="S2996" s="11">
        <f>(J2996/86400)+25569+(-5/24)</f>
        <v>41885.270509259259</v>
      </c>
      <c r="T2996" s="11">
        <f>(I2996/86400)+25569+(-5/24)</f>
        <v>41915.270509259259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IF(E2997&lt;=0,0,(E2997/D2997)*100)</f>
        <v>104.96000000000001</v>
      </c>
      <c r="P2997" s="7">
        <f>IF(E2997&lt;=0,0,E2997/L2997)</f>
        <v>63.2289156626506</v>
      </c>
      <c r="Q2997" t="str">
        <f>LEFT(N2997,FIND("/",N2997)-1)</f>
        <v>theater</v>
      </c>
      <c r="R2997" t="str">
        <f>RIGHT(N2997,LEN(N2997)-FIND("/",N2997))</f>
        <v>spaces</v>
      </c>
      <c r="S2997" s="11">
        <f>(J2997/86400)+25569+(-5/24)</f>
        <v>42724.456840277773</v>
      </c>
      <c r="T2997" s="11">
        <f>(I2997/86400)+25569+(-5/24)</f>
        <v>42754.456840277773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IF(E2998&lt;=0,0,(E2998/D2998)*100)</f>
        <v>171.94285714285715</v>
      </c>
      <c r="P2998" s="7">
        <f>IF(E2998&lt;=0,0,E2998/L2998)</f>
        <v>153.5204081632653</v>
      </c>
      <c r="Q2998" t="str">
        <f>LEFT(N2998,FIND("/",N2998)-1)</f>
        <v>theater</v>
      </c>
      <c r="R2998" t="str">
        <f>RIGHT(N2998,LEN(N2998)-FIND("/",N2998))</f>
        <v>spaces</v>
      </c>
      <c r="S2998" s="11">
        <f>(J2998/86400)+25569+(-5/24)</f>
        <v>42090.704166666663</v>
      </c>
      <c r="T2998" s="11">
        <f>(I2998/86400)+25569+(-5/24)</f>
        <v>42150.704166666663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IF(E2999&lt;=0,0,(E2999/D2999)*100)</f>
        <v>103.73000000000002</v>
      </c>
      <c r="P2999" s="7">
        <f>IF(E2999&lt;=0,0,E2999/L2999)</f>
        <v>90.2</v>
      </c>
      <c r="Q2999" t="str">
        <f>LEFT(N2999,FIND("/",N2999)-1)</f>
        <v>theater</v>
      </c>
      <c r="R2999" t="str">
        <f>RIGHT(N2999,LEN(N2999)-FIND("/",N2999))</f>
        <v>spaces</v>
      </c>
      <c r="S2999" s="11">
        <f>(J2999/86400)+25569+(-5/24)</f>
        <v>42775.525381944441</v>
      </c>
      <c r="T2999" s="11">
        <f>(I2999/86400)+25569+(-5/24)</f>
        <v>42792.999305555553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IF(E3000&lt;=0,0,(E3000/D3000)*100)</f>
        <v>103.029</v>
      </c>
      <c r="P3000" s="7">
        <f>IF(E3000&lt;=0,0,E3000/L3000)</f>
        <v>118.97113163972287</v>
      </c>
      <c r="Q3000" t="str">
        <f>LEFT(N3000,FIND("/",N3000)-1)</f>
        <v>theater</v>
      </c>
      <c r="R3000" t="str">
        <f>RIGHT(N3000,LEN(N3000)-FIND("/",N3000))</f>
        <v>spaces</v>
      </c>
      <c r="S3000" s="11">
        <f>(J3000/86400)+25569+(-5/24)</f>
        <v>41777.985289351847</v>
      </c>
      <c r="T3000" s="11">
        <f>(I3000/86400)+25569+(-5/24)</f>
        <v>41805.975694444445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IF(E3001&lt;=0,0,(E3001/D3001)*100)</f>
        <v>118.88888888888889</v>
      </c>
      <c r="P3001" s="7">
        <f>IF(E3001&lt;=0,0,E3001/L3001)</f>
        <v>80.25</v>
      </c>
      <c r="Q3001" t="str">
        <f>LEFT(N3001,FIND("/",N3001)-1)</f>
        <v>theater</v>
      </c>
      <c r="R3001" t="str">
        <f>RIGHT(N3001,LEN(N3001)-FIND("/",N3001))</f>
        <v>spaces</v>
      </c>
      <c r="S3001" s="11">
        <f>(J3001/86400)+25569+(-5/24)</f>
        <v>42780.531944444439</v>
      </c>
      <c r="T3001" s="11">
        <f>(I3001/86400)+25569+(-5/24)</f>
        <v>42794.874999999993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IF(E3002&lt;=0,0,(E3002/D3002)*100)</f>
        <v>100</v>
      </c>
      <c r="P3002" s="7">
        <f>IF(E3002&lt;=0,0,E3002/L3002)</f>
        <v>62.5</v>
      </c>
      <c r="Q3002" t="str">
        <f>LEFT(N3002,FIND("/",N3002)-1)</f>
        <v>theater</v>
      </c>
      <c r="R3002" t="str">
        <f>RIGHT(N3002,LEN(N3002)-FIND("/",N3002))</f>
        <v>spaces</v>
      </c>
      <c r="S3002" s="11">
        <f>(J3002/86400)+25569+(-5/24)</f>
        <v>42752.61886574074</v>
      </c>
      <c r="T3002" s="11">
        <f>(I3002/86400)+25569+(-5/24)</f>
        <v>42766.541666666664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IF(E3003&lt;=0,0,(E3003/D3003)*100)</f>
        <v>318.69988910451895</v>
      </c>
      <c r="P3003" s="7">
        <f>IF(E3003&lt;=0,0,E3003/L3003)</f>
        <v>131.37719999999999</v>
      </c>
      <c r="Q3003" t="str">
        <f>LEFT(N3003,FIND("/",N3003)-1)</f>
        <v>theater</v>
      </c>
      <c r="R3003" t="str">
        <f>RIGHT(N3003,LEN(N3003)-FIND("/",N3003))</f>
        <v>spaces</v>
      </c>
      <c r="S3003" s="11">
        <f>(J3003/86400)+25569+(-5/24)</f>
        <v>42534.687291666669</v>
      </c>
      <c r="T3003" s="11">
        <f>(I3003/86400)+25569+(-5/24)</f>
        <v>42564.687291666669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IF(E3004&lt;=0,0,(E3004/D3004)*100)</f>
        <v>108.50614285714286</v>
      </c>
      <c r="P3004" s="7">
        <f>IF(E3004&lt;=0,0,E3004/L3004)</f>
        <v>73.032980769230775</v>
      </c>
      <c r="Q3004" t="str">
        <f>LEFT(N3004,FIND("/",N3004)-1)</f>
        <v>theater</v>
      </c>
      <c r="R3004" t="str">
        <f>RIGHT(N3004,LEN(N3004)-FIND("/",N3004))</f>
        <v>spaces</v>
      </c>
      <c r="S3004" s="11">
        <f>(J3004/86400)+25569+(-5/24)</f>
        <v>41239.627916666665</v>
      </c>
      <c r="T3004" s="11">
        <f>(I3004/86400)+25569+(-5/24)</f>
        <v>41269.627916666665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IF(E3005&lt;=0,0,(E3005/D3005)*100)</f>
        <v>101.16666666666667</v>
      </c>
      <c r="P3005" s="7">
        <f>IF(E3005&lt;=0,0,E3005/L3005)</f>
        <v>178.52941176470588</v>
      </c>
      <c r="Q3005" t="str">
        <f>LEFT(N3005,FIND("/",N3005)-1)</f>
        <v>theater</v>
      </c>
      <c r="R3005" t="str">
        <f>RIGHT(N3005,LEN(N3005)-FIND("/",N3005))</f>
        <v>spaces</v>
      </c>
      <c r="S3005" s="11">
        <f>(J3005/86400)+25569+(-5/24)</f>
        <v>42398.640925925924</v>
      </c>
      <c r="T3005" s="11">
        <f>(I3005/86400)+25569+(-5/24)</f>
        <v>42430.040972222218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IF(E3006&lt;=0,0,(E3006/D3006)*100)</f>
        <v>112.815</v>
      </c>
      <c r="P3006" s="7">
        <f>IF(E3006&lt;=0,0,E3006/L3006)</f>
        <v>162.90974729241879</v>
      </c>
      <c r="Q3006" t="str">
        <f>LEFT(N3006,FIND("/",N3006)-1)</f>
        <v>theater</v>
      </c>
      <c r="R3006" t="str">
        <f>RIGHT(N3006,LEN(N3006)-FIND("/",N3006))</f>
        <v>spaces</v>
      </c>
      <c r="S3006" s="11">
        <f>(J3006/86400)+25569+(-5/24)</f>
        <v>41928.672731481478</v>
      </c>
      <c r="T3006" s="11">
        <f>(I3006/86400)+25569+(-5/24)</f>
        <v>41958.714398148142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IF(E3007&lt;=0,0,(E3007/D3007)*100)</f>
        <v>120.49622641509434</v>
      </c>
      <c r="P3007" s="7">
        <f>IF(E3007&lt;=0,0,E3007/L3007)</f>
        <v>108.24237288135593</v>
      </c>
      <c r="Q3007" t="str">
        <f>LEFT(N3007,FIND("/",N3007)-1)</f>
        <v>theater</v>
      </c>
      <c r="R3007" t="str">
        <f>RIGHT(N3007,LEN(N3007)-FIND("/",N3007))</f>
        <v>spaces</v>
      </c>
      <c r="S3007" s="11">
        <f>(J3007/86400)+25569+(-5/24)</f>
        <v>41888.466493055552</v>
      </c>
      <c r="T3007" s="11">
        <f>(I3007/86400)+25569+(-5/24)</f>
        <v>41918.466493055552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IF(E3008&lt;=0,0,(E3008/D3008)*100)</f>
        <v>107.74999999999999</v>
      </c>
      <c r="P3008" s="7">
        <f>IF(E3008&lt;=0,0,E3008/L3008)</f>
        <v>88.865979381443296</v>
      </c>
      <c r="Q3008" t="str">
        <f>LEFT(N3008,FIND("/",N3008)-1)</f>
        <v>theater</v>
      </c>
      <c r="R3008" t="str">
        <f>RIGHT(N3008,LEN(N3008)-FIND("/",N3008))</f>
        <v>spaces</v>
      </c>
      <c r="S3008" s="11">
        <f>(J3008/86400)+25569+(-5/24)</f>
        <v>41957.54850694444</v>
      </c>
      <c r="T3008" s="11">
        <f>(I3008/86400)+25569+(-5/24)</f>
        <v>41987.54850694444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IF(E3009&lt;=0,0,(E3009/D3009)*100)</f>
        <v>180</v>
      </c>
      <c r="P3009" s="7">
        <f>IF(E3009&lt;=0,0,E3009/L3009)</f>
        <v>54</v>
      </c>
      <c r="Q3009" t="str">
        <f>LEFT(N3009,FIND("/",N3009)-1)</f>
        <v>theater</v>
      </c>
      <c r="R3009" t="str">
        <f>RIGHT(N3009,LEN(N3009)-FIND("/",N3009))</f>
        <v>spaces</v>
      </c>
      <c r="S3009" s="11">
        <f>(J3009/86400)+25569+(-5/24)</f>
        <v>42098.007905092592</v>
      </c>
      <c r="T3009" s="11">
        <f>(I3009/86400)+25569+(-5/24)</f>
        <v>42119.007905092592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IF(E3010&lt;=0,0,(E3010/D3010)*100)</f>
        <v>101.16666666666667</v>
      </c>
      <c r="P3010" s="7">
        <f>IF(E3010&lt;=0,0,E3010/L3010)</f>
        <v>116.73076923076923</v>
      </c>
      <c r="Q3010" t="str">
        <f>LEFT(N3010,FIND("/",N3010)-1)</f>
        <v>theater</v>
      </c>
      <c r="R3010" t="str">
        <f>RIGHT(N3010,LEN(N3010)-FIND("/",N3010))</f>
        <v>spaces</v>
      </c>
      <c r="S3010" s="11">
        <f>(J3010/86400)+25569+(-5/24)</f>
        <v>42360.003692129627</v>
      </c>
      <c r="T3010" s="11">
        <f>(I3010/86400)+25569+(-5/24)</f>
        <v>42390.003692129627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IF(E3011&lt;=0,0,(E3011/D3011)*100)</f>
        <v>119.756</v>
      </c>
      <c r="P3011" s="7">
        <f>IF(E3011&lt;=0,0,E3011/L3011)</f>
        <v>233.8984375</v>
      </c>
      <c r="Q3011" t="str">
        <f>LEFT(N3011,FIND("/",N3011)-1)</f>
        <v>theater</v>
      </c>
      <c r="R3011" t="str">
        <f>RIGHT(N3011,LEN(N3011)-FIND("/",N3011))</f>
        <v>spaces</v>
      </c>
      <c r="S3011" s="11">
        <f>(J3011/86400)+25569+(-5/24)</f>
        <v>41939.361574074072</v>
      </c>
      <c r="T3011" s="11">
        <f>(I3011/86400)+25569+(-5/24)</f>
        <v>41969.403240740743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IF(E3012&lt;=0,0,(E3012/D3012)*100)</f>
        <v>158</v>
      </c>
      <c r="P3012" s="7">
        <f>IF(E3012&lt;=0,0,E3012/L3012)</f>
        <v>158</v>
      </c>
      <c r="Q3012" t="str">
        <f>LEFT(N3012,FIND("/",N3012)-1)</f>
        <v>theater</v>
      </c>
      <c r="R3012" t="str">
        <f>RIGHT(N3012,LEN(N3012)-FIND("/",N3012))</f>
        <v>spaces</v>
      </c>
      <c r="S3012" s="11">
        <f>(J3012/86400)+25569+(-5/24)</f>
        <v>41996.624062499999</v>
      </c>
      <c r="T3012" s="11">
        <f>(I3012/86400)+25569+(-5/24)</f>
        <v>42056.624062499999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IF(E3013&lt;=0,0,(E3013/D3013)*100)</f>
        <v>123.66666666666666</v>
      </c>
      <c r="P3013" s="7">
        <f>IF(E3013&lt;=0,0,E3013/L3013)</f>
        <v>14.84</v>
      </c>
      <c r="Q3013" t="str">
        <f>LEFT(N3013,FIND("/",N3013)-1)</f>
        <v>theater</v>
      </c>
      <c r="R3013" t="str">
        <f>RIGHT(N3013,LEN(N3013)-FIND("/",N3013))</f>
        <v>spaces</v>
      </c>
      <c r="S3013" s="11">
        <f>(J3013/86400)+25569+(-5/24)</f>
        <v>42334.260601851849</v>
      </c>
      <c r="T3013" s="11">
        <f>(I3013/86400)+25569+(-5/24)</f>
        <v>42361.749305555553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IF(E3014&lt;=0,0,(E3014/D3014)*100)</f>
        <v>117.12499999999999</v>
      </c>
      <c r="P3014" s="7">
        <f>IF(E3014&lt;=0,0,E3014/L3014)</f>
        <v>85.181818181818187</v>
      </c>
      <c r="Q3014" t="str">
        <f>LEFT(N3014,FIND("/",N3014)-1)</f>
        <v>theater</v>
      </c>
      <c r="R3014" t="str">
        <f>RIGHT(N3014,LEN(N3014)-FIND("/",N3014))</f>
        <v>spaces</v>
      </c>
      <c r="S3014" s="11">
        <f>(J3014/86400)+25569+(-5/24)</f>
        <v>42024.494560185187</v>
      </c>
      <c r="T3014" s="11">
        <f>(I3014/86400)+25569+(-5/24)</f>
        <v>42045.494560185187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IF(E3015&lt;=0,0,(E3015/D3015)*100)</f>
        <v>156.96</v>
      </c>
      <c r="P3015" s="7">
        <f>IF(E3015&lt;=0,0,E3015/L3015)</f>
        <v>146.69158878504672</v>
      </c>
      <c r="Q3015" t="str">
        <f>LEFT(N3015,FIND("/",N3015)-1)</f>
        <v>theater</v>
      </c>
      <c r="R3015" t="str">
        <f>RIGHT(N3015,LEN(N3015)-FIND("/",N3015))</f>
        <v>spaces</v>
      </c>
      <c r="S3015" s="11">
        <f>(J3015/86400)+25569+(-5/24)</f>
        <v>42146.627881944441</v>
      </c>
      <c r="T3015" s="11">
        <f>(I3015/86400)+25569+(-5/24)</f>
        <v>42176.627881944441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IF(E3016&lt;=0,0,(E3016/D3016)*100)</f>
        <v>113.104</v>
      </c>
      <c r="P3016" s="7">
        <f>IF(E3016&lt;=0,0,E3016/L3016)</f>
        <v>50.764811490125673</v>
      </c>
      <c r="Q3016" t="str">
        <f>LEFT(N3016,FIND("/",N3016)-1)</f>
        <v>theater</v>
      </c>
      <c r="R3016" t="str">
        <f>RIGHT(N3016,LEN(N3016)-FIND("/",N3016))</f>
        <v>spaces</v>
      </c>
      <c r="S3016" s="11">
        <f>(J3016/86400)+25569+(-5/24)</f>
        <v>41919.915277777771</v>
      </c>
      <c r="T3016" s="11">
        <f>(I3016/86400)+25569+(-5/24)</f>
        <v>41948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IF(E3017&lt;=0,0,(E3017/D3017)*100)</f>
        <v>103.17647058823529</v>
      </c>
      <c r="P3017" s="7">
        <f>IF(E3017&lt;=0,0,E3017/L3017)</f>
        <v>87.7</v>
      </c>
      <c r="Q3017" t="str">
        <f>LEFT(N3017,FIND("/",N3017)-1)</f>
        <v>theater</v>
      </c>
      <c r="R3017" t="str">
        <f>RIGHT(N3017,LEN(N3017)-FIND("/",N3017))</f>
        <v>spaces</v>
      </c>
      <c r="S3017" s="11">
        <f>(J3017/86400)+25569+(-5/24)</f>
        <v>41785.518958333334</v>
      </c>
      <c r="T3017" s="11">
        <f>(I3017/86400)+25569+(-5/24)</f>
        <v>41800.958333333328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IF(E3018&lt;=0,0,(E3018/D3018)*100)</f>
        <v>102.61176470588236</v>
      </c>
      <c r="P3018" s="7">
        <f>IF(E3018&lt;=0,0,E3018/L3018)</f>
        <v>242.27777777777777</v>
      </c>
      <c r="Q3018" t="str">
        <f>LEFT(N3018,FIND("/",N3018)-1)</f>
        <v>theater</v>
      </c>
      <c r="R3018" t="str">
        <f>RIGHT(N3018,LEN(N3018)-FIND("/",N3018))</f>
        <v>spaces</v>
      </c>
      <c r="S3018" s="11">
        <f>(J3018/86400)+25569+(-5/24)</f>
        <v>41778.339722222219</v>
      </c>
      <c r="T3018" s="11">
        <f>(I3018/86400)+25569+(-5/24)</f>
        <v>41838.339722222219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IF(E3019&lt;=0,0,(E3019/D3019)*100)</f>
        <v>105.84090909090908</v>
      </c>
      <c r="P3019" s="7">
        <f>IF(E3019&lt;=0,0,E3019/L3019)</f>
        <v>146.44654088050314</v>
      </c>
      <c r="Q3019" t="str">
        <f>LEFT(N3019,FIND("/",N3019)-1)</f>
        <v>theater</v>
      </c>
      <c r="R3019" t="str">
        <f>RIGHT(N3019,LEN(N3019)-FIND("/",N3019))</f>
        <v>spaces</v>
      </c>
      <c r="S3019" s="11">
        <f>(J3019/86400)+25569+(-5/24)</f>
        <v>41841.641701388886</v>
      </c>
      <c r="T3019" s="11">
        <f>(I3019/86400)+25569+(-5/24)</f>
        <v>41871.641701388886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IF(E3020&lt;=0,0,(E3020/D3020)*100)</f>
        <v>100.71428571428571</v>
      </c>
      <c r="P3020" s="7">
        <f>IF(E3020&lt;=0,0,E3020/L3020)</f>
        <v>103.17073170731707</v>
      </c>
      <c r="Q3020" t="str">
        <f>LEFT(N3020,FIND("/",N3020)-1)</f>
        <v>theater</v>
      </c>
      <c r="R3020" t="str">
        <f>RIGHT(N3020,LEN(N3020)-FIND("/",N3020))</f>
        <v>spaces</v>
      </c>
      <c r="S3020" s="11">
        <f>(J3020/86400)+25569+(-5/24)</f>
        <v>42163.09</v>
      </c>
      <c r="T3020" s="11">
        <f>(I3020/86400)+25569+(-5/24)</f>
        <v>42205.708333333336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IF(E3021&lt;=0,0,(E3021/D3021)*100)</f>
        <v>121.23333333333332</v>
      </c>
      <c r="P3021" s="7">
        <f>IF(E3021&lt;=0,0,E3021/L3021)</f>
        <v>80.464601769911511</v>
      </c>
      <c r="Q3021" t="str">
        <f>LEFT(N3021,FIND("/",N3021)-1)</f>
        <v>theater</v>
      </c>
      <c r="R3021" t="str">
        <f>RIGHT(N3021,LEN(N3021)-FIND("/",N3021))</f>
        <v>spaces</v>
      </c>
      <c r="S3021" s="11">
        <f>(J3021/86400)+25569+(-5/24)</f>
        <v>41758.625231481477</v>
      </c>
      <c r="T3021" s="11">
        <f>(I3021/86400)+25569+(-5/24)</f>
        <v>41785.916666666664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IF(E3022&lt;=0,0,(E3022/D3022)*100)</f>
        <v>100.57142857142858</v>
      </c>
      <c r="P3022" s="7">
        <f>IF(E3022&lt;=0,0,E3022/L3022)</f>
        <v>234.66666666666666</v>
      </c>
      <c r="Q3022" t="str">
        <f>LEFT(N3022,FIND("/",N3022)-1)</f>
        <v>theater</v>
      </c>
      <c r="R3022" t="str">
        <f>RIGHT(N3022,LEN(N3022)-FIND("/",N3022))</f>
        <v>spaces</v>
      </c>
      <c r="S3022" s="11">
        <f>(J3022/86400)+25569+(-5/24)</f>
        <v>42170.638113425921</v>
      </c>
      <c r="T3022" s="11">
        <f>(I3022/86400)+25569+(-5/24)</f>
        <v>42230.638113425921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IF(E3023&lt;=0,0,(E3023/D3023)*100)</f>
        <v>116.02222222222223</v>
      </c>
      <c r="P3023" s="7">
        <f>IF(E3023&lt;=0,0,E3023/L3023)</f>
        <v>50.689320388349515</v>
      </c>
      <c r="Q3023" t="str">
        <f>LEFT(N3023,FIND("/",N3023)-1)</f>
        <v>theater</v>
      </c>
      <c r="R3023" t="str">
        <f>RIGHT(N3023,LEN(N3023)-FIND("/",N3023))</f>
        <v>spaces</v>
      </c>
      <c r="S3023" s="11">
        <f>(J3023/86400)+25569+(-5/24)</f>
        <v>42660.410520833328</v>
      </c>
      <c r="T3023" s="11">
        <f>(I3023/86400)+25569+(-5/24)</f>
        <v>42696.040972222218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IF(E3024&lt;=0,0,(E3024/D3024)*100)</f>
        <v>100.88</v>
      </c>
      <c r="P3024" s="7">
        <f>IF(E3024&lt;=0,0,E3024/L3024)</f>
        <v>162.70967741935485</v>
      </c>
      <c r="Q3024" t="str">
        <f>LEFT(N3024,FIND("/",N3024)-1)</f>
        <v>theater</v>
      </c>
      <c r="R3024" t="str">
        <f>RIGHT(N3024,LEN(N3024)-FIND("/",N3024))</f>
        <v>spaces</v>
      </c>
      <c r="S3024" s="11">
        <f>(J3024/86400)+25569+(-5/24)</f>
        <v>42564.745474537034</v>
      </c>
      <c r="T3024" s="11">
        <f>(I3024/86400)+25569+(-5/24)</f>
        <v>42609.745474537034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IF(E3025&lt;=0,0,(E3025/D3025)*100)</f>
        <v>103</v>
      </c>
      <c r="P3025" s="7">
        <f>IF(E3025&lt;=0,0,E3025/L3025)</f>
        <v>120.16666666666667</v>
      </c>
      <c r="Q3025" t="str">
        <f>LEFT(N3025,FIND("/",N3025)-1)</f>
        <v>theater</v>
      </c>
      <c r="R3025" t="str">
        <f>RIGHT(N3025,LEN(N3025)-FIND("/",N3025))</f>
        <v>spaces</v>
      </c>
      <c r="S3025" s="11">
        <f>(J3025/86400)+25569+(-5/24)</f>
        <v>42121.467430555553</v>
      </c>
      <c r="T3025" s="11">
        <f>(I3025/86400)+25569+(-5/24)</f>
        <v>42166.467430555553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IF(E3026&lt;=0,0,(E3026/D3026)*100)</f>
        <v>246.42</v>
      </c>
      <c r="P3026" s="7">
        <f>IF(E3026&lt;=0,0,E3026/L3026)</f>
        <v>67.697802197802204</v>
      </c>
      <c r="Q3026" t="str">
        <f>LEFT(N3026,FIND("/",N3026)-1)</f>
        <v>theater</v>
      </c>
      <c r="R3026" t="str">
        <f>RIGHT(N3026,LEN(N3026)-FIND("/",N3026))</f>
        <v>spaces</v>
      </c>
      <c r="S3026" s="11">
        <f>(J3026/86400)+25569+(-5/24)</f>
        <v>41158.785590277774</v>
      </c>
      <c r="T3026" s="11">
        <f>(I3026/86400)+25569+(-5/24)</f>
        <v>41188.785590277774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IF(E3027&lt;=0,0,(E3027/D3027)*100)</f>
        <v>302.2</v>
      </c>
      <c r="P3027" s="7">
        <f>IF(E3027&lt;=0,0,E3027/L3027)</f>
        <v>52.103448275862071</v>
      </c>
      <c r="Q3027" t="str">
        <f>LEFT(N3027,FIND("/",N3027)-1)</f>
        <v>theater</v>
      </c>
      <c r="R3027" t="str">
        <f>RIGHT(N3027,LEN(N3027)-FIND("/",N3027))</f>
        <v>spaces</v>
      </c>
      <c r="S3027" s="11">
        <f>(J3027/86400)+25569+(-5/24)</f>
        <v>41761.301076388889</v>
      </c>
      <c r="T3027" s="11">
        <f>(I3027/86400)+25569+(-5/24)</f>
        <v>41789.458333333328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IF(E3028&lt;=0,0,(E3028/D3028)*100)</f>
        <v>143.33333333333334</v>
      </c>
      <c r="P3028" s="7">
        <f>IF(E3028&lt;=0,0,E3028/L3028)</f>
        <v>51.6</v>
      </c>
      <c r="Q3028" t="str">
        <f>LEFT(N3028,FIND("/",N3028)-1)</f>
        <v>theater</v>
      </c>
      <c r="R3028" t="str">
        <f>RIGHT(N3028,LEN(N3028)-FIND("/",N3028))</f>
        <v>spaces</v>
      </c>
      <c r="S3028" s="11">
        <f>(J3028/86400)+25569+(-5/24)</f>
        <v>42783.251064814809</v>
      </c>
      <c r="T3028" s="11">
        <f>(I3028/86400)+25569+(-5/24)</f>
        <v>42797.251064814809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IF(E3029&lt;=0,0,(E3029/D3029)*100)</f>
        <v>131.44</v>
      </c>
      <c r="P3029" s="7">
        <f>IF(E3029&lt;=0,0,E3029/L3029)</f>
        <v>164.3</v>
      </c>
      <c r="Q3029" t="str">
        <f>LEFT(N3029,FIND("/",N3029)-1)</f>
        <v>theater</v>
      </c>
      <c r="R3029" t="str">
        <f>RIGHT(N3029,LEN(N3029)-FIND("/",N3029))</f>
        <v>spaces</v>
      </c>
      <c r="S3029" s="11">
        <f>(J3029/86400)+25569+(-5/24)</f>
        <v>42053.49596064815</v>
      </c>
      <c r="T3029" s="11">
        <f>(I3029/86400)+25569+(-5/24)</f>
        <v>42083.454293981478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IF(E3030&lt;=0,0,(E3030/D3030)*100)</f>
        <v>168.01999999999998</v>
      </c>
      <c r="P3030" s="7">
        <f>IF(E3030&lt;=0,0,E3030/L3030)</f>
        <v>84.858585858585855</v>
      </c>
      <c r="Q3030" t="str">
        <f>LEFT(N3030,FIND("/",N3030)-1)</f>
        <v>theater</v>
      </c>
      <c r="R3030" t="str">
        <f>RIGHT(N3030,LEN(N3030)-FIND("/",N3030))</f>
        <v>spaces</v>
      </c>
      <c r="S3030" s="11">
        <f>(J3030/86400)+25569+(-5/24)</f>
        <v>42567.055844907409</v>
      </c>
      <c r="T3030" s="11">
        <f>(I3030/86400)+25569+(-5/24)</f>
        <v>42597.055844907409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IF(E3031&lt;=0,0,(E3031/D3031)*100)</f>
        <v>109.67666666666666</v>
      </c>
      <c r="P3031" s="7">
        <f>IF(E3031&lt;=0,0,E3031/L3031)</f>
        <v>94.548850574712645</v>
      </c>
      <c r="Q3031" t="str">
        <f>LEFT(N3031,FIND("/",N3031)-1)</f>
        <v>theater</v>
      </c>
      <c r="R3031" t="str">
        <f>RIGHT(N3031,LEN(N3031)-FIND("/",N3031))</f>
        <v>spaces</v>
      </c>
      <c r="S3031" s="11">
        <f>(J3031/86400)+25569+(-5/24)</f>
        <v>41932.500543981478</v>
      </c>
      <c r="T3031" s="11">
        <f>(I3031/86400)+25569+(-5/24)</f>
        <v>41960.982638888883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IF(E3032&lt;=0,0,(E3032/D3032)*100)</f>
        <v>106.6857142857143</v>
      </c>
      <c r="P3032" s="7">
        <f>IF(E3032&lt;=0,0,E3032/L3032)</f>
        <v>45.536585365853661</v>
      </c>
      <c r="Q3032" t="str">
        <f>LEFT(N3032,FIND("/",N3032)-1)</f>
        <v>theater</v>
      </c>
      <c r="R3032" t="str">
        <f>RIGHT(N3032,LEN(N3032)-FIND("/",N3032))</f>
        <v>spaces</v>
      </c>
      <c r="S3032" s="11">
        <f>(J3032/86400)+25569+(-5/24)</f>
        <v>42233.5390162037</v>
      </c>
      <c r="T3032" s="11">
        <f>(I3032/86400)+25569+(-5/24)</f>
        <v>42263.5390162037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IF(E3033&lt;=0,0,(E3033/D3033)*100)</f>
        <v>100</v>
      </c>
      <c r="P3033" s="7">
        <f>IF(E3033&lt;=0,0,E3033/L3033)</f>
        <v>51.724137931034484</v>
      </c>
      <c r="Q3033" t="str">
        <f>LEFT(N3033,FIND("/",N3033)-1)</f>
        <v>theater</v>
      </c>
      <c r="R3033" t="str">
        <f>RIGHT(N3033,LEN(N3033)-FIND("/",N3033))</f>
        <v>spaces</v>
      </c>
      <c r="S3033" s="11">
        <f>(J3033/86400)+25569+(-5/24)</f>
        <v>42597.674155092587</v>
      </c>
      <c r="T3033" s="11">
        <f>(I3033/86400)+25569+(-5/24)</f>
        <v>42657.674155092587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IF(E3034&lt;=0,0,(E3034/D3034)*100)</f>
        <v>127.2</v>
      </c>
      <c r="P3034" s="7">
        <f>IF(E3034&lt;=0,0,E3034/L3034)</f>
        <v>50.88</v>
      </c>
      <c r="Q3034" t="str">
        <f>LEFT(N3034,FIND("/",N3034)-1)</f>
        <v>theater</v>
      </c>
      <c r="R3034" t="str">
        <f>RIGHT(N3034,LEN(N3034)-FIND("/",N3034))</f>
        <v>spaces</v>
      </c>
      <c r="S3034" s="11">
        <f>(J3034/86400)+25569+(-5/24)</f>
        <v>42227.836331018516</v>
      </c>
      <c r="T3034" s="11">
        <f>(I3034/86400)+25569+(-5/24)</f>
        <v>42257.836331018516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IF(E3035&lt;=0,0,(E3035/D3035)*100)</f>
        <v>146.53333333333333</v>
      </c>
      <c r="P3035" s="7">
        <f>IF(E3035&lt;=0,0,E3035/L3035)</f>
        <v>191.13043478260869</v>
      </c>
      <c r="Q3035" t="str">
        <f>LEFT(N3035,FIND("/",N3035)-1)</f>
        <v>theater</v>
      </c>
      <c r="R3035" t="str">
        <f>RIGHT(N3035,LEN(N3035)-FIND("/",N3035))</f>
        <v>spaces</v>
      </c>
      <c r="S3035" s="11">
        <f>(J3035/86400)+25569+(-5/24)</f>
        <v>42569.901909722219</v>
      </c>
      <c r="T3035" s="11">
        <f>(I3035/86400)+25569+(-5/24)</f>
        <v>42599.901909722219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IF(E3036&lt;=0,0,(E3036/D3036)*100)</f>
        <v>112.53599999999999</v>
      </c>
      <c r="P3036" s="7">
        <f>IF(E3036&lt;=0,0,E3036/L3036)</f>
        <v>89.314285714285717</v>
      </c>
      <c r="Q3036" t="str">
        <f>LEFT(N3036,FIND("/",N3036)-1)</f>
        <v>theater</v>
      </c>
      <c r="R3036" t="str">
        <f>RIGHT(N3036,LEN(N3036)-FIND("/",N3036))</f>
        <v>spaces</v>
      </c>
      <c r="S3036" s="11">
        <f>(J3036/86400)+25569+(-5/24)</f>
        <v>42644.327025462961</v>
      </c>
      <c r="T3036" s="11">
        <f>(I3036/86400)+25569+(-5/24)</f>
        <v>42674.957638888889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IF(E3037&lt;=0,0,(E3037/D3037)*100)</f>
        <v>108.78684000000001</v>
      </c>
      <c r="P3037" s="7">
        <f>IF(E3037&lt;=0,0,E3037/L3037)</f>
        <v>88.588631921824103</v>
      </c>
      <c r="Q3037" t="str">
        <f>LEFT(N3037,FIND("/",N3037)-1)</f>
        <v>theater</v>
      </c>
      <c r="R3037" t="str">
        <f>RIGHT(N3037,LEN(N3037)-FIND("/",N3037))</f>
        <v>spaces</v>
      </c>
      <c r="S3037" s="11">
        <f>(J3037/86400)+25569+(-5/24)</f>
        <v>41368.351956018516</v>
      </c>
      <c r="T3037" s="11">
        <f>(I3037/86400)+25569+(-5/24)</f>
        <v>41398.351956018516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IF(E3038&lt;=0,0,(E3038/D3038)*100)</f>
        <v>126.732</v>
      </c>
      <c r="P3038" s="7">
        <f>IF(E3038&lt;=0,0,E3038/L3038)</f>
        <v>96.300911854103347</v>
      </c>
      <c r="Q3038" t="str">
        <f>LEFT(N3038,FIND("/",N3038)-1)</f>
        <v>theater</v>
      </c>
      <c r="R3038" t="str">
        <f>RIGHT(N3038,LEN(N3038)-FIND("/",N3038))</f>
        <v>spaces</v>
      </c>
      <c r="S3038" s="11">
        <f>(J3038/86400)+25569+(-5/24)</f>
        <v>41466.576898148145</v>
      </c>
      <c r="T3038" s="11">
        <f>(I3038/86400)+25569+(-5/24)</f>
        <v>41502.290972222218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IF(E3039&lt;=0,0,(E3039/D3039)*100)</f>
        <v>213.20000000000002</v>
      </c>
      <c r="P3039" s="7">
        <f>IF(E3039&lt;=0,0,E3039/L3039)</f>
        <v>33.3125</v>
      </c>
      <c r="Q3039" t="str">
        <f>LEFT(N3039,FIND("/",N3039)-1)</f>
        <v>theater</v>
      </c>
      <c r="R3039" t="str">
        <f>RIGHT(N3039,LEN(N3039)-FIND("/",N3039))</f>
        <v>spaces</v>
      </c>
      <c r="S3039" s="11">
        <f>(J3039/86400)+25569+(-5/24)</f>
        <v>40378.684872685182</v>
      </c>
      <c r="T3039" s="11">
        <f>(I3039/86400)+25569+(-5/24)</f>
        <v>40452.999305555553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IF(E3040&lt;=0,0,(E3040/D3040)*100)</f>
        <v>100.49999999999999</v>
      </c>
      <c r="P3040" s="7">
        <f>IF(E3040&lt;=0,0,E3040/L3040)</f>
        <v>37.222222222222221</v>
      </c>
      <c r="Q3040" t="str">
        <f>LEFT(N3040,FIND("/",N3040)-1)</f>
        <v>theater</v>
      </c>
      <c r="R3040" t="str">
        <f>RIGHT(N3040,LEN(N3040)-FIND("/",N3040))</f>
        <v>spaces</v>
      </c>
      <c r="S3040" s="11">
        <f>(J3040/86400)+25569+(-5/24)</f>
        <v>42373.043946759259</v>
      </c>
      <c r="T3040" s="11">
        <f>(I3040/86400)+25569+(-5/24)</f>
        <v>42433.043946759259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IF(E3041&lt;=0,0,(E3041/D3041)*100)</f>
        <v>108.71389999999998</v>
      </c>
      <c r="P3041" s="7">
        <f>IF(E3041&lt;=0,0,E3041/L3041)</f>
        <v>92.130423728813554</v>
      </c>
      <c r="Q3041" t="str">
        <f>LEFT(N3041,FIND("/",N3041)-1)</f>
        <v>theater</v>
      </c>
      <c r="R3041" t="str">
        <f>RIGHT(N3041,LEN(N3041)-FIND("/",N3041))</f>
        <v>spaces</v>
      </c>
      <c r="S3041" s="11">
        <f>(J3041/86400)+25569+(-5/24)</f>
        <v>41610.586087962962</v>
      </c>
      <c r="T3041" s="11">
        <f>(I3041/86400)+25569+(-5/24)</f>
        <v>41637.124305555553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IF(E3042&lt;=0,0,(E3042/D3042)*100)</f>
        <v>107.5</v>
      </c>
      <c r="P3042" s="7">
        <f>IF(E3042&lt;=0,0,E3042/L3042)</f>
        <v>76.785714285714292</v>
      </c>
      <c r="Q3042" t="str">
        <f>LEFT(N3042,FIND("/",N3042)-1)</f>
        <v>theater</v>
      </c>
      <c r="R3042" t="str">
        <f>RIGHT(N3042,LEN(N3042)-FIND("/",N3042))</f>
        <v>spaces</v>
      </c>
      <c r="S3042" s="11">
        <f>(J3042/86400)+25569+(-5/24)</f>
        <v>42177.583576388883</v>
      </c>
      <c r="T3042" s="11">
        <f>(I3042/86400)+25569+(-5/24)</f>
        <v>42181.749999999993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IF(E3043&lt;=0,0,(E3043/D3043)*100)</f>
        <v>110.48192771084338</v>
      </c>
      <c r="P3043" s="7">
        <f>IF(E3043&lt;=0,0,E3043/L3043)</f>
        <v>96.526315789473685</v>
      </c>
      <c r="Q3043" t="str">
        <f>LEFT(N3043,FIND("/",N3043)-1)</f>
        <v>theater</v>
      </c>
      <c r="R3043" t="str">
        <f>RIGHT(N3043,LEN(N3043)-FIND("/",N3043))</f>
        <v>spaces</v>
      </c>
      <c r="S3043" s="11">
        <f>(J3043/86400)+25569+(-5/24)</f>
        <v>42359.660277777781</v>
      </c>
      <c r="T3043" s="11">
        <f>(I3043/86400)+25569+(-5/24)</f>
        <v>42389.660277777781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IF(E3044&lt;=0,0,(E3044/D3044)*100)</f>
        <v>128</v>
      </c>
      <c r="P3044" s="7">
        <f>IF(E3044&lt;=0,0,E3044/L3044)</f>
        <v>51.891891891891895</v>
      </c>
      <c r="Q3044" t="str">
        <f>LEFT(N3044,FIND("/",N3044)-1)</f>
        <v>theater</v>
      </c>
      <c r="R3044" t="str">
        <f>RIGHT(N3044,LEN(N3044)-FIND("/",N3044))</f>
        <v>spaces</v>
      </c>
      <c r="S3044" s="11">
        <f>(J3044/86400)+25569+(-5/24)</f>
        <v>42253.479710648149</v>
      </c>
      <c r="T3044" s="11">
        <f>(I3044/86400)+25569+(-5/24)</f>
        <v>42283.479710648149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IF(E3045&lt;=0,0,(E3045/D3045)*100)</f>
        <v>110.00666666666667</v>
      </c>
      <c r="P3045" s="7">
        <f>IF(E3045&lt;=0,0,E3045/L3045)</f>
        <v>128.9140625</v>
      </c>
      <c r="Q3045" t="str">
        <f>LEFT(N3045,FIND("/",N3045)-1)</f>
        <v>theater</v>
      </c>
      <c r="R3045" t="str">
        <f>RIGHT(N3045,LEN(N3045)-FIND("/",N3045))</f>
        <v>spaces</v>
      </c>
      <c r="S3045" s="11">
        <f>(J3045/86400)+25569+(-5/24)</f>
        <v>42082.862256944441</v>
      </c>
      <c r="T3045" s="11">
        <f>(I3045/86400)+25569+(-5/24)</f>
        <v>42109.909722222219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IF(E3046&lt;=0,0,(E3046/D3046)*100)</f>
        <v>109.34166666666667</v>
      </c>
      <c r="P3046" s="7">
        <f>IF(E3046&lt;=0,0,E3046/L3046)</f>
        <v>84.108974358974365</v>
      </c>
      <c r="Q3046" t="str">
        <f>LEFT(N3046,FIND("/",N3046)-1)</f>
        <v>theater</v>
      </c>
      <c r="R3046" t="str">
        <f>RIGHT(N3046,LEN(N3046)-FIND("/",N3046))</f>
        <v>spaces</v>
      </c>
      <c r="S3046" s="11">
        <f>(J3046/86400)+25569+(-5/24)</f>
        <v>42387.518495370365</v>
      </c>
      <c r="T3046" s="11">
        <f>(I3046/86400)+25569+(-5/24)</f>
        <v>42402.518495370365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IF(E3047&lt;=0,0,(E3047/D3047)*100)</f>
        <v>132.70650000000001</v>
      </c>
      <c r="P3047" s="7">
        <f>IF(E3047&lt;=0,0,E3047/L3047)</f>
        <v>82.941562500000003</v>
      </c>
      <c r="Q3047" t="str">
        <f>LEFT(N3047,FIND("/",N3047)-1)</f>
        <v>theater</v>
      </c>
      <c r="R3047" t="str">
        <f>RIGHT(N3047,LEN(N3047)-FIND("/",N3047))</f>
        <v>spaces</v>
      </c>
      <c r="S3047" s="11">
        <f>(J3047/86400)+25569+(-5/24)</f>
        <v>41842.947395833333</v>
      </c>
      <c r="T3047" s="11">
        <f>(I3047/86400)+25569+(-5/24)</f>
        <v>41872.947395833333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IF(E3048&lt;=0,0,(E3048/D3048)*100)</f>
        <v>190.84810126582278</v>
      </c>
      <c r="P3048" s="7">
        <f>IF(E3048&lt;=0,0,E3048/L3048)</f>
        <v>259.94827586206895</v>
      </c>
      <c r="Q3048" t="str">
        <f>LEFT(N3048,FIND("/",N3048)-1)</f>
        <v>theater</v>
      </c>
      <c r="R3048" t="str">
        <f>RIGHT(N3048,LEN(N3048)-FIND("/",N3048))</f>
        <v>spaces</v>
      </c>
      <c r="S3048" s="11">
        <f>(J3048/86400)+25569+(-5/24)</f>
        <v>41862.59474537037</v>
      </c>
      <c r="T3048" s="11">
        <f>(I3048/86400)+25569+(-5/24)</f>
        <v>41891.994444444441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IF(E3049&lt;=0,0,(E3049/D3049)*100)</f>
        <v>149</v>
      </c>
      <c r="P3049" s="7">
        <f>IF(E3049&lt;=0,0,E3049/L3049)</f>
        <v>37.25</v>
      </c>
      <c r="Q3049" t="str">
        <f>LEFT(N3049,FIND("/",N3049)-1)</f>
        <v>theater</v>
      </c>
      <c r="R3049" t="str">
        <f>RIGHT(N3049,LEN(N3049)-FIND("/",N3049))</f>
        <v>spaces</v>
      </c>
      <c r="S3049" s="11">
        <f>(J3049/86400)+25569+(-5/24)</f>
        <v>42443.780717592592</v>
      </c>
      <c r="T3049" s="11">
        <f>(I3049/86400)+25569+(-5/24)</f>
        <v>42487.344444444439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IF(E3050&lt;=0,0,(E3050/D3050)*100)</f>
        <v>166.4</v>
      </c>
      <c r="P3050" s="7">
        <f>IF(E3050&lt;=0,0,E3050/L3050)</f>
        <v>177.02127659574469</v>
      </c>
      <c r="Q3050" t="str">
        <f>LEFT(N3050,FIND("/",N3050)-1)</f>
        <v>theater</v>
      </c>
      <c r="R3050" t="str">
        <f>RIGHT(N3050,LEN(N3050)-FIND("/",N3050))</f>
        <v>spaces</v>
      </c>
      <c r="S3050" s="11">
        <f>(J3050/86400)+25569+(-5/24)</f>
        <v>41975.692847222221</v>
      </c>
      <c r="T3050" s="11">
        <f>(I3050/86400)+25569+(-5/24)</f>
        <v>42004.681944444441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IF(E3051&lt;=0,0,(E3051/D3051)*100)</f>
        <v>106.66666666666667</v>
      </c>
      <c r="P3051" s="7">
        <f>IF(E3051&lt;=0,0,E3051/L3051)</f>
        <v>74.074074074074076</v>
      </c>
      <c r="Q3051" t="str">
        <f>LEFT(N3051,FIND("/",N3051)-1)</f>
        <v>theater</v>
      </c>
      <c r="R3051" t="str">
        <f>RIGHT(N3051,LEN(N3051)-FIND("/",N3051))</f>
        <v>spaces</v>
      </c>
      <c r="S3051" s="11">
        <f>(J3051/86400)+25569+(-5/24)</f>
        <v>42138.806192129625</v>
      </c>
      <c r="T3051" s="11">
        <f>(I3051/86400)+25569+(-5/24)</f>
        <v>42168.806192129625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IF(E3052&lt;=0,0,(E3052/D3052)*100)</f>
        <v>106</v>
      </c>
      <c r="P3052" s="7">
        <f>IF(E3052&lt;=0,0,E3052/L3052)</f>
        <v>70.666666666666671</v>
      </c>
      <c r="Q3052" t="str">
        <f>LEFT(N3052,FIND("/",N3052)-1)</f>
        <v>theater</v>
      </c>
      <c r="R3052" t="str">
        <f>RIGHT(N3052,LEN(N3052)-FIND("/",N3052))</f>
        <v>spaces</v>
      </c>
      <c r="S3052" s="11">
        <f>(J3052/86400)+25569+(-5/24)</f>
        <v>42464.960185185184</v>
      </c>
      <c r="T3052" s="11">
        <f>(I3052/86400)+25569+(-5/24)</f>
        <v>42494.960185185184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IF(E3053&lt;=0,0,(E3053/D3053)*100)</f>
        <v>23.62857142857143</v>
      </c>
      <c r="P3053" s="7">
        <f>IF(E3053&lt;=0,0,E3053/L3053)</f>
        <v>23.62857142857143</v>
      </c>
      <c r="Q3053" t="str">
        <f>LEFT(N3053,FIND("/",N3053)-1)</f>
        <v>theater</v>
      </c>
      <c r="R3053" t="str">
        <f>RIGHT(N3053,LEN(N3053)-FIND("/",N3053))</f>
        <v>spaces</v>
      </c>
      <c r="S3053" s="11">
        <f>(J3053/86400)+25569+(-5/24)</f>
        <v>42744.207696759258</v>
      </c>
      <c r="T3053" s="11">
        <f>(I3053/86400)+25569+(-5/24)</f>
        <v>42774.207696759258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IF(E3054&lt;=0,0,(E3054/D3054)*100)</f>
        <v>0.15</v>
      </c>
      <c r="P3054" s="7">
        <f>IF(E3054&lt;=0,0,E3054/L3054)</f>
        <v>37.5</v>
      </c>
      <c r="Q3054" t="str">
        <f>LEFT(N3054,FIND("/",N3054)-1)</f>
        <v>theater</v>
      </c>
      <c r="R3054" t="str">
        <f>RIGHT(N3054,LEN(N3054)-FIND("/",N3054))</f>
        <v>spaces</v>
      </c>
      <c r="S3054" s="11">
        <f>(J3054/86400)+25569+(-5/24)</f>
        <v>42122.461736111109</v>
      </c>
      <c r="T3054" s="11">
        <f>(I3054/86400)+25569+(-5/24)</f>
        <v>42152.457638888889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IF(E3055&lt;=0,0,(E3055/D3055)*100)</f>
        <v>0.4</v>
      </c>
      <c r="P3055" s="7">
        <f>IF(E3055&lt;=0,0,E3055/L3055)</f>
        <v>13.333333333333334</v>
      </c>
      <c r="Q3055" t="str">
        <f>LEFT(N3055,FIND("/",N3055)-1)</f>
        <v>theater</v>
      </c>
      <c r="R3055" t="str">
        <f>RIGHT(N3055,LEN(N3055)-FIND("/",N3055))</f>
        <v>spaces</v>
      </c>
      <c r="S3055" s="11">
        <f>(J3055/86400)+25569+(-5/24)</f>
        <v>41862.553391203699</v>
      </c>
      <c r="T3055" s="11">
        <f>(I3055/86400)+25569+(-5/24)</f>
        <v>41913.957638888889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IF(E3056&lt;=0,0,(E3056/D3056)*100)</f>
        <v>0</v>
      </c>
      <c r="P3056" s="7">
        <f>IF(E3056&lt;=0,0,E3056/L3056)</f>
        <v>0</v>
      </c>
      <c r="Q3056" t="str">
        <f>LEFT(N3056,FIND("/",N3056)-1)</f>
        <v>theater</v>
      </c>
      <c r="R3056" t="str">
        <f>RIGHT(N3056,LEN(N3056)-FIND("/",N3056))</f>
        <v>spaces</v>
      </c>
      <c r="S3056" s="11">
        <f>(J3056/86400)+25569+(-5/24)</f>
        <v>42027.624467592592</v>
      </c>
      <c r="T3056" s="11">
        <f>(I3056/86400)+25569+(-5/24)</f>
        <v>42064.836111111108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IF(E3057&lt;=0,0,(E3057/D3057)*100)</f>
        <v>5.0000000000000001E-3</v>
      </c>
      <c r="P3057" s="7">
        <f>IF(E3057&lt;=0,0,E3057/L3057)</f>
        <v>1</v>
      </c>
      <c r="Q3057" t="str">
        <f>LEFT(N3057,FIND("/",N3057)-1)</f>
        <v>theater</v>
      </c>
      <c r="R3057" t="str">
        <f>RIGHT(N3057,LEN(N3057)-FIND("/",N3057))</f>
        <v>spaces</v>
      </c>
      <c r="S3057" s="11">
        <f>(J3057/86400)+25569+(-5/24)</f>
        <v>41953.749884259254</v>
      </c>
      <c r="T3057" s="11">
        <f>(I3057/86400)+25569+(-5/24)</f>
        <v>42013.749884259254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IF(E3058&lt;=0,0,(E3058/D3058)*100)</f>
        <v>0</v>
      </c>
      <c r="P3058" s="7">
        <f>IF(E3058&lt;=0,0,E3058/L3058)</f>
        <v>0</v>
      </c>
      <c r="Q3058" t="str">
        <f>LEFT(N3058,FIND("/",N3058)-1)</f>
        <v>theater</v>
      </c>
      <c r="R3058" t="str">
        <f>RIGHT(N3058,LEN(N3058)-FIND("/",N3058))</f>
        <v>spaces</v>
      </c>
      <c r="S3058" s="11">
        <f>(J3058/86400)+25569+(-5/24)</f>
        <v>41851.428055555552</v>
      </c>
      <c r="T3058" s="11">
        <f>(I3058/86400)+25569+(-5/24)</f>
        <v>41911.428055555552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IF(E3059&lt;=0,0,(E3059/D3059)*100)</f>
        <v>0</v>
      </c>
      <c r="P3059" s="7">
        <f>IF(E3059&lt;=0,0,E3059/L3059)</f>
        <v>0</v>
      </c>
      <c r="Q3059" t="str">
        <f>LEFT(N3059,FIND("/",N3059)-1)</f>
        <v>theater</v>
      </c>
      <c r="R3059" t="str">
        <f>RIGHT(N3059,LEN(N3059)-FIND("/",N3059))</f>
        <v>spaces</v>
      </c>
      <c r="S3059" s="11">
        <f>(J3059/86400)+25569+(-5/24)</f>
        <v>42433.442256944443</v>
      </c>
      <c r="T3059" s="11">
        <f>(I3059/86400)+25569+(-5/24)</f>
        <v>42463.400590277779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IF(E3060&lt;=0,0,(E3060/D3060)*100)</f>
        <v>1.6666666666666666E-2</v>
      </c>
      <c r="P3060" s="7">
        <f>IF(E3060&lt;=0,0,E3060/L3060)</f>
        <v>1</v>
      </c>
      <c r="Q3060" t="str">
        <f>LEFT(N3060,FIND("/",N3060)-1)</f>
        <v>theater</v>
      </c>
      <c r="R3060" t="str">
        <f>RIGHT(N3060,LEN(N3060)-FIND("/",N3060))</f>
        <v>spaces</v>
      </c>
      <c r="S3060" s="11">
        <f>(J3060/86400)+25569+(-5/24)</f>
        <v>42460.165972222218</v>
      </c>
      <c r="T3060" s="11">
        <f>(I3060/86400)+25569+(-5/24)</f>
        <v>42510.165972222218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IF(E3061&lt;=0,0,(E3061/D3061)*100)</f>
        <v>3.0066666666666664</v>
      </c>
      <c r="P3061" s="7">
        <f>IF(E3061&lt;=0,0,E3061/L3061)</f>
        <v>41</v>
      </c>
      <c r="Q3061" t="str">
        <f>LEFT(N3061,FIND("/",N3061)-1)</f>
        <v>theater</v>
      </c>
      <c r="R3061" t="str">
        <f>RIGHT(N3061,LEN(N3061)-FIND("/",N3061))</f>
        <v>spaces</v>
      </c>
      <c r="S3061" s="11">
        <f>(J3061/86400)+25569+(-5/24)</f>
        <v>41829.727384259255</v>
      </c>
      <c r="T3061" s="11">
        <f>(I3061/86400)+25569+(-5/24)</f>
        <v>41859.727384259255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IF(E3062&lt;=0,0,(E3062/D3062)*100)</f>
        <v>0.15227272727272728</v>
      </c>
      <c r="P3062" s="7">
        <f>IF(E3062&lt;=0,0,E3062/L3062)</f>
        <v>55.833333333333336</v>
      </c>
      <c r="Q3062" t="str">
        <f>LEFT(N3062,FIND("/",N3062)-1)</f>
        <v>theater</v>
      </c>
      <c r="R3062" t="str">
        <f>RIGHT(N3062,LEN(N3062)-FIND("/",N3062))</f>
        <v>spaces</v>
      </c>
      <c r="S3062" s="11">
        <f>(J3062/86400)+25569+(-5/24)</f>
        <v>42245.066365740735</v>
      </c>
      <c r="T3062" s="11">
        <f>(I3062/86400)+25569+(-5/24)</f>
        <v>42275.066365740735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IF(E3063&lt;=0,0,(E3063/D3063)*100)</f>
        <v>0</v>
      </c>
      <c r="P3063" s="7">
        <f>IF(E3063&lt;=0,0,E3063/L3063)</f>
        <v>0</v>
      </c>
      <c r="Q3063" t="str">
        <f>LEFT(N3063,FIND("/",N3063)-1)</f>
        <v>theater</v>
      </c>
      <c r="R3063" t="str">
        <f>RIGHT(N3063,LEN(N3063)-FIND("/",N3063))</f>
        <v>spaces</v>
      </c>
      <c r="S3063" s="11">
        <f>(J3063/86400)+25569+(-5/24)</f>
        <v>41834.575787037036</v>
      </c>
      <c r="T3063" s="11">
        <f>(I3063/86400)+25569+(-5/24)</f>
        <v>41864.575787037036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IF(E3064&lt;=0,0,(E3064/D3064)*100)</f>
        <v>66.84</v>
      </c>
      <c r="P3064" s="7">
        <f>IF(E3064&lt;=0,0,E3064/L3064)</f>
        <v>99.761194029850742</v>
      </c>
      <c r="Q3064" t="str">
        <f>LEFT(N3064,FIND("/",N3064)-1)</f>
        <v>theater</v>
      </c>
      <c r="R3064" t="str">
        <f>RIGHT(N3064,LEN(N3064)-FIND("/",N3064))</f>
        <v>spaces</v>
      </c>
      <c r="S3064" s="11">
        <f>(J3064/86400)+25569+(-5/24)</f>
        <v>42248.3274537037</v>
      </c>
      <c r="T3064" s="11">
        <f>(I3064/86400)+25569+(-5/24)</f>
        <v>42277.541666666664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IF(E3065&lt;=0,0,(E3065/D3065)*100)</f>
        <v>19.566666666666666</v>
      </c>
      <c r="P3065" s="7">
        <f>IF(E3065&lt;=0,0,E3065/L3065)</f>
        <v>25.521739130434781</v>
      </c>
      <c r="Q3065" t="str">
        <f>LEFT(N3065,FIND("/",N3065)-1)</f>
        <v>theater</v>
      </c>
      <c r="R3065" t="str">
        <f>RIGHT(N3065,LEN(N3065)-FIND("/",N3065))</f>
        <v>spaces</v>
      </c>
      <c r="S3065" s="11">
        <f>(J3065/86400)+25569+(-5/24)</f>
        <v>42630.714560185188</v>
      </c>
      <c r="T3065" s="11">
        <f>(I3065/86400)+25569+(-5/24)</f>
        <v>42665.714560185188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IF(E3066&lt;=0,0,(E3066/D3066)*100)</f>
        <v>11.294666666666666</v>
      </c>
      <c r="P3066" s="7">
        <f>IF(E3066&lt;=0,0,E3066/L3066)</f>
        <v>117.65277777777777</v>
      </c>
      <c r="Q3066" t="str">
        <f>LEFT(N3066,FIND("/",N3066)-1)</f>
        <v>theater</v>
      </c>
      <c r="R3066" t="str">
        <f>RIGHT(N3066,LEN(N3066)-FIND("/",N3066))</f>
        <v>spaces</v>
      </c>
      <c r="S3066" s="11">
        <f>(J3066/86400)+25569+(-5/24)</f>
        <v>42298.9218287037</v>
      </c>
      <c r="T3066" s="11">
        <f>(I3066/86400)+25569+(-5/24)</f>
        <v>42330.082638888889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IF(E3067&lt;=0,0,(E3067/D3067)*100)</f>
        <v>0.04</v>
      </c>
      <c r="P3067" s="7">
        <f>IF(E3067&lt;=0,0,E3067/L3067)</f>
        <v>5</v>
      </c>
      <c r="Q3067" t="str">
        <f>LEFT(N3067,FIND("/",N3067)-1)</f>
        <v>theater</v>
      </c>
      <c r="R3067" t="str">
        <f>RIGHT(N3067,LEN(N3067)-FIND("/",N3067))</f>
        <v>spaces</v>
      </c>
      <c r="S3067" s="11">
        <f>(J3067/86400)+25569+(-5/24)</f>
        <v>41824.846898148149</v>
      </c>
      <c r="T3067" s="11">
        <f>(I3067/86400)+25569+(-5/24)</f>
        <v>41849.846898148149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IF(E3068&lt;=0,0,(E3068/D3068)*100)</f>
        <v>11.985714285714286</v>
      </c>
      <c r="P3068" s="7">
        <f>IF(E3068&lt;=0,0,E3068/L3068)</f>
        <v>2796.6666666666665</v>
      </c>
      <c r="Q3068" t="str">
        <f>LEFT(N3068,FIND("/",N3068)-1)</f>
        <v>theater</v>
      </c>
      <c r="R3068" t="str">
        <f>RIGHT(N3068,LEN(N3068)-FIND("/",N3068))</f>
        <v>spaces</v>
      </c>
      <c r="S3068" s="11">
        <f>(J3068/86400)+25569+(-5/24)</f>
        <v>42531.020104166666</v>
      </c>
      <c r="T3068" s="11">
        <f>(I3068/86400)+25569+(-5/24)</f>
        <v>42561.020104166666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IF(E3069&lt;=0,0,(E3069/D3069)*100)</f>
        <v>2.5</v>
      </c>
      <c r="P3069" s="7">
        <f>IF(E3069&lt;=0,0,E3069/L3069)</f>
        <v>200</v>
      </c>
      <c r="Q3069" t="str">
        <f>LEFT(N3069,FIND("/",N3069)-1)</f>
        <v>theater</v>
      </c>
      <c r="R3069" t="str">
        <f>RIGHT(N3069,LEN(N3069)-FIND("/",N3069))</f>
        <v>spaces</v>
      </c>
      <c r="S3069" s="11">
        <f>(J3069/86400)+25569+(-5/24)</f>
        <v>42226.730081018519</v>
      </c>
      <c r="T3069" s="11">
        <f>(I3069/86400)+25569+(-5/24)</f>
        <v>42256.730081018519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IF(E3070&lt;=0,0,(E3070/D3070)*100)</f>
        <v>6.9999999999999993E-2</v>
      </c>
      <c r="P3070" s="7">
        <f>IF(E3070&lt;=0,0,E3070/L3070)</f>
        <v>87.5</v>
      </c>
      <c r="Q3070" t="str">
        <f>LEFT(N3070,FIND("/",N3070)-1)</f>
        <v>theater</v>
      </c>
      <c r="R3070" t="str">
        <f>RIGHT(N3070,LEN(N3070)-FIND("/",N3070))</f>
        <v>spaces</v>
      </c>
      <c r="S3070" s="11">
        <f>(J3070/86400)+25569+(-5/24)</f>
        <v>42263.483240740738</v>
      </c>
      <c r="T3070" s="11">
        <f>(I3070/86400)+25569+(-5/24)</f>
        <v>42293.483240740738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IF(E3071&lt;=0,0,(E3071/D3071)*100)</f>
        <v>14.099999999999998</v>
      </c>
      <c r="P3071" s="7">
        <f>IF(E3071&lt;=0,0,E3071/L3071)</f>
        <v>20.142857142857142</v>
      </c>
      <c r="Q3071" t="str">
        <f>LEFT(N3071,FIND("/",N3071)-1)</f>
        <v>theater</v>
      </c>
      <c r="R3071" t="str">
        <f>RIGHT(N3071,LEN(N3071)-FIND("/",N3071))</f>
        <v>spaces</v>
      </c>
      <c r="S3071" s="11">
        <f>(J3071/86400)+25569+(-5/24)</f>
        <v>41957.625393518516</v>
      </c>
      <c r="T3071" s="11">
        <f>(I3071/86400)+25569+(-5/24)</f>
        <v>41987.625393518516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IF(E3072&lt;=0,0,(E3072/D3072)*100)</f>
        <v>3.34</v>
      </c>
      <c r="P3072" s="7">
        <f>IF(E3072&lt;=0,0,E3072/L3072)</f>
        <v>20.875</v>
      </c>
      <c r="Q3072" t="str">
        <f>LEFT(N3072,FIND("/",N3072)-1)</f>
        <v>theater</v>
      </c>
      <c r="R3072" t="str">
        <f>RIGHT(N3072,LEN(N3072)-FIND("/",N3072))</f>
        <v>spaces</v>
      </c>
      <c r="S3072" s="11">
        <f>(J3072/86400)+25569+(-5/24)</f>
        <v>42690.525104166663</v>
      </c>
      <c r="T3072" s="11">
        <f>(I3072/86400)+25569+(-5/24)</f>
        <v>42711.525104166663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IF(E3073&lt;=0,0,(E3073/D3073)*100)</f>
        <v>59.774999999999999</v>
      </c>
      <c r="P3073" s="7">
        <f>IF(E3073&lt;=0,0,E3073/L3073)</f>
        <v>61.307692307692307</v>
      </c>
      <c r="Q3073" t="str">
        <f>LEFT(N3073,FIND("/",N3073)-1)</f>
        <v>theater</v>
      </c>
      <c r="R3073" t="str">
        <f>RIGHT(N3073,LEN(N3073)-FIND("/",N3073))</f>
        <v>spaces</v>
      </c>
      <c r="S3073" s="11">
        <f>(J3073/86400)+25569+(-5/24)</f>
        <v>42097.524085648147</v>
      </c>
      <c r="T3073" s="11">
        <f>(I3073/86400)+25569+(-5/24)</f>
        <v>42115.040972222218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IF(E3074&lt;=0,0,(E3074/D3074)*100)</f>
        <v>1.6666666666666666E-2</v>
      </c>
      <c r="P3074" s="7">
        <f>IF(E3074&lt;=0,0,E3074/L3074)</f>
        <v>1</v>
      </c>
      <c r="Q3074" t="str">
        <f>LEFT(N3074,FIND("/",N3074)-1)</f>
        <v>theater</v>
      </c>
      <c r="R3074" t="str">
        <f>RIGHT(N3074,LEN(N3074)-FIND("/",N3074))</f>
        <v>spaces</v>
      </c>
      <c r="S3074" s="11">
        <f>(J3074/86400)+25569+(-5/24)</f>
        <v>42658.482199074067</v>
      </c>
      <c r="T3074" s="11">
        <f>(I3074/86400)+25569+(-5/24)</f>
        <v>42672.865277777775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IF(E3075&lt;=0,0,(E3075/D3075)*100)</f>
        <v>2.3035714285714284E-2</v>
      </c>
      <c r="P3075" s="7">
        <f>IF(E3075&lt;=0,0,E3075/L3075)</f>
        <v>92.142857142857139</v>
      </c>
      <c r="Q3075" t="str">
        <f>LEFT(N3075,FIND("/",N3075)-1)</f>
        <v>theater</v>
      </c>
      <c r="R3075" t="str">
        <f>RIGHT(N3075,LEN(N3075)-FIND("/",N3075))</f>
        <v>spaces</v>
      </c>
      <c r="S3075" s="11">
        <f>(J3075/86400)+25569+(-5/24)</f>
        <v>42111.475694444445</v>
      </c>
      <c r="T3075" s="11">
        <f>(I3075/86400)+25569+(-5/24)</f>
        <v>42169.59652777778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IF(E3076&lt;=0,0,(E3076/D3076)*100)</f>
        <v>8.8000000000000009E-2</v>
      </c>
      <c r="P3076" s="7">
        <f>IF(E3076&lt;=0,0,E3076/L3076)</f>
        <v>7.333333333333333</v>
      </c>
      <c r="Q3076" t="str">
        <f>LEFT(N3076,FIND("/",N3076)-1)</f>
        <v>theater</v>
      </c>
      <c r="R3076" t="str">
        <f>RIGHT(N3076,LEN(N3076)-FIND("/",N3076))</f>
        <v>spaces</v>
      </c>
      <c r="S3076" s="11">
        <f>(J3076/86400)+25569+(-5/24)</f>
        <v>42409.362951388888</v>
      </c>
      <c r="T3076" s="11">
        <f>(I3076/86400)+25569+(-5/24)</f>
        <v>42439.362951388888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IF(E3077&lt;=0,0,(E3077/D3077)*100)</f>
        <v>8.64</v>
      </c>
      <c r="P3077" s="7">
        <f>IF(E3077&lt;=0,0,E3077/L3077)</f>
        <v>64.8</v>
      </c>
      <c r="Q3077" t="str">
        <f>LEFT(N3077,FIND("/",N3077)-1)</f>
        <v>theater</v>
      </c>
      <c r="R3077" t="str">
        <f>RIGHT(N3077,LEN(N3077)-FIND("/",N3077))</f>
        <v>spaces</v>
      </c>
      <c r="S3077" s="11">
        <f>(J3077/86400)+25569+(-5/24)</f>
        <v>42550.89398148148</v>
      </c>
      <c r="T3077" s="11">
        <f>(I3077/86400)+25569+(-5/24)</f>
        <v>42600.89398148148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IF(E3078&lt;=0,0,(E3078/D3078)*100)</f>
        <v>15.06</v>
      </c>
      <c r="P3078" s="7">
        <f>IF(E3078&lt;=0,0,E3078/L3078)</f>
        <v>30.12</v>
      </c>
      <c r="Q3078" t="str">
        <f>LEFT(N3078,FIND("/",N3078)-1)</f>
        <v>theater</v>
      </c>
      <c r="R3078" t="str">
        <f>RIGHT(N3078,LEN(N3078)-FIND("/",N3078))</f>
        <v>spaces</v>
      </c>
      <c r="S3078" s="11">
        <f>(J3078/86400)+25569+(-5/24)</f>
        <v>42226.443553240737</v>
      </c>
      <c r="T3078" s="11">
        <f>(I3078/86400)+25569+(-5/24)</f>
        <v>42286.443553240737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IF(E3079&lt;=0,0,(E3079/D3079)*100)</f>
        <v>0.47727272727272729</v>
      </c>
      <c r="P3079" s="7">
        <f>IF(E3079&lt;=0,0,E3079/L3079)</f>
        <v>52.5</v>
      </c>
      <c r="Q3079" t="str">
        <f>LEFT(N3079,FIND("/",N3079)-1)</f>
        <v>theater</v>
      </c>
      <c r="R3079" t="str">
        <f>RIGHT(N3079,LEN(N3079)-FIND("/",N3079))</f>
        <v>spaces</v>
      </c>
      <c r="S3079" s="11">
        <f>(J3079/86400)+25569+(-5/24)</f>
        <v>42766.74858796296</v>
      </c>
      <c r="T3079" s="11">
        <f>(I3079/86400)+25569+(-5/24)</f>
        <v>42796.74858796296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IF(E3080&lt;=0,0,(E3080/D3080)*100)</f>
        <v>0.11833333333333333</v>
      </c>
      <c r="P3080" s="7">
        <f>IF(E3080&lt;=0,0,E3080/L3080)</f>
        <v>23.666666666666668</v>
      </c>
      <c r="Q3080" t="str">
        <f>LEFT(N3080,FIND("/",N3080)-1)</f>
        <v>theater</v>
      </c>
      <c r="R3080" t="str">
        <f>RIGHT(N3080,LEN(N3080)-FIND("/",N3080))</f>
        <v>spaces</v>
      </c>
      <c r="S3080" s="11">
        <f>(J3080/86400)+25569+(-5/24)</f>
        <v>42030.930497685178</v>
      </c>
      <c r="T3080" s="11">
        <f>(I3080/86400)+25569+(-5/24)</f>
        <v>42060.930497685178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IF(E3081&lt;=0,0,(E3081/D3081)*100)</f>
        <v>0.8417399858735245</v>
      </c>
      <c r="P3081" s="7">
        <f>IF(E3081&lt;=0,0,E3081/L3081)</f>
        <v>415.77777777777777</v>
      </c>
      <c r="Q3081" t="str">
        <f>LEFT(N3081,FIND("/",N3081)-1)</f>
        <v>theater</v>
      </c>
      <c r="R3081" t="str">
        <f>RIGHT(N3081,LEN(N3081)-FIND("/",N3081))</f>
        <v>spaces</v>
      </c>
      <c r="S3081" s="11">
        <f>(J3081/86400)+25569+(-5/24)</f>
        <v>42055.50503472222</v>
      </c>
      <c r="T3081" s="11">
        <f>(I3081/86400)+25569+(-5/24)</f>
        <v>42085.463368055549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IF(E3082&lt;=0,0,(E3082/D3082)*100)</f>
        <v>1.8799999999999997E-2</v>
      </c>
      <c r="P3082" s="7">
        <f>IF(E3082&lt;=0,0,E3082/L3082)</f>
        <v>53.714285714285715</v>
      </c>
      <c r="Q3082" t="str">
        <f>LEFT(N3082,FIND("/",N3082)-1)</f>
        <v>theater</v>
      </c>
      <c r="R3082" t="str">
        <f>RIGHT(N3082,LEN(N3082)-FIND("/",N3082))</f>
        <v>spaces</v>
      </c>
      <c r="S3082" s="11">
        <f>(J3082/86400)+25569+(-5/24)</f>
        <v>41939.8199537037</v>
      </c>
      <c r="T3082" s="11">
        <f>(I3082/86400)+25569+(-5/24)</f>
        <v>41999.861620370364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IF(E3083&lt;=0,0,(E3083/D3083)*100)</f>
        <v>0.21029999999999999</v>
      </c>
      <c r="P3083" s="7">
        <f>IF(E3083&lt;=0,0,E3083/L3083)</f>
        <v>420.6</v>
      </c>
      <c r="Q3083" t="str">
        <f>LEFT(N3083,FIND("/",N3083)-1)</f>
        <v>theater</v>
      </c>
      <c r="R3083" t="str">
        <f>RIGHT(N3083,LEN(N3083)-FIND("/",N3083))</f>
        <v>spaces</v>
      </c>
      <c r="S3083" s="11">
        <f>(J3083/86400)+25569+(-5/24)</f>
        <v>42236.973275462959</v>
      </c>
      <c r="T3083" s="11">
        <f>(I3083/86400)+25569+(-5/24)</f>
        <v>42266.973275462959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IF(E3084&lt;=0,0,(E3084/D3084)*100)</f>
        <v>0</v>
      </c>
      <c r="P3084" s="7">
        <f>IF(E3084&lt;=0,0,E3084/L3084)</f>
        <v>0</v>
      </c>
      <c r="Q3084" t="str">
        <f>LEFT(N3084,FIND("/",N3084)-1)</f>
        <v>theater</v>
      </c>
      <c r="R3084" t="str">
        <f>RIGHT(N3084,LEN(N3084)-FIND("/",N3084))</f>
        <v>spaces</v>
      </c>
      <c r="S3084" s="11">
        <f>(J3084/86400)+25569+(-5/24)</f>
        <v>42293.714652777773</v>
      </c>
      <c r="T3084" s="11">
        <f>(I3084/86400)+25569+(-5/24)</f>
        <v>42323.756319444445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IF(E3085&lt;=0,0,(E3085/D3085)*100)</f>
        <v>0.27999999999999997</v>
      </c>
      <c r="P3085" s="7">
        <f>IF(E3085&lt;=0,0,E3085/L3085)</f>
        <v>18.666666666666668</v>
      </c>
      <c r="Q3085" t="str">
        <f>LEFT(N3085,FIND("/",N3085)-1)</f>
        <v>theater</v>
      </c>
      <c r="R3085" t="str">
        <f>RIGHT(N3085,LEN(N3085)-FIND("/",N3085))</f>
        <v>spaces</v>
      </c>
      <c r="S3085" s="11">
        <f>(J3085/86400)+25569+(-5/24)</f>
        <v>41853.355069444442</v>
      </c>
      <c r="T3085" s="11">
        <f>(I3085/86400)+25569+(-5/24)</f>
        <v>41883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IF(E3086&lt;=0,0,(E3086/D3086)*100)</f>
        <v>11.57920670115792</v>
      </c>
      <c r="P3086" s="7">
        <f>IF(E3086&lt;=0,0,E3086/L3086)</f>
        <v>78.333333333333329</v>
      </c>
      <c r="Q3086" t="str">
        <f>LEFT(N3086,FIND("/",N3086)-1)</f>
        <v>theater</v>
      </c>
      <c r="R3086" t="str">
        <f>RIGHT(N3086,LEN(N3086)-FIND("/",N3086))</f>
        <v>spaces</v>
      </c>
      <c r="S3086" s="11">
        <f>(J3086/86400)+25569+(-5/24)</f>
        <v>42100.515405092585</v>
      </c>
      <c r="T3086" s="11">
        <f>(I3086/86400)+25569+(-5/24)</f>
        <v>42129.574999999997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IF(E3087&lt;=0,0,(E3087/D3087)*100)</f>
        <v>2.44</v>
      </c>
      <c r="P3087" s="7">
        <f>IF(E3087&lt;=0,0,E3087/L3087)</f>
        <v>67.777777777777771</v>
      </c>
      <c r="Q3087" t="str">
        <f>LEFT(N3087,FIND("/",N3087)-1)</f>
        <v>theater</v>
      </c>
      <c r="R3087" t="str">
        <f>RIGHT(N3087,LEN(N3087)-FIND("/",N3087))</f>
        <v>spaces</v>
      </c>
      <c r="S3087" s="11">
        <f>(J3087/86400)+25569+(-5/24)</f>
        <v>42246.675451388888</v>
      </c>
      <c r="T3087" s="11">
        <f>(I3087/86400)+25569+(-5/24)</f>
        <v>42276.675451388888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IF(E3088&lt;=0,0,(E3088/D3088)*100)</f>
        <v>0.25</v>
      </c>
      <c r="P3088" s="7">
        <f>IF(E3088&lt;=0,0,E3088/L3088)</f>
        <v>16.666666666666668</v>
      </c>
      <c r="Q3088" t="str">
        <f>LEFT(N3088,FIND("/",N3088)-1)</f>
        <v>theater</v>
      </c>
      <c r="R3088" t="str">
        <f>RIGHT(N3088,LEN(N3088)-FIND("/",N3088))</f>
        <v>spaces</v>
      </c>
      <c r="S3088" s="11">
        <f>(J3088/86400)+25569+(-5/24)</f>
        <v>42173.462488425925</v>
      </c>
      <c r="T3088" s="11">
        <f>(I3088/86400)+25569+(-5/24)</f>
        <v>42233.462488425925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IF(E3089&lt;=0,0,(E3089/D3089)*100)</f>
        <v>0.625</v>
      </c>
      <c r="P3089" s="7">
        <f>IF(E3089&lt;=0,0,E3089/L3089)</f>
        <v>62.5</v>
      </c>
      <c r="Q3089" t="str">
        <f>LEFT(N3089,FIND("/",N3089)-1)</f>
        <v>theater</v>
      </c>
      <c r="R3089" t="str">
        <f>RIGHT(N3089,LEN(N3089)-FIND("/",N3089))</f>
        <v>spaces</v>
      </c>
      <c r="S3089" s="11">
        <f>(J3089/86400)+25569+(-5/24)</f>
        <v>42664.942013888889</v>
      </c>
      <c r="T3089" s="11">
        <f>(I3089/86400)+25569+(-5/24)</f>
        <v>42724.983680555553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IF(E3090&lt;=0,0,(E3090/D3090)*100)</f>
        <v>0.19384615384615383</v>
      </c>
      <c r="P3090" s="7">
        <f>IF(E3090&lt;=0,0,E3090/L3090)</f>
        <v>42</v>
      </c>
      <c r="Q3090" t="str">
        <f>LEFT(N3090,FIND("/",N3090)-1)</f>
        <v>theater</v>
      </c>
      <c r="R3090" t="str">
        <f>RIGHT(N3090,LEN(N3090)-FIND("/",N3090))</f>
        <v>spaces</v>
      </c>
      <c r="S3090" s="11">
        <f>(J3090/86400)+25569+(-5/24)</f>
        <v>41981.363969907405</v>
      </c>
      <c r="T3090" s="11">
        <f>(I3090/86400)+25569+(-5/24)</f>
        <v>42012.361805555549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IF(E3091&lt;=0,0,(E3091/D3091)*100)</f>
        <v>23.416</v>
      </c>
      <c r="P3091" s="7">
        <f>IF(E3091&lt;=0,0,E3091/L3091)</f>
        <v>130.0888888888889</v>
      </c>
      <c r="Q3091" t="str">
        <f>LEFT(N3091,FIND("/",N3091)-1)</f>
        <v>theater</v>
      </c>
      <c r="R3091" t="str">
        <f>RIGHT(N3091,LEN(N3091)-FIND("/",N3091))</f>
        <v>spaces</v>
      </c>
      <c r="S3091" s="11">
        <f>(J3091/86400)+25569+(-5/24)</f>
        <v>42528.334293981483</v>
      </c>
      <c r="T3091" s="11">
        <f>(I3091/86400)+25569+(-5/24)</f>
        <v>42559.874305555553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IF(E3092&lt;=0,0,(E3092/D3092)*100)</f>
        <v>5.0808888888888886</v>
      </c>
      <c r="P3092" s="7">
        <f>IF(E3092&lt;=0,0,E3092/L3092)</f>
        <v>1270.2222222222222</v>
      </c>
      <c r="Q3092" t="str">
        <f>LEFT(N3092,FIND("/",N3092)-1)</f>
        <v>theater</v>
      </c>
      <c r="R3092" t="str">
        <f>RIGHT(N3092,LEN(N3092)-FIND("/",N3092))</f>
        <v>spaces</v>
      </c>
      <c r="S3092" s="11">
        <f>(J3092/86400)+25569+(-5/24)</f>
        <v>42065.610474537032</v>
      </c>
      <c r="T3092" s="11">
        <f>(I3092/86400)+25569+(-5/24)</f>
        <v>42125.568807870368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IF(E3093&lt;=0,0,(E3093/D3093)*100)</f>
        <v>15.920000000000002</v>
      </c>
      <c r="P3093" s="7">
        <f>IF(E3093&lt;=0,0,E3093/L3093)</f>
        <v>88.444444444444443</v>
      </c>
      <c r="Q3093" t="str">
        <f>LEFT(N3093,FIND("/",N3093)-1)</f>
        <v>theater</v>
      </c>
      <c r="R3093" t="str">
        <f>RIGHT(N3093,LEN(N3093)-FIND("/",N3093))</f>
        <v>spaces</v>
      </c>
      <c r="S3093" s="11">
        <f>(J3093/86400)+25569+(-5/24)</f>
        <v>42566.740081018514</v>
      </c>
      <c r="T3093" s="11">
        <f>(I3093/86400)+25569+(-5/24)</f>
        <v>42596.740081018514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IF(E3094&lt;=0,0,(E3094/D3094)*100)</f>
        <v>1.1831900000000002</v>
      </c>
      <c r="P3094" s="7">
        <f>IF(E3094&lt;=0,0,E3094/L3094)</f>
        <v>56.342380952380957</v>
      </c>
      <c r="Q3094" t="str">
        <f>LEFT(N3094,FIND("/",N3094)-1)</f>
        <v>theater</v>
      </c>
      <c r="R3094" t="str">
        <f>RIGHT(N3094,LEN(N3094)-FIND("/",N3094))</f>
        <v>spaces</v>
      </c>
      <c r="S3094" s="11">
        <f>(J3094/86400)+25569+(-5/24)</f>
        <v>42255.41101851852</v>
      </c>
      <c r="T3094" s="11">
        <f>(I3094/86400)+25569+(-5/24)</f>
        <v>42292.708333333336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IF(E3095&lt;=0,0,(E3095/D3095)*100)</f>
        <v>22.75</v>
      </c>
      <c r="P3095" s="7">
        <f>IF(E3095&lt;=0,0,E3095/L3095)</f>
        <v>53.529411764705884</v>
      </c>
      <c r="Q3095" t="str">
        <f>LEFT(N3095,FIND("/",N3095)-1)</f>
        <v>theater</v>
      </c>
      <c r="R3095" t="str">
        <f>RIGHT(N3095,LEN(N3095)-FIND("/",N3095))</f>
        <v>spaces</v>
      </c>
      <c r="S3095" s="11">
        <f>(J3095/86400)+25569+(-5/24)</f>
        <v>41760.700706018521</v>
      </c>
      <c r="T3095" s="11">
        <f>(I3095/86400)+25569+(-5/24)</f>
        <v>41790.957638888889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IF(E3096&lt;=0,0,(E3096/D3096)*100)</f>
        <v>2.5000000000000001E-2</v>
      </c>
      <c r="P3096" s="7">
        <f>IF(E3096&lt;=0,0,E3096/L3096)</f>
        <v>25</v>
      </c>
      <c r="Q3096" t="str">
        <f>LEFT(N3096,FIND("/",N3096)-1)</f>
        <v>theater</v>
      </c>
      <c r="R3096" t="str">
        <f>RIGHT(N3096,LEN(N3096)-FIND("/",N3096))</f>
        <v>spaces</v>
      </c>
      <c r="S3096" s="11">
        <f>(J3096/86400)+25569+(-5/24)</f>
        <v>42207.587453703702</v>
      </c>
      <c r="T3096" s="11">
        <f>(I3096/86400)+25569+(-5/24)</f>
        <v>42267.587453703702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IF(E3097&lt;=0,0,(E3097/D3097)*100)</f>
        <v>0.33512064343163539</v>
      </c>
      <c r="P3097" s="7">
        <f>IF(E3097&lt;=0,0,E3097/L3097)</f>
        <v>50</v>
      </c>
      <c r="Q3097" t="str">
        <f>LEFT(N3097,FIND("/",N3097)-1)</f>
        <v>theater</v>
      </c>
      <c r="R3097" t="str">
        <f>RIGHT(N3097,LEN(N3097)-FIND("/",N3097))</f>
        <v>spaces</v>
      </c>
      <c r="S3097" s="11">
        <f>(J3097/86400)+25569+(-5/24)</f>
        <v>42522.81689814815</v>
      </c>
      <c r="T3097" s="11">
        <f>(I3097/86400)+25569+(-5/24)</f>
        <v>42582.81689814815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IF(E3098&lt;=0,0,(E3098/D3098)*100)</f>
        <v>3.9750000000000001</v>
      </c>
      <c r="P3098" s="7">
        <f>IF(E3098&lt;=0,0,E3098/L3098)</f>
        <v>56.785714285714285</v>
      </c>
      <c r="Q3098" t="str">
        <f>LEFT(N3098,FIND("/",N3098)-1)</f>
        <v>theater</v>
      </c>
      <c r="R3098" t="str">
        <f>RIGHT(N3098,LEN(N3098)-FIND("/",N3098))</f>
        <v>spaces</v>
      </c>
      <c r="S3098" s="11">
        <f>(J3098/86400)+25569+(-5/24)</f>
        <v>42114.617199074077</v>
      </c>
      <c r="T3098" s="11">
        <f>(I3098/86400)+25569+(-5/24)</f>
        <v>42144.617199074077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IF(E3099&lt;=0,0,(E3099/D3099)*100)</f>
        <v>17.150000000000002</v>
      </c>
      <c r="P3099" s="7">
        <f>IF(E3099&lt;=0,0,E3099/L3099)</f>
        <v>40.833333333333336</v>
      </c>
      <c r="Q3099" t="str">
        <f>LEFT(N3099,FIND("/",N3099)-1)</f>
        <v>theater</v>
      </c>
      <c r="R3099" t="str">
        <f>RIGHT(N3099,LEN(N3099)-FIND("/",N3099))</f>
        <v>spaces</v>
      </c>
      <c r="S3099" s="11">
        <f>(J3099/86400)+25569+(-5/24)</f>
        <v>42629.29515046296</v>
      </c>
      <c r="T3099" s="11">
        <f>(I3099/86400)+25569+(-5/24)</f>
        <v>42650.374999999993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IF(E3100&lt;=0,0,(E3100/D3100)*100)</f>
        <v>3.6080041046690612</v>
      </c>
      <c r="P3100" s="7">
        <f>IF(E3100&lt;=0,0,E3100/L3100)</f>
        <v>65.111111111111114</v>
      </c>
      <c r="Q3100" t="str">
        <f>LEFT(N3100,FIND("/",N3100)-1)</f>
        <v>theater</v>
      </c>
      <c r="R3100" t="str">
        <f>RIGHT(N3100,LEN(N3100)-FIND("/",N3100))</f>
        <v>spaces</v>
      </c>
      <c r="S3100" s="11">
        <f>(J3100/86400)+25569+(-5/24)</f>
        <v>42359.58390046296</v>
      </c>
      <c r="T3100" s="11">
        <f>(I3100/86400)+25569+(-5/24)</f>
        <v>42407.803472222215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IF(E3101&lt;=0,0,(E3101/D3101)*100)</f>
        <v>13.900000000000002</v>
      </c>
      <c r="P3101" s="7">
        <f>IF(E3101&lt;=0,0,E3101/L3101)</f>
        <v>55.6</v>
      </c>
      <c r="Q3101" t="str">
        <f>LEFT(N3101,FIND("/",N3101)-1)</f>
        <v>theater</v>
      </c>
      <c r="R3101" t="str">
        <f>RIGHT(N3101,LEN(N3101)-FIND("/",N3101))</f>
        <v>spaces</v>
      </c>
      <c r="S3101" s="11">
        <f>(J3101/86400)+25569+(-5/24)</f>
        <v>42381.981377314813</v>
      </c>
      <c r="T3101" s="11">
        <f>(I3101/86400)+25569+(-5/24)</f>
        <v>42411.981377314813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IF(E3102&lt;=0,0,(E3102/D3102)*100)</f>
        <v>15.225</v>
      </c>
      <c r="P3102" s="7">
        <f>IF(E3102&lt;=0,0,E3102/L3102)</f>
        <v>140.53846153846155</v>
      </c>
      <c r="Q3102" t="str">
        <f>LEFT(N3102,FIND("/",N3102)-1)</f>
        <v>theater</v>
      </c>
      <c r="R3102" t="str">
        <f>RIGHT(N3102,LEN(N3102)-FIND("/",N3102))</f>
        <v>spaces</v>
      </c>
      <c r="S3102" s="11">
        <f>(J3102/86400)+25569+(-5/24)</f>
        <v>41902.4140625</v>
      </c>
      <c r="T3102" s="11">
        <f>(I3102/86400)+25569+(-5/24)</f>
        <v>41932.4140625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IF(E3103&lt;=0,0,(E3103/D3103)*100)</f>
        <v>12</v>
      </c>
      <c r="P3103" s="7">
        <f>IF(E3103&lt;=0,0,E3103/L3103)</f>
        <v>25</v>
      </c>
      <c r="Q3103" t="str">
        <f>LEFT(N3103,FIND("/",N3103)-1)</f>
        <v>theater</v>
      </c>
      <c r="R3103" t="str">
        <f>RIGHT(N3103,LEN(N3103)-FIND("/",N3103))</f>
        <v>spaces</v>
      </c>
      <c r="S3103" s="11">
        <f>(J3103/86400)+25569+(-5/24)</f>
        <v>42171.175196759257</v>
      </c>
      <c r="T3103" s="11">
        <f>(I3103/86400)+25569+(-5/24)</f>
        <v>42201.12222222222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IF(E3104&lt;=0,0,(E3104/D3104)*100)</f>
        <v>39.112499999999997</v>
      </c>
      <c r="P3104" s="7">
        <f>IF(E3104&lt;=0,0,E3104/L3104)</f>
        <v>69.533333333333331</v>
      </c>
      <c r="Q3104" t="str">
        <f>LEFT(N3104,FIND("/",N3104)-1)</f>
        <v>theater</v>
      </c>
      <c r="R3104" t="str">
        <f>RIGHT(N3104,LEN(N3104)-FIND("/",N3104))</f>
        <v>spaces</v>
      </c>
      <c r="S3104" s="11">
        <f>(J3104/86400)+25569+(-5/24)</f>
        <v>42555.132152777776</v>
      </c>
      <c r="T3104" s="11">
        <f>(I3104/86400)+25569+(-5/24)</f>
        <v>42605.132152777776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IF(E3105&lt;=0,0,(E3105/D3105)*100)</f>
        <v>0.26829268292682928</v>
      </c>
      <c r="P3105" s="7">
        <f>IF(E3105&lt;=0,0,E3105/L3105)</f>
        <v>5.5</v>
      </c>
      <c r="Q3105" t="str">
        <f>LEFT(N3105,FIND("/",N3105)-1)</f>
        <v>theater</v>
      </c>
      <c r="R3105" t="str">
        <f>RIGHT(N3105,LEN(N3105)-FIND("/",N3105))</f>
        <v>spaces</v>
      </c>
      <c r="S3105" s="11">
        <f>(J3105/86400)+25569+(-5/24)</f>
        <v>42106.94798611111</v>
      </c>
      <c r="T3105" s="11">
        <f>(I3105/86400)+25569+(-5/24)</f>
        <v>42166.94798611111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IF(E3106&lt;=0,0,(E3106/D3106)*100)</f>
        <v>29.625</v>
      </c>
      <c r="P3106" s="7">
        <f>IF(E3106&lt;=0,0,E3106/L3106)</f>
        <v>237</v>
      </c>
      <c r="Q3106" t="str">
        <f>LEFT(N3106,FIND("/",N3106)-1)</f>
        <v>theater</v>
      </c>
      <c r="R3106" t="str">
        <f>RIGHT(N3106,LEN(N3106)-FIND("/",N3106))</f>
        <v>spaces</v>
      </c>
      <c r="S3106" s="11">
        <f>(J3106/86400)+25569+(-5/24)</f>
        <v>42006.70035879629</v>
      </c>
      <c r="T3106" s="11">
        <f>(I3106/86400)+25569+(-5/24)</f>
        <v>42037.874999999993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IF(E3107&lt;=0,0,(E3107/D3107)*100)</f>
        <v>42.360992301112063</v>
      </c>
      <c r="P3107" s="7">
        <f>IF(E3107&lt;=0,0,E3107/L3107)</f>
        <v>79.870967741935488</v>
      </c>
      <c r="Q3107" t="str">
        <f>LEFT(N3107,FIND("/",N3107)-1)</f>
        <v>theater</v>
      </c>
      <c r="R3107" t="str">
        <f>RIGHT(N3107,LEN(N3107)-FIND("/",N3107))</f>
        <v>spaces</v>
      </c>
      <c r="S3107" s="11">
        <f>(J3107/86400)+25569+(-5/24)</f>
        <v>41876.510601851849</v>
      </c>
      <c r="T3107" s="11">
        <f>(I3107/86400)+25569+(-5/24)</f>
        <v>41931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IF(E3108&lt;=0,0,(E3108/D3108)*100)</f>
        <v>4.1000000000000005</v>
      </c>
      <c r="P3108" s="7">
        <f>IF(E3108&lt;=0,0,E3108/L3108)</f>
        <v>10.25</v>
      </c>
      <c r="Q3108" t="str">
        <f>LEFT(N3108,FIND("/",N3108)-1)</f>
        <v>theater</v>
      </c>
      <c r="R3108" t="str">
        <f>RIGHT(N3108,LEN(N3108)-FIND("/",N3108))</f>
        <v>spaces</v>
      </c>
      <c r="S3108" s="11">
        <f>(J3108/86400)+25569+(-5/24)</f>
        <v>42241.220787037033</v>
      </c>
      <c r="T3108" s="11">
        <f>(I3108/86400)+25569+(-5/24)</f>
        <v>42263.708333333336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IF(E3109&lt;=0,0,(E3109/D3109)*100)</f>
        <v>19.762499999999999</v>
      </c>
      <c r="P3109" s="7">
        <f>IF(E3109&lt;=0,0,E3109/L3109)</f>
        <v>272.58620689655174</v>
      </c>
      <c r="Q3109" t="str">
        <f>LEFT(N3109,FIND("/",N3109)-1)</f>
        <v>theater</v>
      </c>
      <c r="R3109" t="str">
        <f>RIGHT(N3109,LEN(N3109)-FIND("/",N3109))</f>
        <v>spaces</v>
      </c>
      <c r="S3109" s="11">
        <f>(J3109/86400)+25569+(-5/24)</f>
        <v>42128.605914351851</v>
      </c>
      <c r="T3109" s="11">
        <f>(I3109/86400)+25569+(-5/24)</f>
        <v>42135.605914351851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IF(E3110&lt;=0,0,(E3110/D3110)*100)</f>
        <v>5.1999999999999998E-2</v>
      </c>
      <c r="P3110" s="7">
        <f>IF(E3110&lt;=0,0,E3110/L3110)</f>
        <v>13</v>
      </c>
      <c r="Q3110" t="str">
        <f>LEFT(N3110,FIND("/",N3110)-1)</f>
        <v>theater</v>
      </c>
      <c r="R3110" t="str">
        <f>RIGHT(N3110,LEN(N3110)-FIND("/",N3110))</f>
        <v>spaces</v>
      </c>
      <c r="S3110" s="11">
        <f>(J3110/86400)+25569+(-5/24)</f>
        <v>42062.47215277778</v>
      </c>
      <c r="T3110" s="11">
        <f>(I3110/86400)+25569+(-5/24)</f>
        <v>42122.430486111109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IF(E3111&lt;=0,0,(E3111/D3111)*100)</f>
        <v>25.030188679245285</v>
      </c>
      <c r="P3111" s="7">
        <f>IF(E3111&lt;=0,0,E3111/L3111)</f>
        <v>58.184210526315788</v>
      </c>
      <c r="Q3111" t="str">
        <f>LEFT(N3111,FIND("/",N3111)-1)</f>
        <v>theater</v>
      </c>
      <c r="R3111" t="str">
        <f>RIGHT(N3111,LEN(N3111)-FIND("/",N3111))</f>
        <v>spaces</v>
      </c>
      <c r="S3111" s="11">
        <f>(J3111/86400)+25569+(-5/24)</f>
        <v>41843.916782407403</v>
      </c>
      <c r="T3111" s="11">
        <f>(I3111/86400)+25569+(-5/24)</f>
        <v>41878.916782407403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IF(E3112&lt;=0,0,(E3112/D3112)*100)</f>
        <v>0.04</v>
      </c>
      <c r="P3112" s="7">
        <f>IF(E3112&lt;=0,0,E3112/L3112)</f>
        <v>10</v>
      </c>
      <c r="Q3112" t="str">
        <f>LEFT(N3112,FIND("/",N3112)-1)</f>
        <v>theater</v>
      </c>
      <c r="R3112" t="str">
        <f>RIGHT(N3112,LEN(N3112)-FIND("/",N3112))</f>
        <v>spaces</v>
      </c>
      <c r="S3112" s="11">
        <f>(J3112/86400)+25569+(-5/24)</f>
        <v>42744.823136574072</v>
      </c>
      <c r="T3112" s="11">
        <f>(I3112/86400)+25569+(-5/24)</f>
        <v>42784.823136574072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IF(E3113&lt;=0,0,(E3113/D3113)*100)</f>
        <v>26.640000000000004</v>
      </c>
      <c r="P3113" s="7">
        <f>IF(E3113&lt;=0,0,E3113/L3113)</f>
        <v>70.10526315789474</v>
      </c>
      <c r="Q3113" t="str">
        <f>LEFT(N3113,FIND("/",N3113)-1)</f>
        <v>theater</v>
      </c>
      <c r="R3113" t="str">
        <f>RIGHT(N3113,LEN(N3113)-FIND("/",N3113))</f>
        <v>spaces</v>
      </c>
      <c r="S3113" s="11">
        <f>(J3113/86400)+25569+(-5/24)</f>
        <v>41885.386805555558</v>
      </c>
      <c r="T3113" s="11">
        <f>(I3113/86400)+25569+(-5/24)</f>
        <v>41916.386805555558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IF(E3114&lt;=0,0,(E3114/D3114)*100)</f>
        <v>4.7363636363636363</v>
      </c>
      <c r="P3114" s="7">
        <f>IF(E3114&lt;=0,0,E3114/L3114)</f>
        <v>57.888888888888886</v>
      </c>
      <c r="Q3114" t="str">
        <f>LEFT(N3114,FIND("/",N3114)-1)</f>
        <v>theater</v>
      </c>
      <c r="R3114" t="str">
        <f>RIGHT(N3114,LEN(N3114)-FIND("/",N3114))</f>
        <v>spaces</v>
      </c>
      <c r="S3114" s="11">
        <f>(J3114/86400)+25569+(-5/24)</f>
        <v>42614.913587962961</v>
      </c>
      <c r="T3114" s="11">
        <f>(I3114/86400)+25569+(-5/24)</f>
        <v>42674.913587962961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IF(E3115&lt;=0,0,(E3115/D3115)*100)</f>
        <v>4.2435339894712749</v>
      </c>
      <c r="P3115" s="7">
        <f>IF(E3115&lt;=0,0,E3115/L3115)</f>
        <v>125.27027027027027</v>
      </c>
      <c r="Q3115" t="str">
        <f>LEFT(N3115,FIND("/",N3115)-1)</f>
        <v>theater</v>
      </c>
      <c r="R3115" t="str">
        <f>RIGHT(N3115,LEN(N3115)-FIND("/",N3115))</f>
        <v>spaces</v>
      </c>
      <c r="S3115" s="11">
        <f>(J3115/86400)+25569+(-5/24)</f>
        <v>42081.522939814815</v>
      </c>
      <c r="T3115" s="11">
        <f>(I3115/86400)+25569+(-5/24)</f>
        <v>42111.522939814815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IF(E3116&lt;=0,0,(E3116/D3116)*100)</f>
        <v>0</v>
      </c>
      <c r="P3116" s="7">
        <f>IF(E3116&lt;=0,0,E3116/L3116)</f>
        <v>0</v>
      </c>
      <c r="Q3116" t="str">
        <f>LEFT(N3116,FIND("/",N3116)-1)</f>
        <v>theater</v>
      </c>
      <c r="R3116" t="str">
        <f>RIGHT(N3116,LEN(N3116)-FIND("/",N3116))</f>
        <v>spaces</v>
      </c>
      <c r="S3116" s="11">
        <f>(J3116/86400)+25569+(-5/24)</f>
        <v>41843.42418981481</v>
      </c>
      <c r="T3116" s="11">
        <f>(I3116/86400)+25569+(-5/24)</f>
        <v>41903.42418981481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IF(E3117&lt;=0,0,(E3117/D3117)*100)</f>
        <v>3</v>
      </c>
      <c r="P3117" s="7">
        <f>IF(E3117&lt;=0,0,E3117/L3117)</f>
        <v>300</v>
      </c>
      <c r="Q3117" t="str">
        <f>LEFT(N3117,FIND("/",N3117)-1)</f>
        <v>theater</v>
      </c>
      <c r="R3117" t="str">
        <f>RIGHT(N3117,LEN(N3117)-FIND("/",N3117))</f>
        <v>spaces</v>
      </c>
      <c r="S3117" s="11">
        <f>(J3117/86400)+25569+(-5/24)</f>
        <v>42496.238738425927</v>
      </c>
      <c r="T3117" s="11">
        <f>(I3117/86400)+25569+(-5/24)</f>
        <v>42526.238738425927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IF(E3118&lt;=0,0,(E3118/D3118)*100)</f>
        <v>57.333333333333336</v>
      </c>
      <c r="P3118" s="7">
        <f>IF(E3118&lt;=0,0,E3118/L3118)</f>
        <v>43</v>
      </c>
      <c r="Q3118" t="str">
        <f>LEFT(N3118,FIND("/",N3118)-1)</f>
        <v>theater</v>
      </c>
      <c r="R3118" t="str">
        <f>RIGHT(N3118,LEN(N3118)-FIND("/",N3118))</f>
        <v>spaces</v>
      </c>
      <c r="S3118" s="11">
        <f>(J3118/86400)+25569+(-5/24)</f>
        <v>42081.30700231481</v>
      </c>
      <c r="T3118" s="11">
        <f>(I3118/86400)+25569+(-5/24)</f>
        <v>42095.30700231481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IF(E3119&lt;=0,0,(E3119/D3119)*100)</f>
        <v>0.1</v>
      </c>
      <c r="P3119" s="7">
        <f>IF(E3119&lt;=0,0,E3119/L3119)</f>
        <v>1</v>
      </c>
      <c r="Q3119" t="str">
        <f>LEFT(N3119,FIND("/",N3119)-1)</f>
        <v>theater</v>
      </c>
      <c r="R3119" t="str">
        <f>RIGHT(N3119,LEN(N3119)-FIND("/",N3119))</f>
        <v>spaces</v>
      </c>
      <c r="S3119" s="11">
        <f>(J3119/86400)+25569+(-5/24)</f>
        <v>42509.166203703702</v>
      </c>
      <c r="T3119" s="11">
        <f>(I3119/86400)+25569+(-5/24)</f>
        <v>42517.341666666667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IF(E3120&lt;=0,0,(E3120/D3120)*100)</f>
        <v>0.31</v>
      </c>
      <c r="P3120" s="7">
        <f>IF(E3120&lt;=0,0,E3120/L3120)</f>
        <v>775</v>
      </c>
      <c r="Q3120" t="str">
        <f>LEFT(N3120,FIND("/",N3120)-1)</f>
        <v>theater</v>
      </c>
      <c r="R3120" t="str">
        <f>RIGHT(N3120,LEN(N3120)-FIND("/",N3120))</f>
        <v>spaces</v>
      </c>
      <c r="S3120" s="11">
        <f>(J3120/86400)+25569+(-5/24)</f>
        <v>42534.441238425927</v>
      </c>
      <c r="T3120" s="11">
        <f>(I3120/86400)+25569+(-5/24)</f>
        <v>42553.441238425927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IF(E3121&lt;=0,0,(E3121/D3121)*100)</f>
        <v>0.05</v>
      </c>
      <c r="P3121" s="7">
        <f>IF(E3121&lt;=0,0,E3121/L3121)</f>
        <v>5</v>
      </c>
      <c r="Q3121" t="str">
        <f>LEFT(N3121,FIND("/",N3121)-1)</f>
        <v>theater</v>
      </c>
      <c r="R3121" t="str">
        <f>RIGHT(N3121,LEN(N3121)-FIND("/",N3121))</f>
        <v>spaces</v>
      </c>
      <c r="S3121" s="11">
        <f>(J3121/86400)+25569+(-5/24)</f>
        <v>42059.837175925924</v>
      </c>
      <c r="T3121" s="11">
        <f>(I3121/86400)+25569+(-5/24)</f>
        <v>42089.795509259253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IF(E3122&lt;=0,0,(E3122/D3122)*100)</f>
        <v>9.8461538461538465E-3</v>
      </c>
      <c r="P3122" s="7">
        <f>IF(E3122&lt;=0,0,E3122/L3122)</f>
        <v>12.8</v>
      </c>
      <c r="Q3122" t="str">
        <f>LEFT(N3122,FIND("/",N3122)-1)</f>
        <v>theater</v>
      </c>
      <c r="R3122" t="str">
        <f>RIGHT(N3122,LEN(N3122)-FIND("/",N3122))</f>
        <v>spaces</v>
      </c>
      <c r="S3122" s="11">
        <f>(J3122/86400)+25569+(-5/24)</f>
        <v>42435.733749999992</v>
      </c>
      <c r="T3122" s="11">
        <f>(I3122/86400)+25569+(-5/24)</f>
        <v>42495.692083333335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IF(E3123&lt;=0,0,(E3123/D3123)*100)</f>
        <v>0.66666666666666674</v>
      </c>
      <c r="P3123" s="7">
        <f>IF(E3123&lt;=0,0,E3123/L3123)</f>
        <v>10</v>
      </c>
      <c r="Q3123" t="str">
        <f>LEFT(N3123,FIND("/",N3123)-1)</f>
        <v>theater</v>
      </c>
      <c r="R3123" t="str">
        <f>RIGHT(N3123,LEN(N3123)-FIND("/",N3123))</f>
        <v>spaces</v>
      </c>
      <c r="S3123" s="11">
        <f>(J3123/86400)+25569+(-5/24)</f>
        <v>41848.471469907403</v>
      </c>
      <c r="T3123" s="11">
        <f>(I3123/86400)+25569+(-5/24)</f>
        <v>41908.471469907403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IF(E3124&lt;=0,0,(E3124/D3124)*100)</f>
        <v>58.291457286432156</v>
      </c>
      <c r="P3124" s="7">
        <f>IF(E3124&lt;=0,0,E3124/L3124)</f>
        <v>58</v>
      </c>
      <c r="Q3124" t="str">
        <f>LEFT(N3124,FIND("/",N3124)-1)</f>
        <v>theater</v>
      </c>
      <c r="R3124" t="str">
        <f>RIGHT(N3124,LEN(N3124)-FIND("/",N3124))</f>
        <v>spaces</v>
      </c>
      <c r="S3124" s="11">
        <f>(J3124/86400)+25569+(-5/24)</f>
        <v>42678.723749999997</v>
      </c>
      <c r="T3124" s="11">
        <f>(I3124/86400)+25569+(-5/24)</f>
        <v>42683.765416666669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IF(E3125&lt;=0,0,(E3125/D3125)*100)</f>
        <v>68.153599999999997</v>
      </c>
      <c r="P3125" s="7">
        <f>IF(E3125&lt;=0,0,E3125/L3125)</f>
        <v>244.80459770114942</v>
      </c>
      <c r="Q3125" t="str">
        <f>LEFT(N3125,FIND("/",N3125)-1)</f>
        <v>theater</v>
      </c>
      <c r="R3125" t="str">
        <f>RIGHT(N3125,LEN(N3125)-FIND("/",N3125))</f>
        <v>spaces</v>
      </c>
      <c r="S3125" s="11">
        <f>(J3125/86400)+25569+(-5/24)</f>
        <v>42530.784699074073</v>
      </c>
      <c r="T3125" s="11">
        <f>(I3125/86400)+25569+(-5/24)</f>
        <v>42560.784699074073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IF(E3126&lt;=0,0,(E3126/D3126)*100)</f>
        <v>3.2499999999999999E-3</v>
      </c>
      <c r="P3126" s="7">
        <f>IF(E3126&lt;=0,0,E3126/L3126)</f>
        <v>6.5</v>
      </c>
      <c r="Q3126" t="str">
        <f>LEFT(N3126,FIND("/",N3126)-1)</f>
        <v>theater</v>
      </c>
      <c r="R3126" t="str">
        <f>RIGHT(N3126,LEN(N3126)-FIND("/",N3126))</f>
        <v>spaces</v>
      </c>
      <c r="S3126" s="11">
        <f>(J3126/86400)+25569+(-5/24)</f>
        <v>41977.571770833332</v>
      </c>
      <c r="T3126" s="11">
        <f>(I3126/86400)+25569+(-5/24)</f>
        <v>42037.571770833332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IF(E3127&lt;=0,0,(E3127/D3127)*100)</f>
        <v>0</v>
      </c>
      <c r="P3127" s="7">
        <f>IF(E3127&lt;=0,0,E3127/L3127)</f>
        <v>0</v>
      </c>
      <c r="Q3127" t="str">
        <f>LEFT(N3127,FIND("/",N3127)-1)</f>
        <v>theater</v>
      </c>
      <c r="R3127" t="str">
        <f>RIGHT(N3127,LEN(N3127)-FIND("/",N3127))</f>
        <v>spaces</v>
      </c>
      <c r="S3127" s="11">
        <f>(J3127/86400)+25569+(-5/24)</f>
        <v>42345.998518518514</v>
      </c>
      <c r="T3127" s="11">
        <f>(I3127/86400)+25569+(-5/24)</f>
        <v>42375.998518518514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IF(E3128&lt;=0,0,(E3128/D3128)*100)</f>
        <v>4.16</v>
      </c>
      <c r="P3128" s="7">
        <f>IF(E3128&lt;=0,0,E3128/L3128)</f>
        <v>61.176470588235297</v>
      </c>
      <c r="Q3128" t="str">
        <f>LEFT(N3128,FIND("/",N3128)-1)</f>
        <v>theater</v>
      </c>
      <c r="R3128" t="str">
        <f>RIGHT(N3128,LEN(N3128)-FIND("/",N3128))</f>
        <v>spaces</v>
      </c>
      <c r="S3128" s="11">
        <f>(J3128/86400)+25569+(-5/24)</f>
        <v>42426.809745370367</v>
      </c>
      <c r="T3128" s="11">
        <f>(I3128/86400)+25569+(-5/24)</f>
        <v>42456.768078703702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IF(E3129&lt;=0,0,(E3129/D3129)*100)</f>
        <v>0</v>
      </c>
      <c r="P3129" s="7">
        <f>IF(E3129&lt;=0,0,E3129/L3129)</f>
        <v>0</v>
      </c>
      <c r="Q3129" t="str">
        <f>LEFT(N3129,FIND("/",N3129)-1)</f>
        <v>theater</v>
      </c>
      <c r="R3129" t="str">
        <f>RIGHT(N3129,LEN(N3129)-FIND("/",N3129))</f>
        <v>spaces</v>
      </c>
      <c r="S3129" s="11">
        <f>(J3129/86400)+25569+(-5/24)</f>
        <v>42034.648483796293</v>
      </c>
      <c r="T3129" s="11">
        <f>(I3129/86400)+25569+(-5/24)</f>
        <v>42064.648483796293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IF(E3130&lt;=0,0,(E3130/D3130)*100)</f>
        <v>108.60666666666667</v>
      </c>
      <c r="P3130" s="7">
        <f>IF(E3130&lt;=0,0,E3130/L3130)</f>
        <v>139.23931623931625</v>
      </c>
      <c r="Q3130" t="str">
        <f>LEFT(N3130,FIND("/",N3130)-1)</f>
        <v>theater</v>
      </c>
      <c r="R3130" t="str">
        <f>RIGHT(N3130,LEN(N3130)-FIND("/",N3130))</f>
        <v>plays</v>
      </c>
      <c r="S3130" s="11">
        <f>(J3130/86400)+25569+(-5/24)</f>
        <v>42780.617372685178</v>
      </c>
      <c r="T3130" s="11">
        <f>(I3130/86400)+25569+(-5/24)</f>
        <v>42810.575706018521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IF(E3131&lt;=0,0,(E3131/D3131)*100)</f>
        <v>0.8</v>
      </c>
      <c r="P3131" s="7">
        <f>IF(E3131&lt;=0,0,E3131/L3131)</f>
        <v>10</v>
      </c>
      <c r="Q3131" t="str">
        <f>LEFT(N3131,FIND("/",N3131)-1)</f>
        <v>theater</v>
      </c>
      <c r="R3131" t="str">
        <f>RIGHT(N3131,LEN(N3131)-FIND("/",N3131))</f>
        <v>plays</v>
      </c>
      <c r="S3131" s="11">
        <f>(J3131/86400)+25569+(-5/24)</f>
        <v>42803.634479166663</v>
      </c>
      <c r="T3131" s="11">
        <f>(I3131/86400)+25569+(-5/24)</f>
        <v>42843.592812499999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IF(E3132&lt;=0,0,(E3132/D3132)*100)</f>
        <v>3.75</v>
      </c>
      <c r="P3132" s="7">
        <f>IF(E3132&lt;=0,0,E3132/L3132)</f>
        <v>93.75</v>
      </c>
      <c r="Q3132" t="str">
        <f>LEFT(N3132,FIND("/",N3132)-1)</f>
        <v>theater</v>
      </c>
      <c r="R3132" t="str">
        <f>RIGHT(N3132,LEN(N3132)-FIND("/",N3132))</f>
        <v>plays</v>
      </c>
      <c r="S3132" s="11">
        <f>(J3132/86400)+25569+(-5/24)</f>
        <v>42808.431898148141</v>
      </c>
      <c r="T3132" s="11">
        <f>(I3132/86400)+25569+(-5/24)</f>
        <v>42838.999305555553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IF(E3133&lt;=0,0,(E3133/D3133)*100)</f>
        <v>15.731707317073171</v>
      </c>
      <c r="P3133" s="7">
        <f>IF(E3133&lt;=0,0,E3133/L3133)</f>
        <v>53.75</v>
      </c>
      <c r="Q3133" t="str">
        <f>LEFT(N3133,FIND("/",N3133)-1)</f>
        <v>theater</v>
      </c>
      <c r="R3133" t="str">
        <f>RIGHT(N3133,LEN(N3133)-FIND("/",N3133))</f>
        <v>plays</v>
      </c>
      <c r="S3133" s="11">
        <f>(J3133/86400)+25569+(-5/24)</f>
        <v>42803.370891203704</v>
      </c>
      <c r="T3133" s="11">
        <f>(I3133/86400)+25569+(-5/24)</f>
        <v>42833.329224537032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IF(E3134&lt;=0,0,(E3134/D3134)*100)</f>
        <v>3.3333333333333333E-2</v>
      </c>
      <c r="P3134" s="7">
        <f>IF(E3134&lt;=0,0,E3134/L3134)</f>
        <v>10</v>
      </c>
      <c r="Q3134" t="str">
        <f>LEFT(N3134,FIND("/",N3134)-1)</f>
        <v>theater</v>
      </c>
      <c r="R3134" t="str">
        <f>RIGHT(N3134,LEN(N3134)-FIND("/",N3134))</f>
        <v>plays</v>
      </c>
      <c r="S3134" s="11">
        <f>(J3134/86400)+25569+(-5/24)</f>
        <v>42786.141898148147</v>
      </c>
      <c r="T3134" s="11">
        <f>(I3134/86400)+25569+(-5/24)</f>
        <v>42846.100231481476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IF(E3135&lt;=0,0,(E3135/D3135)*100)</f>
        <v>108</v>
      </c>
      <c r="P3135" s="7">
        <f>IF(E3135&lt;=0,0,E3135/L3135)</f>
        <v>33.75</v>
      </c>
      <c r="Q3135" t="str">
        <f>LEFT(N3135,FIND("/",N3135)-1)</f>
        <v>theater</v>
      </c>
      <c r="R3135" t="str">
        <f>RIGHT(N3135,LEN(N3135)-FIND("/",N3135))</f>
        <v>plays</v>
      </c>
      <c r="S3135" s="11">
        <f>(J3135/86400)+25569+(-5/24)</f>
        <v>42788.356874999998</v>
      </c>
      <c r="T3135" s="11">
        <f>(I3135/86400)+25569+(-5/24)</f>
        <v>42818.315208333333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IF(E3136&lt;=0,0,(E3136/D3136)*100)</f>
        <v>22.5</v>
      </c>
      <c r="P3136" s="7">
        <f>IF(E3136&lt;=0,0,E3136/L3136)</f>
        <v>18.75</v>
      </c>
      <c r="Q3136" t="str">
        <f>LEFT(N3136,FIND("/",N3136)-1)</f>
        <v>theater</v>
      </c>
      <c r="R3136" t="str">
        <f>RIGHT(N3136,LEN(N3136)-FIND("/",N3136))</f>
        <v>plays</v>
      </c>
      <c r="S3136" s="11">
        <f>(J3136/86400)+25569+(-5/24)</f>
        <v>42800.511793981474</v>
      </c>
      <c r="T3136" s="11">
        <f>(I3136/86400)+25569+(-5/24)</f>
        <v>42821.470127314817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IF(E3137&lt;=0,0,(E3137/D3137)*100)</f>
        <v>20.849420849420849</v>
      </c>
      <c r="P3137" s="7">
        <f>IF(E3137&lt;=0,0,E3137/L3137)</f>
        <v>23.142857142857142</v>
      </c>
      <c r="Q3137" t="str">
        <f>LEFT(N3137,FIND("/",N3137)-1)</f>
        <v>theater</v>
      </c>
      <c r="R3137" t="str">
        <f>RIGHT(N3137,LEN(N3137)-FIND("/",N3137))</f>
        <v>plays</v>
      </c>
      <c r="S3137" s="11">
        <f>(J3137/86400)+25569+(-5/24)</f>
        <v>42806.943530092591</v>
      </c>
      <c r="T3137" s="11">
        <f>(I3137/86400)+25569+(-5/24)</f>
        <v>42828.943530092591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IF(E3138&lt;=0,0,(E3138/D3138)*100)</f>
        <v>127.8</v>
      </c>
      <c r="P3138" s="7">
        <f>IF(E3138&lt;=0,0,E3138/L3138)</f>
        <v>29.045454545454547</v>
      </c>
      <c r="Q3138" t="str">
        <f>LEFT(N3138,FIND("/",N3138)-1)</f>
        <v>theater</v>
      </c>
      <c r="R3138" t="str">
        <f>RIGHT(N3138,LEN(N3138)-FIND("/",N3138))</f>
        <v>plays</v>
      </c>
      <c r="S3138" s="11">
        <f>(J3138/86400)+25569+(-5/24)</f>
        <v>42789.25409722222</v>
      </c>
      <c r="T3138" s="11">
        <f>(I3138/86400)+25569+(-5/24)</f>
        <v>42825.749305555553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IF(E3139&lt;=0,0,(E3139/D3139)*100)</f>
        <v>3.3333333333333335</v>
      </c>
      <c r="P3139" s="7">
        <f>IF(E3139&lt;=0,0,E3139/L3139)</f>
        <v>50</v>
      </c>
      <c r="Q3139" t="str">
        <f>LEFT(N3139,FIND("/",N3139)-1)</f>
        <v>theater</v>
      </c>
      <c r="R3139" t="str">
        <f>RIGHT(N3139,LEN(N3139)-FIND("/",N3139))</f>
        <v>plays</v>
      </c>
      <c r="S3139" s="11">
        <f>(J3139/86400)+25569+(-5/24)</f>
        <v>42807.676724537036</v>
      </c>
      <c r="T3139" s="11">
        <f>(I3139/86400)+25569+(-5/24)</f>
        <v>42858.591666666667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IF(E3140&lt;=0,0,(E3140/D3140)*100)</f>
        <v>0</v>
      </c>
      <c r="P3140" s="7">
        <f>IF(E3140&lt;=0,0,E3140/L3140)</f>
        <v>0</v>
      </c>
      <c r="Q3140" t="str">
        <f>LEFT(N3140,FIND("/",N3140)-1)</f>
        <v>theater</v>
      </c>
      <c r="R3140" t="str">
        <f>RIGHT(N3140,LEN(N3140)-FIND("/",N3140))</f>
        <v>plays</v>
      </c>
      <c r="S3140" s="11">
        <f>(J3140/86400)+25569+(-5/24)</f>
        <v>42809.437581018516</v>
      </c>
      <c r="T3140" s="11">
        <f>(I3140/86400)+25569+(-5/24)</f>
        <v>42828.437581018516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IF(E3141&lt;=0,0,(E3141/D3141)*100)</f>
        <v>5.4</v>
      </c>
      <c r="P3141" s="7">
        <f>IF(E3141&lt;=0,0,E3141/L3141)</f>
        <v>450</v>
      </c>
      <c r="Q3141" t="str">
        <f>LEFT(N3141,FIND("/",N3141)-1)</f>
        <v>theater</v>
      </c>
      <c r="R3141" t="str">
        <f>RIGHT(N3141,LEN(N3141)-FIND("/",N3141))</f>
        <v>plays</v>
      </c>
      <c r="S3141" s="11">
        <f>(J3141/86400)+25569+(-5/24)</f>
        <v>42785.062037037038</v>
      </c>
      <c r="T3141" s="11">
        <f>(I3141/86400)+25569+(-5/24)</f>
        <v>42818.981249999997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IF(E3142&lt;=0,0,(E3142/D3142)*100)</f>
        <v>0.96</v>
      </c>
      <c r="P3142" s="7">
        <f>IF(E3142&lt;=0,0,E3142/L3142)</f>
        <v>24</v>
      </c>
      <c r="Q3142" t="str">
        <f>LEFT(N3142,FIND("/",N3142)-1)</f>
        <v>theater</v>
      </c>
      <c r="R3142" t="str">
        <f>RIGHT(N3142,LEN(N3142)-FIND("/",N3142))</f>
        <v>plays</v>
      </c>
      <c r="S3142" s="11">
        <f>(J3142/86400)+25569+(-5/24)</f>
        <v>42802.510451388887</v>
      </c>
      <c r="T3142" s="11">
        <f>(I3142/86400)+25569+(-5/24)</f>
        <v>42832.468784722216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IF(E3143&lt;=0,0,(E3143/D3143)*100)</f>
        <v>51.6</v>
      </c>
      <c r="P3143" s="7">
        <f>IF(E3143&lt;=0,0,E3143/L3143)</f>
        <v>32.25</v>
      </c>
      <c r="Q3143" t="str">
        <f>LEFT(N3143,FIND("/",N3143)-1)</f>
        <v>theater</v>
      </c>
      <c r="R3143" t="str">
        <f>RIGHT(N3143,LEN(N3143)-FIND("/",N3143))</f>
        <v>plays</v>
      </c>
      <c r="S3143" s="11">
        <f>(J3143/86400)+25569+(-5/24)</f>
        <v>42800.544999999998</v>
      </c>
      <c r="T3143" s="11">
        <f>(I3143/86400)+25569+(-5/24)</f>
        <v>42841.624999999993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IF(E3144&lt;=0,0,(E3144/D3144)*100)</f>
        <v>1.6363636363636365</v>
      </c>
      <c r="P3144" s="7">
        <f>IF(E3144&lt;=0,0,E3144/L3144)</f>
        <v>15</v>
      </c>
      <c r="Q3144" t="str">
        <f>LEFT(N3144,FIND("/",N3144)-1)</f>
        <v>theater</v>
      </c>
      <c r="R3144" t="str">
        <f>RIGHT(N3144,LEN(N3144)-FIND("/",N3144))</f>
        <v>plays</v>
      </c>
      <c r="S3144" s="11">
        <f>(J3144/86400)+25569+(-5/24)</f>
        <v>42783.304849537039</v>
      </c>
      <c r="T3144" s="11">
        <f>(I3144/86400)+25569+(-5/24)</f>
        <v>42813.263182870367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IF(E3145&lt;=0,0,(E3145/D3145)*100)</f>
        <v>0</v>
      </c>
      <c r="P3145" s="7">
        <f>IF(E3145&lt;=0,0,E3145/L3145)</f>
        <v>0</v>
      </c>
      <c r="Q3145" t="str">
        <f>LEFT(N3145,FIND("/",N3145)-1)</f>
        <v>theater</v>
      </c>
      <c r="R3145" t="str">
        <f>RIGHT(N3145,LEN(N3145)-FIND("/",N3145))</f>
        <v>plays</v>
      </c>
      <c r="S3145" s="11">
        <f>(J3145/86400)+25569+(-5/24)</f>
        <v>42808.149953703702</v>
      </c>
      <c r="T3145" s="11">
        <f>(I3145/86400)+25569+(-5/24)</f>
        <v>42834.149953703702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IF(E3146&lt;=0,0,(E3146/D3146)*100)</f>
        <v>75.400000000000006</v>
      </c>
      <c r="P3146" s="7">
        <f>IF(E3146&lt;=0,0,E3146/L3146)</f>
        <v>251.33333333333334</v>
      </c>
      <c r="Q3146" t="str">
        <f>LEFT(N3146,FIND("/",N3146)-1)</f>
        <v>theater</v>
      </c>
      <c r="R3146" t="str">
        <f>RIGHT(N3146,LEN(N3146)-FIND("/",N3146))</f>
        <v>plays</v>
      </c>
      <c r="S3146" s="11">
        <f>(J3146/86400)+25569+(-5/24)</f>
        <v>42796.329942129632</v>
      </c>
      <c r="T3146" s="11">
        <f>(I3146/86400)+25569+(-5/24)</f>
        <v>42813.041666666664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IF(E3147&lt;=0,0,(E3147/D3147)*100)</f>
        <v>0</v>
      </c>
      <c r="P3147" s="7">
        <f>IF(E3147&lt;=0,0,E3147/L3147)</f>
        <v>0</v>
      </c>
      <c r="Q3147" t="str">
        <f>LEFT(N3147,FIND("/",N3147)-1)</f>
        <v>theater</v>
      </c>
      <c r="R3147" t="str">
        <f>RIGHT(N3147,LEN(N3147)-FIND("/",N3147))</f>
        <v>plays</v>
      </c>
      <c r="S3147" s="11">
        <f>(J3147/86400)+25569+(-5/24)</f>
        <v>42761.832569444443</v>
      </c>
      <c r="T3147" s="11">
        <f>(I3147/86400)+25569+(-5/24)</f>
        <v>42821.790902777771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IF(E3148&lt;=0,0,(E3148/D3148)*100)</f>
        <v>10.5</v>
      </c>
      <c r="P3148" s="7">
        <f>IF(E3148&lt;=0,0,E3148/L3148)</f>
        <v>437.5</v>
      </c>
      <c r="Q3148" t="str">
        <f>LEFT(N3148,FIND("/",N3148)-1)</f>
        <v>theater</v>
      </c>
      <c r="R3148" t="str">
        <f>RIGHT(N3148,LEN(N3148)-FIND("/",N3148))</f>
        <v>plays</v>
      </c>
      <c r="S3148" s="11">
        <f>(J3148/86400)+25569+(-5/24)</f>
        <v>42796.474143518521</v>
      </c>
      <c r="T3148" s="11">
        <f>(I3148/86400)+25569+(-5/24)</f>
        <v>42841.432476851849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IF(E3149&lt;=0,0,(E3149/D3149)*100)</f>
        <v>117.52499999999999</v>
      </c>
      <c r="P3149" s="7">
        <f>IF(E3149&lt;=0,0,E3149/L3149)</f>
        <v>110.35211267605634</v>
      </c>
      <c r="Q3149" t="str">
        <f>LEFT(N3149,FIND("/",N3149)-1)</f>
        <v>theater</v>
      </c>
      <c r="R3149" t="str">
        <f>RIGHT(N3149,LEN(N3149)-FIND("/",N3149))</f>
        <v>plays</v>
      </c>
      <c r="S3149" s="11">
        <f>(J3149/86400)+25569+(-5/24)</f>
        <v>41909.761053240734</v>
      </c>
      <c r="T3149" s="11">
        <f>(I3149/86400)+25569+(-5/24)</f>
        <v>41949.802719907406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IF(E3150&lt;=0,0,(E3150/D3150)*100)</f>
        <v>131.16666666666669</v>
      </c>
      <c r="P3150" s="7">
        <f>IF(E3150&lt;=0,0,E3150/L3150)</f>
        <v>41.421052631578945</v>
      </c>
      <c r="Q3150" t="str">
        <f>LEFT(N3150,FIND("/",N3150)-1)</f>
        <v>theater</v>
      </c>
      <c r="R3150" t="str">
        <f>RIGHT(N3150,LEN(N3150)-FIND("/",N3150))</f>
        <v>plays</v>
      </c>
      <c r="S3150" s="11">
        <f>(J3150/86400)+25569+(-5/24)</f>
        <v>41891.456990740735</v>
      </c>
      <c r="T3150" s="11">
        <f>(I3150/86400)+25569+(-5/24)</f>
        <v>41912.958333333328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IF(E3151&lt;=0,0,(E3151/D3151)*100)</f>
        <v>104</v>
      </c>
      <c r="P3151" s="7">
        <f>IF(E3151&lt;=0,0,E3151/L3151)</f>
        <v>52</v>
      </c>
      <c r="Q3151" t="str">
        <f>LEFT(N3151,FIND("/",N3151)-1)</f>
        <v>theater</v>
      </c>
      <c r="R3151" t="str">
        <f>RIGHT(N3151,LEN(N3151)-FIND("/",N3151))</f>
        <v>plays</v>
      </c>
      <c r="S3151" s="11">
        <f>(J3151/86400)+25569+(-5/24)</f>
        <v>41225.809027777774</v>
      </c>
      <c r="T3151" s="11">
        <f>(I3151/86400)+25569+(-5/24)</f>
        <v>41249.875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IF(E3152&lt;=0,0,(E3152/D3152)*100)</f>
        <v>101</v>
      </c>
      <c r="P3152" s="7">
        <f>IF(E3152&lt;=0,0,E3152/L3152)</f>
        <v>33.990384615384613</v>
      </c>
      <c r="Q3152" t="str">
        <f>LEFT(N3152,FIND("/",N3152)-1)</f>
        <v>theater</v>
      </c>
      <c r="R3152" t="str">
        <f>RIGHT(N3152,LEN(N3152)-FIND("/",N3152))</f>
        <v>plays</v>
      </c>
      <c r="S3152" s="11">
        <f>(J3152/86400)+25569+(-5/24)</f>
        <v>40478.055590277778</v>
      </c>
      <c r="T3152" s="11">
        <f>(I3152/86400)+25569+(-5/24)</f>
        <v>40567.958333333328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IF(E3153&lt;=0,0,(E3153/D3153)*100)</f>
        <v>100.4</v>
      </c>
      <c r="P3153" s="7">
        <f>IF(E3153&lt;=0,0,E3153/L3153)</f>
        <v>103.35294117647059</v>
      </c>
      <c r="Q3153" t="str">
        <f>LEFT(N3153,FIND("/",N3153)-1)</f>
        <v>theater</v>
      </c>
      <c r="R3153" t="str">
        <f>RIGHT(N3153,LEN(N3153)-FIND("/",N3153))</f>
        <v>plays</v>
      </c>
      <c r="S3153" s="11">
        <f>(J3153/86400)+25569+(-5/24)</f>
        <v>41862.631643518514</v>
      </c>
      <c r="T3153" s="11">
        <f>(I3153/86400)+25569+(-5/24)</f>
        <v>41892.631643518514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IF(E3154&lt;=0,0,(E3154/D3154)*100)</f>
        <v>105.95454545454545</v>
      </c>
      <c r="P3154" s="7">
        <f>IF(E3154&lt;=0,0,E3154/L3154)</f>
        <v>34.791044776119406</v>
      </c>
      <c r="Q3154" t="str">
        <f>LEFT(N3154,FIND("/",N3154)-1)</f>
        <v>theater</v>
      </c>
      <c r="R3154" t="str">
        <f>RIGHT(N3154,LEN(N3154)-FIND("/",N3154))</f>
        <v>plays</v>
      </c>
      <c r="S3154" s="11">
        <f>(J3154/86400)+25569+(-5/24)</f>
        <v>41550.659340277773</v>
      </c>
      <c r="T3154" s="11">
        <f>(I3154/86400)+25569+(-5/24)</f>
        <v>41580.659340277773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IF(E3155&lt;=0,0,(E3155/D3155)*100)</f>
        <v>335.58333333333337</v>
      </c>
      <c r="P3155" s="7">
        <f>IF(E3155&lt;=0,0,E3155/L3155)</f>
        <v>41.773858921161825</v>
      </c>
      <c r="Q3155" t="str">
        <f>LEFT(N3155,FIND("/",N3155)-1)</f>
        <v>theater</v>
      </c>
      <c r="R3155" t="str">
        <f>RIGHT(N3155,LEN(N3155)-FIND("/",N3155))</f>
        <v>plays</v>
      </c>
      <c r="S3155" s="11">
        <f>(J3155/86400)+25569+(-5/24)</f>
        <v>40632.946030092593</v>
      </c>
      <c r="T3155" s="11">
        <f>(I3155/86400)+25569+(-5/24)</f>
        <v>40663.999305555553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IF(E3156&lt;=0,0,(E3156/D3156)*100)</f>
        <v>112.92857142857142</v>
      </c>
      <c r="P3156" s="7">
        <f>IF(E3156&lt;=0,0,E3156/L3156)</f>
        <v>64.268292682926827</v>
      </c>
      <c r="Q3156" t="str">
        <f>LEFT(N3156,FIND("/",N3156)-1)</f>
        <v>theater</v>
      </c>
      <c r="R3156" t="str">
        <f>RIGHT(N3156,LEN(N3156)-FIND("/",N3156))</f>
        <v>plays</v>
      </c>
      <c r="S3156" s="11">
        <f>(J3156/86400)+25569+(-5/24)</f>
        <v>40970.667337962957</v>
      </c>
      <c r="T3156" s="11">
        <f>(I3156/86400)+25569+(-5/24)</f>
        <v>41000.625671296293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IF(E3157&lt;=0,0,(E3157/D3157)*100)</f>
        <v>188.50460000000001</v>
      </c>
      <c r="P3157" s="7">
        <f>IF(E3157&lt;=0,0,E3157/L3157)</f>
        <v>31.209370860927152</v>
      </c>
      <c r="Q3157" t="str">
        <f>LEFT(N3157,FIND("/",N3157)-1)</f>
        <v>theater</v>
      </c>
      <c r="R3157" t="str">
        <f>RIGHT(N3157,LEN(N3157)-FIND("/",N3157))</f>
        <v>plays</v>
      </c>
      <c r="S3157" s="11">
        <f>(J3157/86400)+25569+(-5/24)</f>
        <v>41233.290798611109</v>
      </c>
      <c r="T3157" s="11">
        <f>(I3157/86400)+25569+(-5/24)</f>
        <v>41263.290798611109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IF(E3158&lt;=0,0,(E3158/D3158)*100)</f>
        <v>101.81818181818181</v>
      </c>
      <c r="P3158" s="7">
        <f>IF(E3158&lt;=0,0,E3158/L3158)</f>
        <v>62.921348314606739</v>
      </c>
      <c r="Q3158" t="str">
        <f>LEFT(N3158,FIND("/",N3158)-1)</f>
        <v>theater</v>
      </c>
      <c r="R3158" t="str">
        <f>RIGHT(N3158,LEN(N3158)-FIND("/",N3158))</f>
        <v>plays</v>
      </c>
      <c r="S3158" s="11">
        <f>(J3158/86400)+25569+(-5/24)</f>
        <v>41026.744722222218</v>
      </c>
      <c r="T3158" s="11">
        <f>(I3158/86400)+25569+(-5/24)</f>
        <v>41061.744722222218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IF(E3159&lt;=0,0,(E3159/D3159)*100)</f>
        <v>101</v>
      </c>
      <c r="P3159" s="7">
        <f>IF(E3159&lt;=0,0,E3159/L3159)</f>
        <v>98.536585365853654</v>
      </c>
      <c r="Q3159" t="str">
        <f>LEFT(N3159,FIND("/",N3159)-1)</f>
        <v>theater</v>
      </c>
      <c r="R3159" t="str">
        <f>RIGHT(N3159,LEN(N3159)-FIND("/",N3159))</f>
        <v>plays</v>
      </c>
      <c r="S3159" s="11">
        <f>(J3159/86400)+25569+(-5/24)</f>
        <v>41829.579918981479</v>
      </c>
      <c r="T3159" s="11">
        <f>(I3159/86400)+25569+(-5/24)</f>
        <v>41839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IF(E3160&lt;=0,0,(E3160/D3160)*100)</f>
        <v>113.99999999999999</v>
      </c>
      <c r="P3160" s="7">
        <f>IF(E3160&lt;=0,0,E3160/L3160)</f>
        <v>82.608695652173907</v>
      </c>
      <c r="Q3160" t="str">
        <f>LEFT(N3160,FIND("/",N3160)-1)</f>
        <v>theater</v>
      </c>
      <c r="R3160" t="str">
        <f>RIGHT(N3160,LEN(N3160)-FIND("/",N3160))</f>
        <v>plays</v>
      </c>
      <c r="S3160" s="11">
        <f>(J3160/86400)+25569+(-5/24)</f>
        <v>41447.631388888891</v>
      </c>
      <c r="T3160" s="11">
        <f>(I3160/86400)+25569+(-5/24)</f>
        <v>41477.631388888891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IF(E3161&lt;=0,0,(E3161/D3161)*100)</f>
        <v>133.48133333333334</v>
      </c>
      <c r="P3161" s="7">
        <f>IF(E3161&lt;=0,0,E3161/L3161)</f>
        <v>38.504230769230773</v>
      </c>
      <c r="Q3161" t="str">
        <f>LEFT(N3161,FIND("/",N3161)-1)</f>
        <v>theater</v>
      </c>
      <c r="R3161" t="str">
        <f>RIGHT(N3161,LEN(N3161)-FIND("/",N3161))</f>
        <v>plays</v>
      </c>
      <c r="S3161" s="11">
        <f>(J3161/86400)+25569+(-5/24)</f>
        <v>40883.858344907407</v>
      </c>
      <c r="T3161" s="11">
        <f>(I3161/86400)+25569+(-5/24)</f>
        <v>40926.75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IF(E3162&lt;=0,0,(E3162/D3162)*100)</f>
        <v>101.53333333333335</v>
      </c>
      <c r="P3162" s="7">
        <f>IF(E3162&lt;=0,0,E3162/L3162)</f>
        <v>80.15789473684211</v>
      </c>
      <c r="Q3162" t="str">
        <f>LEFT(N3162,FIND("/",N3162)-1)</f>
        <v>theater</v>
      </c>
      <c r="R3162" t="str">
        <f>RIGHT(N3162,LEN(N3162)-FIND("/",N3162))</f>
        <v>plays</v>
      </c>
      <c r="S3162" s="11">
        <f>(J3162/86400)+25569+(-5/24)</f>
        <v>41841.056562499994</v>
      </c>
      <c r="T3162" s="11">
        <f>(I3162/86400)+25569+(-5/24)</f>
        <v>41863.999305555553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IF(E3163&lt;=0,0,(E3163/D3163)*100)</f>
        <v>105.1</v>
      </c>
      <c r="P3163" s="7">
        <f>IF(E3163&lt;=0,0,E3163/L3163)</f>
        <v>28.405405405405407</v>
      </c>
      <c r="Q3163" t="str">
        <f>LEFT(N3163,FIND("/",N3163)-1)</f>
        <v>theater</v>
      </c>
      <c r="R3163" t="str">
        <f>RIGHT(N3163,LEN(N3163)-FIND("/",N3163))</f>
        <v>plays</v>
      </c>
      <c r="S3163" s="11">
        <f>(J3163/86400)+25569+(-5/24)</f>
        <v>41897.327800925923</v>
      </c>
      <c r="T3163" s="11">
        <f>(I3163/86400)+25569+(-5/24)</f>
        <v>41927.327800925923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IF(E3164&lt;=0,0,(E3164/D3164)*100)</f>
        <v>127.15</v>
      </c>
      <c r="P3164" s="7">
        <f>IF(E3164&lt;=0,0,E3164/L3164)</f>
        <v>80.730158730158735</v>
      </c>
      <c r="Q3164" t="str">
        <f>LEFT(N3164,FIND("/",N3164)-1)</f>
        <v>theater</v>
      </c>
      <c r="R3164" t="str">
        <f>RIGHT(N3164,LEN(N3164)-FIND("/",N3164))</f>
        <v>plays</v>
      </c>
      <c r="S3164" s="11">
        <f>(J3164/86400)+25569+(-5/24)</f>
        <v>41799.47756944444</v>
      </c>
      <c r="T3164" s="11">
        <f>(I3164/86400)+25569+(-5/24)</f>
        <v>41826.875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IF(E3165&lt;=0,0,(E3165/D3165)*100)</f>
        <v>111.15384615384616</v>
      </c>
      <c r="P3165" s="7">
        <f>IF(E3165&lt;=0,0,E3165/L3165)</f>
        <v>200.69444444444446</v>
      </c>
      <c r="Q3165" t="str">
        <f>LEFT(N3165,FIND("/",N3165)-1)</f>
        <v>theater</v>
      </c>
      <c r="R3165" t="str">
        <f>RIGHT(N3165,LEN(N3165)-FIND("/",N3165))</f>
        <v>plays</v>
      </c>
      <c r="S3165" s="11">
        <f>(J3165/86400)+25569+(-5/24)</f>
        <v>41775.545428240737</v>
      </c>
      <c r="T3165" s="11">
        <f>(I3165/86400)+25569+(-5/24)</f>
        <v>41805.545428240737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IF(E3166&lt;=0,0,(E3166/D3166)*100)</f>
        <v>106.76</v>
      </c>
      <c r="P3166" s="7">
        <f>IF(E3166&lt;=0,0,E3166/L3166)</f>
        <v>37.591549295774648</v>
      </c>
      <c r="Q3166" t="str">
        <f>LEFT(N3166,FIND("/",N3166)-1)</f>
        <v>theater</v>
      </c>
      <c r="R3166" t="str">
        <f>RIGHT(N3166,LEN(N3166)-FIND("/",N3166))</f>
        <v>plays</v>
      </c>
      <c r="S3166" s="11">
        <f>(J3166/86400)+25569+(-5/24)</f>
        <v>41766.597395833327</v>
      </c>
      <c r="T3166" s="11">
        <f>(I3166/86400)+25569+(-5/24)</f>
        <v>41799.597395833327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IF(E3167&lt;=0,0,(E3167/D3167)*100)</f>
        <v>162.66666666666666</v>
      </c>
      <c r="P3167" s="7">
        <f>IF(E3167&lt;=0,0,E3167/L3167)</f>
        <v>58.095238095238095</v>
      </c>
      <c r="Q3167" t="str">
        <f>LEFT(N3167,FIND("/",N3167)-1)</f>
        <v>theater</v>
      </c>
      <c r="R3167" t="str">
        <f>RIGHT(N3167,LEN(N3167)-FIND("/",N3167))</f>
        <v>plays</v>
      </c>
      <c r="S3167" s="11">
        <f>(J3167/86400)+25569+(-5/24)</f>
        <v>40643.950925925921</v>
      </c>
      <c r="T3167" s="11">
        <f>(I3167/86400)+25569+(-5/24)</f>
        <v>40665.957638888889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IF(E3168&lt;=0,0,(E3168/D3168)*100)</f>
        <v>160.22808571428573</v>
      </c>
      <c r="P3168" s="7">
        <f>IF(E3168&lt;=0,0,E3168/L3168)</f>
        <v>60.300892473118282</v>
      </c>
      <c r="Q3168" t="str">
        <f>LEFT(N3168,FIND("/",N3168)-1)</f>
        <v>theater</v>
      </c>
      <c r="R3168" t="str">
        <f>RIGHT(N3168,LEN(N3168)-FIND("/",N3168))</f>
        <v>plays</v>
      </c>
      <c r="S3168" s="11">
        <f>(J3168/86400)+25569+(-5/24)</f>
        <v>41940.483252314814</v>
      </c>
      <c r="T3168" s="11">
        <f>(I3168/86400)+25569+(-5/24)</f>
        <v>41969.124305555553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IF(E3169&lt;=0,0,(E3169/D3169)*100)</f>
        <v>116.16666666666666</v>
      </c>
      <c r="P3169" s="7">
        <f>IF(E3169&lt;=0,0,E3169/L3169)</f>
        <v>63.363636363636367</v>
      </c>
      <c r="Q3169" t="str">
        <f>LEFT(N3169,FIND("/",N3169)-1)</f>
        <v>theater</v>
      </c>
      <c r="R3169" t="str">
        <f>RIGHT(N3169,LEN(N3169)-FIND("/",N3169))</f>
        <v>plays</v>
      </c>
      <c r="S3169" s="11">
        <f>(J3169/86400)+25569+(-5/24)</f>
        <v>41838.967372685183</v>
      </c>
      <c r="T3169" s="11">
        <f>(I3169/86400)+25569+(-5/24)</f>
        <v>41852.967372685183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IF(E3170&lt;=0,0,(E3170/D3170)*100)</f>
        <v>124.2</v>
      </c>
      <c r="P3170" s="7">
        <f>IF(E3170&lt;=0,0,E3170/L3170)</f>
        <v>50.901639344262293</v>
      </c>
      <c r="Q3170" t="str">
        <f>LEFT(N3170,FIND("/",N3170)-1)</f>
        <v>theater</v>
      </c>
      <c r="R3170" t="str">
        <f>RIGHT(N3170,LEN(N3170)-FIND("/",N3170))</f>
        <v>plays</v>
      </c>
      <c r="S3170" s="11">
        <f>(J3170/86400)+25569+(-5/24)</f>
        <v>41771.897604166668</v>
      </c>
      <c r="T3170" s="11">
        <f>(I3170/86400)+25569+(-5/24)</f>
        <v>41803.708333333328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IF(E3171&lt;=0,0,(E3171/D3171)*100)</f>
        <v>103.01249999999999</v>
      </c>
      <c r="P3171" s="7">
        <f>IF(E3171&lt;=0,0,E3171/L3171)</f>
        <v>100.5</v>
      </c>
      <c r="Q3171" t="str">
        <f>LEFT(N3171,FIND("/",N3171)-1)</f>
        <v>theater</v>
      </c>
      <c r="R3171" t="str">
        <f>RIGHT(N3171,LEN(N3171)-FIND("/",N3171))</f>
        <v>plays</v>
      </c>
      <c r="S3171" s="11">
        <f>(J3171/86400)+25569+(-5/24)</f>
        <v>41591.529641203699</v>
      </c>
      <c r="T3171" s="11">
        <f>(I3171/86400)+25569+(-5/24)</f>
        <v>41620.999305555553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IF(E3172&lt;=0,0,(E3172/D3172)*100)</f>
        <v>112.25</v>
      </c>
      <c r="P3172" s="7">
        <f>IF(E3172&lt;=0,0,E3172/L3172)</f>
        <v>31.619718309859156</v>
      </c>
      <c r="Q3172" t="str">
        <f>LEFT(N3172,FIND("/",N3172)-1)</f>
        <v>theater</v>
      </c>
      <c r="R3172" t="str">
        <f>RIGHT(N3172,LEN(N3172)-FIND("/",N3172))</f>
        <v>plays</v>
      </c>
      <c r="S3172" s="11">
        <f>(J3172/86400)+25569+(-5/24)</f>
        <v>41788.872037037036</v>
      </c>
      <c r="T3172" s="11">
        <f>(I3172/86400)+25569+(-5/24)</f>
        <v>41821.958333333328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IF(E3173&lt;=0,0,(E3173/D3173)*100)</f>
        <v>108.8142857142857</v>
      </c>
      <c r="P3173" s="7">
        <f>IF(E3173&lt;=0,0,E3173/L3173)</f>
        <v>65.102564102564102</v>
      </c>
      <c r="Q3173" t="str">
        <f>LEFT(N3173,FIND("/",N3173)-1)</f>
        <v>theater</v>
      </c>
      <c r="R3173" t="str">
        <f>RIGHT(N3173,LEN(N3173)-FIND("/",N3173))</f>
        <v>plays</v>
      </c>
      <c r="S3173" s="11">
        <f>(J3173/86400)+25569+(-5/24)</f>
        <v>42466.399976851848</v>
      </c>
      <c r="T3173" s="11">
        <f>(I3173/86400)+25569+(-5/24)</f>
        <v>42496.399976851848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IF(E3174&lt;=0,0,(E3174/D3174)*100)</f>
        <v>114.99999999999999</v>
      </c>
      <c r="P3174" s="7">
        <f>IF(E3174&lt;=0,0,E3174/L3174)</f>
        <v>79.310344827586206</v>
      </c>
      <c r="Q3174" t="str">
        <f>LEFT(N3174,FIND("/",N3174)-1)</f>
        <v>theater</v>
      </c>
      <c r="R3174" t="str">
        <f>RIGHT(N3174,LEN(N3174)-FIND("/",N3174))</f>
        <v>plays</v>
      </c>
      <c r="S3174" s="11">
        <f>(J3174/86400)+25569+(-5/24)</f>
        <v>40923.521620370368</v>
      </c>
      <c r="T3174" s="11">
        <f>(I3174/86400)+25569+(-5/24)</f>
        <v>40953.521620370368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IF(E3175&lt;=0,0,(E3175/D3175)*100)</f>
        <v>103</v>
      </c>
      <c r="P3175" s="7">
        <f>IF(E3175&lt;=0,0,E3175/L3175)</f>
        <v>139.18918918918919</v>
      </c>
      <c r="Q3175" t="str">
        <f>LEFT(N3175,FIND("/",N3175)-1)</f>
        <v>theater</v>
      </c>
      <c r="R3175" t="str">
        <f>RIGHT(N3175,LEN(N3175)-FIND("/",N3175))</f>
        <v>plays</v>
      </c>
      <c r="S3175" s="11">
        <f>(J3175/86400)+25569+(-5/24)</f>
        <v>41878.670046296298</v>
      </c>
      <c r="T3175" s="11">
        <f>(I3175/86400)+25569+(-5/24)</f>
        <v>41908.670046296298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IF(E3176&lt;=0,0,(E3176/D3176)*100)</f>
        <v>101.13333333333334</v>
      </c>
      <c r="P3176" s="7">
        <f>IF(E3176&lt;=0,0,E3176/L3176)</f>
        <v>131.91304347826087</v>
      </c>
      <c r="Q3176" t="str">
        <f>LEFT(N3176,FIND("/",N3176)-1)</f>
        <v>theater</v>
      </c>
      <c r="R3176" t="str">
        <f>RIGHT(N3176,LEN(N3176)-FIND("/",N3176))</f>
        <v>plays</v>
      </c>
      <c r="S3176" s="11">
        <f>(J3176/86400)+25569+(-5/24)</f>
        <v>41862.656342592592</v>
      </c>
      <c r="T3176" s="11">
        <f>(I3176/86400)+25569+(-5/24)</f>
        <v>41876.656342592592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IF(E3177&lt;=0,0,(E3177/D3177)*100)</f>
        <v>109.55999999999999</v>
      </c>
      <c r="P3177" s="7">
        <f>IF(E3177&lt;=0,0,E3177/L3177)</f>
        <v>91.3</v>
      </c>
      <c r="Q3177" t="str">
        <f>LEFT(N3177,FIND("/",N3177)-1)</f>
        <v>theater</v>
      </c>
      <c r="R3177" t="str">
        <f>RIGHT(N3177,LEN(N3177)-FIND("/",N3177))</f>
        <v>plays</v>
      </c>
      <c r="S3177" s="11">
        <f>(J3177/86400)+25569+(-5/24)</f>
        <v>40531.678553240738</v>
      </c>
      <c r="T3177" s="11">
        <f>(I3177/86400)+25569+(-5/24)</f>
        <v>40591.678553240738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IF(E3178&lt;=0,0,(E3178/D3178)*100)</f>
        <v>114.8421052631579</v>
      </c>
      <c r="P3178" s="7">
        <f>IF(E3178&lt;=0,0,E3178/L3178)</f>
        <v>39.672727272727272</v>
      </c>
      <c r="Q3178" t="str">
        <f>LEFT(N3178,FIND("/",N3178)-1)</f>
        <v>theater</v>
      </c>
      <c r="R3178" t="str">
        <f>RIGHT(N3178,LEN(N3178)-FIND("/",N3178))</f>
        <v>plays</v>
      </c>
      <c r="S3178" s="11">
        <f>(J3178/86400)+25569+(-5/24)</f>
        <v>41477.722581018512</v>
      </c>
      <c r="T3178" s="11">
        <f>(I3178/86400)+25569+(-5/24)</f>
        <v>41504.416666666664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IF(E3179&lt;=0,0,(E3179/D3179)*100)</f>
        <v>117.39999999999999</v>
      </c>
      <c r="P3179" s="7">
        <f>IF(E3179&lt;=0,0,E3179/L3179)</f>
        <v>57.549019607843135</v>
      </c>
      <c r="Q3179" t="str">
        <f>LEFT(N3179,FIND("/",N3179)-1)</f>
        <v>theater</v>
      </c>
      <c r="R3179" t="str">
        <f>RIGHT(N3179,LEN(N3179)-FIND("/",N3179))</f>
        <v>plays</v>
      </c>
      <c r="S3179" s="11">
        <f>(J3179/86400)+25569+(-5/24)</f>
        <v>41781.458437499998</v>
      </c>
      <c r="T3179" s="11">
        <f>(I3179/86400)+25569+(-5/24)</f>
        <v>41811.458437499998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IF(E3180&lt;=0,0,(E3180/D3180)*100)</f>
        <v>171.73333333333335</v>
      </c>
      <c r="P3180" s="7">
        <f>IF(E3180&lt;=0,0,E3180/L3180)</f>
        <v>33.025641025641029</v>
      </c>
      <c r="Q3180" t="str">
        <f>LEFT(N3180,FIND("/",N3180)-1)</f>
        <v>theater</v>
      </c>
      <c r="R3180" t="str">
        <f>RIGHT(N3180,LEN(N3180)-FIND("/",N3180))</f>
        <v>plays</v>
      </c>
      <c r="S3180" s="11">
        <f>(J3180/86400)+25569+(-5/24)</f>
        <v>41806.396701388883</v>
      </c>
      <c r="T3180" s="11">
        <f>(I3180/86400)+25569+(-5/24)</f>
        <v>41836.396701388883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IF(E3181&lt;=0,0,(E3181/D3181)*100)</f>
        <v>114.16238095238094</v>
      </c>
      <c r="P3181" s="7">
        <f>IF(E3181&lt;=0,0,E3181/L3181)</f>
        <v>77.335806451612896</v>
      </c>
      <c r="Q3181" t="str">
        <f>LEFT(N3181,FIND("/",N3181)-1)</f>
        <v>theater</v>
      </c>
      <c r="R3181" t="str">
        <f>RIGHT(N3181,LEN(N3181)-FIND("/",N3181))</f>
        <v>plays</v>
      </c>
      <c r="S3181" s="11">
        <f>(J3181/86400)+25569+(-5/24)</f>
        <v>41375.49387731481</v>
      </c>
      <c r="T3181" s="11">
        <f>(I3181/86400)+25569+(-5/24)</f>
        <v>41400.49387731481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IF(E3182&lt;=0,0,(E3182/D3182)*100)</f>
        <v>119.75</v>
      </c>
      <c r="P3182" s="7">
        <f>IF(E3182&lt;=0,0,E3182/L3182)</f>
        <v>31.933333333333334</v>
      </c>
      <c r="Q3182" t="str">
        <f>LEFT(N3182,FIND("/",N3182)-1)</f>
        <v>theater</v>
      </c>
      <c r="R3182" t="str">
        <f>RIGHT(N3182,LEN(N3182)-FIND("/",N3182))</f>
        <v>plays</v>
      </c>
      <c r="S3182" s="11">
        <f>(J3182/86400)+25569+(-5/24)</f>
        <v>41780.204270833332</v>
      </c>
      <c r="T3182" s="11">
        <f>(I3182/86400)+25569+(-5/24)</f>
        <v>41810.204270833332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IF(E3183&lt;=0,0,(E3183/D3183)*100)</f>
        <v>109.00000000000001</v>
      </c>
      <c r="P3183" s="7">
        <f>IF(E3183&lt;=0,0,E3183/L3183)</f>
        <v>36.333333333333336</v>
      </c>
      <c r="Q3183" t="str">
        <f>LEFT(N3183,FIND("/",N3183)-1)</f>
        <v>theater</v>
      </c>
      <c r="R3183" t="str">
        <f>RIGHT(N3183,LEN(N3183)-FIND("/",N3183))</f>
        <v>plays</v>
      </c>
      <c r="S3183" s="11">
        <f>(J3183/86400)+25569+(-5/24)</f>
        <v>41779.101701388885</v>
      </c>
      <c r="T3183" s="11">
        <f>(I3183/86400)+25569+(-5/24)</f>
        <v>41805.458333333328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IF(E3184&lt;=0,0,(E3184/D3184)*100)</f>
        <v>100.88571428571429</v>
      </c>
      <c r="P3184" s="7">
        <f>IF(E3184&lt;=0,0,E3184/L3184)</f>
        <v>46.768211920529801</v>
      </c>
      <c r="Q3184" t="str">
        <f>LEFT(N3184,FIND("/",N3184)-1)</f>
        <v>theater</v>
      </c>
      <c r="R3184" t="str">
        <f>RIGHT(N3184,LEN(N3184)-FIND("/",N3184))</f>
        <v>plays</v>
      </c>
      <c r="S3184" s="11">
        <f>(J3184/86400)+25569+(-5/24)</f>
        <v>40883.740983796291</v>
      </c>
      <c r="T3184" s="11">
        <f>(I3184/86400)+25569+(-5/24)</f>
        <v>40939.5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IF(E3185&lt;=0,0,(E3185/D3185)*100)</f>
        <v>109.00000000000001</v>
      </c>
      <c r="P3185" s="7">
        <f>IF(E3185&lt;=0,0,E3185/L3185)</f>
        <v>40.073529411764703</v>
      </c>
      <c r="Q3185" t="str">
        <f>LEFT(N3185,FIND("/",N3185)-1)</f>
        <v>theater</v>
      </c>
      <c r="R3185" t="str">
        <f>RIGHT(N3185,LEN(N3185)-FIND("/",N3185))</f>
        <v>plays</v>
      </c>
      <c r="S3185" s="11">
        <f>(J3185/86400)+25569+(-5/24)</f>
        <v>41491.586446759255</v>
      </c>
      <c r="T3185" s="11">
        <f>(I3185/86400)+25569+(-5/24)</f>
        <v>41509.586446759255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IF(E3186&lt;=0,0,(E3186/D3186)*100)</f>
        <v>107.20930232558139</v>
      </c>
      <c r="P3186" s="7">
        <f>IF(E3186&lt;=0,0,E3186/L3186)</f>
        <v>100.21739130434783</v>
      </c>
      <c r="Q3186" t="str">
        <f>LEFT(N3186,FIND("/",N3186)-1)</f>
        <v>theater</v>
      </c>
      <c r="R3186" t="str">
        <f>RIGHT(N3186,LEN(N3186)-FIND("/",N3186))</f>
        <v>plays</v>
      </c>
      <c r="S3186" s="11">
        <f>(J3186/86400)+25569+(-5/24)</f>
        <v>41791.785081018512</v>
      </c>
      <c r="T3186" s="11">
        <f>(I3186/86400)+25569+(-5/24)</f>
        <v>41821.785081018512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IF(E3187&lt;=0,0,(E3187/D3187)*100)</f>
        <v>100</v>
      </c>
      <c r="P3187" s="7">
        <f>IF(E3187&lt;=0,0,E3187/L3187)</f>
        <v>41.666666666666664</v>
      </c>
      <c r="Q3187" t="str">
        <f>LEFT(N3187,FIND("/",N3187)-1)</f>
        <v>theater</v>
      </c>
      <c r="R3187" t="str">
        <f>RIGHT(N3187,LEN(N3187)-FIND("/",N3187))</f>
        <v>plays</v>
      </c>
      <c r="S3187" s="11">
        <f>(J3187/86400)+25569+(-5/24)</f>
        <v>41829.768993055557</v>
      </c>
      <c r="T3187" s="11">
        <f>(I3187/86400)+25569+(-5/24)</f>
        <v>41836.768993055557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IF(E3188&lt;=0,0,(E3188/D3188)*100)</f>
        <v>102.18750000000001</v>
      </c>
      <c r="P3188" s="7">
        <f>IF(E3188&lt;=0,0,E3188/L3188)</f>
        <v>46.714285714285715</v>
      </c>
      <c r="Q3188" t="str">
        <f>LEFT(N3188,FIND("/",N3188)-1)</f>
        <v>theater</v>
      </c>
      <c r="R3188" t="str">
        <f>RIGHT(N3188,LEN(N3188)-FIND("/",N3188))</f>
        <v>plays</v>
      </c>
      <c r="S3188" s="11">
        <f>(J3188/86400)+25569+(-5/24)</f>
        <v>41868.715717592589</v>
      </c>
      <c r="T3188" s="11">
        <f>(I3188/86400)+25569+(-5/24)</f>
        <v>41898.666666666664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IF(E3189&lt;=0,0,(E3189/D3189)*100)</f>
        <v>116.29333333333334</v>
      </c>
      <c r="P3189" s="7">
        <f>IF(E3189&lt;=0,0,E3189/L3189)</f>
        <v>71.491803278688522</v>
      </c>
      <c r="Q3189" t="str">
        <f>LEFT(N3189,FIND("/",N3189)-1)</f>
        <v>theater</v>
      </c>
      <c r="R3189" t="str">
        <f>RIGHT(N3189,LEN(N3189)-FIND("/",N3189))</f>
        <v>plays</v>
      </c>
      <c r="S3189" s="11">
        <f>(J3189/86400)+25569+(-5/24)</f>
        <v>41835.458020833328</v>
      </c>
      <c r="T3189" s="11">
        <f>(I3189/86400)+25569+(-5/24)</f>
        <v>41855.458020833328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IF(E3190&lt;=0,0,(E3190/D3190)*100)</f>
        <v>65</v>
      </c>
      <c r="P3190" s="7">
        <f>IF(E3190&lt;=0,0,E3190/L3190)</f>
        <v>14.444444444444445</v>
      </c>
      <c r="Q3190" t="str">
        <f>LEFT(N3190,FIND("/",N3190)-1)</f>
        <v>theater</v>
      </c>
      <c r="R3190" t="str">
        <f>RIGHT(N3190,LEN(N3190)-FIND("/",N3190))</f>
        <v>musical</v>
      </c>
      <c r="S3190" s="11">
        <f>(J3190/86400)+25569+(-5/24)</f>
        <v>42144.207199074073</v>
      </c>
      <c r="T3190" s="11">
        <f>(I3190/86400)+25569+(-5/24)</f>
        <v>42165.207199074073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IF(E3191&lt;=0,0,(E3191/D3191)*100)</f>
        <v>12.327272727272726</v>
      </c>
      <c r="P3191" s="7">
        <f>IF(E3191&lt;=0,0,E3191/L3191)</f>
        <v>356.84210526315792</v>
      </c>
      <c r="Q3191" t="str">
        <f>LEFT(N3191,FIND("/",N3191)-1)</f>
        <v>theater</v>
      </c>
      <c r="R3191" t="str">
        <f>RIGHT(N3191,LEN(N3191)-FIND("/",N3191))</f>
        <v>musical</v>
      </c>
      <c r="S3191" s="11">
        <f>(J3191/86400)+25569+(-5/24)</f>
        <v>42118.138101851851</v>
      </c>
      <c r="T3191" s="11">
        <f>(I3191/86400)+25569+(-5/24)</f>
        <v>42148.138101851851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IF(E3192&lt;=0,0,(E3192/D3192)*100)</f>
        <v>0</v>
      </c>
      <c r="P3192" s="7">
        <f>IF(E3192&lt;=0,0,E3192/L3192)</f>
        <v>0</v>
      </c>
      <c r="Q3192" t="str">
        <f>LEFT(N3192,FIND("/",N3192)-1)</f>
        <v>theater</v>
      </c>
      <c r="R3192" t="str">
        <f>RIGHT(N3192,LEN(N3192)-FIND("/",N3192))</f>
        <v>musical</v>
      </c>
      <c r="S3192" s="11">
        <f>(J3192/86400)+25569+(-5/24)</f>
        <v>42682.942997685182</v>
      </c>
      <c r="T3192" s="11">
        <f>(I3192/86400)+25569+(-5/24)</f>
        <v>42712.984664351847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IF(E3193&lt;=0,0,(E3193/D3193)*100)</f>
        <v>4.0266666666666664</v>
      </c>
      <c r="P3193" s="7">
        <f>IF(E3193&lt;=0,0,E3193/L3193)</f>
        <v>37.75</v>
      </c>
      <c r="Q3193" t="str">
        <f>LEFT(N3193,FIND("/",N3193)-1)</f>
        <v>theater</v>
      </c>
      <c r="R3193" t="str">
        <f>RIGHT(N3193,LEN(N3193)-FIND("/",N3193))</f>
        <v>musical</v>
      </c>
      <c r="S3193" s="11">
        <f>(J3193/86400)+25569+(-5/24)</f>
        <v>42538.547094907401</v>
      </c>
      <c r="T3193" s="11">
        <f>(I3193/86400)+25569+(-5/24)</f>
        <v>42598.547094907401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IF(E3194&lt;=0,0,(E3194/D3194)*100)</f>
        <v>1.02</v>
      </c>
      <c r="P3194" s="7">
        <f>IF(E3194&lt;=0,0,E3194/L3194)</f>
        <v>12.75</v>
      </c>
      <c r="Q3194" t="str">
        <f>LEFT(N3194,FIND("/",N3194)-1)</f>
        <v>theater</v>
      </c>
      <c r="R3194" t="str">
        <f>RIGHT(N3194,LEN(N3194)-FIND("/",N3194))</f>
        <v>musical</v>
      </c>
      <c r="S3194" s="11">
        <f>(J3194/86400)+25569+(-5/24)</f>
        <v>42018.732164351844</v>
      </c>
      <c r="T3194" s="11">
        <f>(I3194/86400)+25569+(-5/24)</f>
        <v>42063.708333333336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IF(E3195&lt;=0,0,(E3195/D3195)*100)</f>
        <v>11.74</v>
      </c>
      <c r="P3195" s="7">
        <f>IF(E3195&lt;=0,0,E3195/L3195)</f>
        <v>24.458333333333332</v>
      </c>
      <c r="Q3195" t="str">
        <f>LEFT(N3195,FIND("/",N3195)-1)</f>
        <v>theater</v>
      </c>
      <c r="R3195" t="str">
        <f>RIGHT(N3195,LEN(N3195)-FIND("/",N3195))</f>
        <v>musical</v>
      </c>
      <c r="S3195" s="11">
        <f>(J3195/86400)+25569+(-5/24)</f>
        <v>42010.759907407402</v>
      </c>
      <c r="T3195" s="11">
        <f>(I3195/86400)+25569+(-5/24)</f>
        <v>42055.759907407402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IF(E3196&lt;=0,0,(E3196/D3196)*100)</f>
        <v>0</v>
      </c>
      <c r="P3196" s="7">
        <f>IF(E3196&lt;=0,0,E3196/L3196)</f>
        <v>0</v>
      </c>
      <c r="Q3196" t="str">
        <f>LEFT(N3196,FIND("/",N3196)-1)</f>
        <v>theater</v>
      </c>
      <c r="R3196" t="str">
        <f>RIGHT(N3196,LEN(N3196)-FIND("/",N3196))</f>
        <v>musical</v>
      </c>
      <c r="S3196" s="11">
        <f>(J3196/86400)+25569+(-5/24)</f>
        <v>42181.854143518511</v>
      </c>
      <c r="T3196" s="11">
        <f>(I3196/86400)+25569+(-5/24)</f>
        <v>42211.854143518511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IF(E3197&lt;=0,0,(E3197/D3197)*100)</f>
        <v>59.142857142857139</v>
      </c>
      <c r="P3197" s="7">
        <f>IF(E3197&lt;=0,0,E3197/L3197)</f>
        <v>53.07692307692308</v>
      </c>
      <c r="Q3197" t="str">
        <f>LEFT(N3197,FIND("/",N3197)-1)</f>
        <v>theater</v>
      </c>
      <c r="R3197" t="str">
        <f>RIGHT(N3197,LEN(N3197)-FIND("/",N3197))</f>
        <v>musical</v>
      </c>
      <c r="S3197" s="11">
        <f>(J3197/86400)+25569+(-5/24)</f>
        <v>42017.385902777773</v>
      </c>
      <c r="T3197" s="11">
        <f>(I3197/86400)+25569+(-5/24)</f>
        <v>42047.385902777773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IF(E3198&lt;=0,0,(E3198/D3198)*100)</f>
        <v>0.06</v>
      </c>
      <c r="P3198" s="7">
        <f>IF(E3198&lt;=0,0,E3198/L3198)</f>
        <v>300</v>
      </c>
      <c r="Q3198" t="str">
        <f>LEFT(N3198,FIND("/",N3198)-1)</f>
        <v>theater</v>
      </c>
      <c r="R3198" t="str">
        <f>RIGHT(N3198,LEN(N3198)-FIND("/",N3198))</f>
        <v>musical</v>
      </c>
      <c r="S3198" s="11">
        <f>(J3198/86400)+25569+(-5/24)</f>
        <v>42157.389756944445</v>
      </c>
      <c r="T3198" s="11">
        <f>(I3198/86400)+25569+(-5/24)</f>
        <v>42217.374999999993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IF(E3199&lt;=0,0,(E3199/D3199)*100)</f>
        <v>11.450000000000001</v>
      </c>
      <c r="P3199" s="7">
        <f>IF(E3199&lt;=0,0,E3199/L3199)</f>
        <v>286.25</v>
      </c>
      <c r="Q3199" t="str">
        <f>LEFT(N3199,FIND("/",N3199)-1)</f>
        <v>theater</v>
      </c>
      <c r="R3199" t="str">
        <f>RIGHT(N3199,LEN(N3199)-FIND("/",N3199))</f>
        <v>musical</v>
      </c>
      <c r="S3199" s="11">
        <f>(J3199/86400)+25569+(-5/24)</f>
        <v>42009.28493055555</v>
      </c>
      <c r="T3199" s="11">
        <f>(I3199/86400)+25569+(-5/24)</f>
        <v>42039.28493055555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IF(E3200&lt;=0,0,(E3200/D3200)*100)</f>
        <v>0.36666666666666664</v>
      </c>
      <c r="P3200" s="7">
        <f>IF(E3200&lt;=0,0,E3200/L3200)</f>
        <v>36.666666666666664</v>
      </c>
      <c r="Q3200" t="str">
        <f>LEFT(N3200,FIND("/",N3200)-1)</f>
        <v>theater</v>
      </c>
      <c r="R3200" t="str">
        <f>RIGHT(N3200,LEN(N3200)-FIND("/",N3200))</f>
        <v>musical</v>
      </c>
      <c r="S3200" s="11">
        <f>(J3200/86400)+25569+(-5/24)</f>
        <v>42013.216168981475</v>
      </c>
      <c r="T3200" s="11">
        <f>(I3200/86400)+25569+(-5/24)</f>
        <v>42051.216168981475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IF(E3201&lt;=0,0,(E3201/D3201)*100)</f>
        <v>52.16</v>
      </c>
      <c r="P3201" s="7">
        <f>IF(E3201&lt;=0,0,E3201/L3201)</f>
        <v>49.20754716981132</v>
      </c>
      <c r="Q3201" t="str">
        <f>LEFT(N3201,FIND("/",N3201)-1)</f>
        <v>theater</v>
      </c>
      <c r="R3201" t="str">
        <f>RIGHT(N3201,LEN(N3201)-FIND("/",N3201))</f>
        <v>musical</v>
      </c>
      <c r="S3201" s="11">
        <f>(J3201/86400)+25569+(-5/24)</f>
        <v>41858.553449074076</v>
      </c>
      <c r="T3201" s="11">
        <f>(I3201/86400)+25569+(-5/24)</f>
        <v>41888.666666666664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IF(E3202&lt;=0,0,(E3202/D3202)*100)</f>
        <v>2E-3</v>
      </c>
      <c r="P3202" s="7">
        <f>IF(E3202&lt;=0,0,E3202/L3202)</f>
        <v>1</v>
      </c>
      <c r="Q3202" t="str">
        <f>LEFT(N3202,FIND("/",N3202)-1)</f>
        <v>theater</v>
      </c>
      <c r="R3202" t="str">
        <f>RIGHT(N3202,LEN(N3202)-FIND("/",N3202))</f>
        <v>musical</v>
      </c>
      <c r="S3202" s="11">
        <f>(J3202/86400)+25569+(-5/24)</f>
        <v>42460.112280092588</v>
      </c>
      <c r="T3202" s="11">
        <f>(I3202/86400)+25569+(-5/24)</f>
        <v>42490.023611111108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IF(E3203&lt;=0,0,(E3203/D3203)*100)</f>
        <v>1.25</v>
      </c>
      <c r="P3203" s="7">
        <f>IF(E3203&lt;=0,0,E3203/L3203)</f>
        <v>12.5</v>
      </c>
      <c r="Q3203" t="str">
        <f>LEFT(N3203,FIND("/",N3203)-1)</f>
        <v>theater</v>
      </c>
      <c r="R3203" t="str">
        <f>RIGHT(N3203,LEN(N3203)-FIND("/",N3203))</f>
        <v>musical</v>
      </c>
      <c r="S3203" s="11">
        <f>(J3203/86400)+25569+(-5/24)</f>
        <v>41861.558761574073</v>
      </c>
      <c r="T3203" s="11">
        <f>(I3203/86400)+25569+(-5/24)</f>
        <v>41882.558761574073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IF(E3204&lt;=0,0,(E3204/D3204)*100)</f>
        <v>54.52</v>
      </c>
      <c r="P3204" s="7">
        <f>IF(E3204&lt;=0,0,E3204/L3204)</f>
        <v>109.04</v>
      </c>
      <c r="Q3204" t="str">
        <f>LEFT(N3204,FIND("/",N3204)-1)</f>
        <v>theater</v>
      </c>
      <c r="R3204" t="str">
        <f>RIGHT(N3204,LEN(N3204)-FIND("/",N3204))</f>
        <v>musical</v>
      </c>
      <c r="S3204" s="11">
        <f>(J3204/86400)+25569+(-5/24)</f>
        <v>42293.645208333335</v>
      </c>
      <c r="T3204" s="11">
        <f>(I3204/86400)+25569+(-5/24)</f>
        <v>42352.040972222218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IF(E3205&lt;=0,0,(E3205/D3205)*100)</f>
        <v>25</v>
      </c>
      <c r="P3205" s="7">
        <f>IF(E3205&lt;=0,0,E3205/L3205)</f>
        <v>41.666666666666664</v>
      </c>
      <c r="Q3205" t="str">
        <f>LEFT(N3205,FIND("/",N3205)-1)</f>
        <v>theater</v>
      </c>
      <c r="R3205" t="str">
        <f>RIGHT(N3205,LEN(N3205)-FIND("/",N3205))</f>
        <v>musical</v>
      </c>
      <c r="S3205" s="11">
        <f>(J3205/86400)+25569+(-5/24)</f>
        <v>42242.780347222222</v>
      </c>
      <c r="T3205" s="11">
        <f>(I3205/86400)+25569+(-5/24)</f>
        <v>42272.780347222222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IF(E3206&lt;=0,0,(E3206/D3206)*100)</f>
        <v>0</v>
      </c>
      <c r="P3206" s="7">
        <f>IF(E3206&lt;=0,0,E3206/L3206)</f>
        <v>0</v>
      </c>
      <c r="Q3206" t="str">
        <f>LEFT(N3206,FIND("/",N3206)-1)</f>
        <v>theater</v>
      </c>
      <c r="R3206" t="str">
        <f>RIGHT(N3206,LEN(N3206)-FIND("/",N3206))</f>
        <v>musical</v>
      </c>
      <c r="S3206" s="11">
        <f>(J3206/86400)+25569+(-5/24)</f>
        <v>42172.477766203701</v>
      </c>
      <c r="T3206" s="11">
        <f>(I3206/86400)+25569+(-5/24)</f>
        <v>42202.468055555553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IF(E3207&lt;=0,0,(E3207/D3207)*100)</f>
        <v>3.4125000000000001</v>
      </c>
      <c r="P3207" s="7">
        <f>IF(E3207&lt;=0,0,E3207/L3207)</f>
        <v>22.75</v>
      </c>
      <c r="Q3207" t="str">
        <f>LEFT(N3207,FIND("/",N3207)-1)</f>
        <v>theater</v>
      </c>
      <c r="R3207" t="str">
        <f>RIGHT(N3207,LEN(N3207)-FIND("/",N3207))</f>
        <v>musical</v>
      </c>
      <c r="S3207" s="11">
        <f>(J3207/86400)+25569+(-5/24)</f>
        <v>42095.166342592587</v>
      </c>
      <c r="T3207" s="11">
        <f>(I3207/86400)+25569+(-5/24)</f>
        <v>42125.166342592587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IF(E3208&lt;=0,0,(E3208/D3208)*100)</f>
        <v>0</v>
      </c>
      <c r="P3208" s="7">
        <f>IF(E3208&lt;=0,0,E3208/L3208)</f>
        <v>0</v>
      </c>
      <c r="Q3208" t="str">
        <f>LEFT(N3208,FIND("/",N3208)-1)</f>
        <v>theater</v>
      </c>
      <c r="R3208" t="str">
        <f>RIGHT(N3208,LEN(N3208)-FIND("/",N3208))</f>
        <v>musical</v>
      </c>
      <c r="S3208" s="11">
        <f>(J3208/86400)+25569+(-5/24)</f>
        <v>42236.067719907405</v>
      </c>
      <c r="T3208" s="11">
        <f>(I3208/86400)+25569+(-5/24)</f>
        <v>42266.067719907405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IF(E3209&lt;=0,0,(E3209/D3209)*100)</f>
        <v>46.36363636363636</v>
      </c>
      <c r="P3209" s="7">
        <f>IF(E3209&lt;=0,0,E3209/L3209)</f>
        <v>70.833333333333329</v>
      </c>
      <c r="Q3209" t="str">
        <f>LEFT(N3209,FIND("/",N3209)-1)</f>
        <v>theater</v>
      </c>
      <c r="R3209" t="str">
        <f>RIGHT(N3209,LEN(N3209)-FIND("/",N3209))</f>
        <v>musical</v>
      </c>
      <c r="S3209" s="11">
        <f>(J3209/86400)+25569+(-5/24)</f>
        <v>42057.069525462961</v>
      </c>
      <c r="T3209" s="11">
        <f>(I3209/86400)+25569+(-5/24)</f>
        <v>42117.027858796289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IF(E3210&lt;=0,0,(E3210/D3210)*100)</f>
        <v>103.49999999999999</v>
      </c>
      <c r="P3210" s="7">
        <f>IF(E3210&lt;=0,0,E3210/L3210)</f>
        <v>63.109756097560975</v>
      </c>
      <c r="Q3210" t="str">
        <f>LEFT(N3210,FIND("/",N3210)-1)</f>
        <v>theater</v>
      </c>
      <c r="R3210" t="str">
        <f>RIGHT(N3210,LEN(N3210)-FIND("/",N3210))</f>
        <v>plays</v>
      </c>
      <c r="S3210" s="11">
        <f>(J3210/86400)+25569+(-5/24)</f>
        <v>41827.396724537037</v>
      </c>
      <c r="T3210" s="11">
        <f>(I3210/86400)+25569+(-5/24)</f>
        <v>41848.396724537037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IF(E3211&lt;=0,0,(E3211/D3211)*100)</f>
        <v>119.32315789473684</v>
      </c>
      <c r="P3211" s="7">
        <f>IF(E3211&lt;=0,0,E3211/L3211)</f>
        <v>50.157964601769912</v>
      </c>
      <c r="Q3211" t="str">
        <f>LEFT(N3211,FIND("/",N3211)-1)</f>
        <v>theater</v>
      </c>
      <c r="R3211" t="str">
        <f>RIGHT(N3211,LEN(N3211)-FIND("/",N3211))</f>
        <v>plays</v>
      </c>
      <c r="S3211" s="11">
        <f>(J3211/86400)+25569+(-5/24)</f>
        <v>41778.42891203703</v>
      </c>
      <c r="T3211" s="11">
        <f>(I3211/86400)+25569+(-5/24)</f>
        <v>41810.75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IF(E3212&lt;=0,0,(E3212/D3212)*100)</f>
        <v>125.76666666666667</v>
      </c>
      <c r="P3212" s="7">
        <f>IF(E3212&lt;=0,0,E3212/L3212)</f>
        <v>62.883333333333333</v>
      </c>
      <c r="Q3212" t="str">
        <f>LEFT(N3212,FIND("/",N3212)-1)</f>
        <v>theater</v>
      </c>
      <c r="R3212" t="str">
        <f>RIGHT(N3212,LEN(N3212)-FIND("/",N3212))</f>
        <v>plays</v>
      </c>
      <c r="S3212" s="11">
        <f>(J3212/86400)+25569+(-5/24)</f>
        <v>41013.728229166663</v>
      </c>
      <c r="T3212" s="11">
        <f>(I3212/86400)+25569+(-5/24)</f>
        <v>41060.957638888889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IF(E3213&lt;=0,0,(E3213/D3213)*100)</f>
        <v>119.74347826086958</v>
      </c>
      <c r="P3213" s="7">
        <f>IF(E3213&lt;=0,0,E3213/L3213)</f>
        <v>85.531055900621112</v>
      </c>
      <c r="Q3213" t="str">
        <f>LEFT(N3213,FIND("/",N3213)-1)</f>
        <v>theater</v>
      </c>
      <c r="R3213" t="str">
        <f>RIGHT(N3213,LEN(N3213)-FIND("/",N3213))</f>
        <v>plays</v>
      </c>
      <c r="S3213" s="11">
        <f>(J3213/86400)+25569+(-5/24)</f>
        <v>41834.378240740734</v>
      </c>
      <c r="T3213" s="11">
        <f>(I3213/86400)+25569+(-5/24)</f>
        <v>41865.875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IF(E3214&lt;=0,0,(E3214/D3214)*100)</f>
        <v>126.25</v>
      </c>
      <c r="P3214" s="7">
        <f>IF(E3214&lt;=0,0,E3214/L3214)</f>
        <v>53.723404255319146</v>
      </c>
      <c r="Q3214" t="str">
        <f>LEFT(N3214,FIND("/",N3214)-1)</f>
        <v>theater</v>
      </c>
      <c r="R3214" t="str">
        <f>RIGHT(N3214,LEN(N3214)-FIND("/",N3214))</f>
        <v>plays</v>
      </c>
      <c r="S3214" s="11">
        <f>(J3214/86400)+25569+(-5/24)</f>
        <v>41829.587395833332</v>
      </c>
      <c r="T3214" s="11">
        <f>(I3214/86400)+25569+(-5/24)</f>
        <v>41859.587395833332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IF(E3215&lt;=0,0,(E3215/D3215)*100)</f>
        <v>100.11666666666667</v>
      </c>
      <c r="P3215" s="7">
        <f>IF(E3215&lt;=0,0,E3215/L3215)</f>
        <v>127.80851063829788</v>
      </c>
      <c r="Q3215" t="str">
        <f>LEFT(N3215,FIND("/",N3215)-1)</f>
        <v>theater</v>
      </c>
      <c r="R3215" t="str">
        <f>RIGHT(N3215,LEN(N3215)-FIND("/",N3215))</f>
        <v>plays</v>
      </c>
      <c r="S3215" s="11">
        <f>(J3215/86400)+25569+(-5/24)</f>
        <v>42171.555081018516</v>
      </c>
      <c r="T3215" s="11">
        <f>(I3215/86400)+25569+(-5/24)</f>
        <v>42211.555081018516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IF(E3216&lt;=0,0,(E3216/D3216)*100)</f>
        <v>102.13333333333334</v>
      </c>
      <c r="P3216" s="7">
        <f>IF(E3216&lt;=0,0,E3216/L3216)</f>
        <v>106.57391304347826</v>
      </c>
      <c r="Q3216" t="str">
        <f>LEFT(N3216,FIND("/",N3216)-1)</f>
        <v>theater</v>
      </c>
      <c r="R3216" t="str">
        <f>RIGHT(N3216,LEN(N3216)-FIND("/",N3216))</f>
        <v>plays</v>
      </c>
      <c r="S3216" s="11">
        <f>(J3216/86400)+25569+(-5/24)</f>
        <v>42337.584178240737</v>
      </c>
      <c r="T3216" s="11">
        <f>(I3216/86400)+25569+(-5/24)</f>
        <v>42374.788194444445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IF(E3217&lt;=0,0,(E3217/D3217)*100)</f>
        <v>100.35142857142858</v>
      </c>
      <c r="P3217" s="7">
        <f>IF(E3217&lt;=0,0,E3217/L3217)</f>
        <v>262.11194029850748</v>
      </c>
      <c r="Q3217" t="str">
        <f>LEFT(N3217,FIND("/",N3217)-1)</f>
        <v>theater</v>
      </c>
      <c r="R3217" t="str">
        <f>RIGHT(N3217,LEN(N3217)-FIND("/",N3217))</f>
        <v>plays</v>
      </c>
      <c r="S3217" s="11">
        <f>(J3217/86400)+25569+(-5/24)</f>
        <v>42219.456840277773</v>
      </c>
      <c r="T3217" s="11">
        <f>(I3217/86400)+25569+(-5/24)</f>
        <v>42256.957638888889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IF(E3218&lt;=0,0,(E3218/D3218)*100)</f>
        <v>100.05</v>
      </c>
      <c r="P3218" s="7">
        <f>IF(E3218&lt;=0,0,E3218/L3218)</f>
        <v>57.171428571428571</v>
      </c>
      <c r="Q3218" t="str">
        <f>LEFT(N3218,FIND("/",N3218)-1)</f>
        <v>theater</v>
      </c>
      <c r="R3218" t="str">
        <f>RIGHT(N3218,LEN(N3218)-FIND("/",N3218))</f>
        <v>plays</v>
      </c>
      <c r="S3218" s="11">
        <f>(J3218/86400)+25569+(-5/24)</f>
        <v>42165.254293981481</v>
      </c>
      <c r="T3218" s="11">
        <f>(I3218/86400)+25569+(-5/24)</f>
        <v>42196.395833333336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IF(E3219&lt;=0,0,(E3219/D3219)*100)</f>
        <v>116.02222222222223</v>
      </c>
      <c r="P3219" s="7">
        <f>IF(E3219&lt;=0,0,E3219/L3219)</f>
        <v>50.20192307692308</v>
      </c>
      <c r="Q3219" t="str">
        <f>LEFT(N3219,FIND("/",N3219)-1)</f>
        <v>theater</v>
      </c>
      <c r="R3219" t="str">
        <f>RIGHT(N3219,LEN(N3219)-FIND("/",N3219))</f>
        <v>plays</v>
      </c>
      <c r="S3219" s="11">
        <f>(J3219/86400)+25569+(-5/24)</f>
        <v>42648.337777777771</v>
      </c>
      <c r="T3219" s="11">
        <f>(I3219/86400)+25569+(-5/24)</f>
        <v>42678.337777777771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IF(E3220&lt;=0,0,(E3220/D3220)*100)</f>
        <v>102.1</v>
      </c>
      <c r="P3220" s="7">
        <f>IF(E3220&lt;=0,0,E3220/L3220)</f>
        <v>66.586956521739125</v>
      </c>
      <c r="Q3220" t="str">
        <f>LEFT(N3220,FIND("/",N3220)-1)</f>
        <v>theater</v>
      </c>
      <c r="R3220" t="str">
        <f>RIGHT(N3220,LEN(N3220)-FIND("/",N3220))</f>
        <v>plays</v>
      </c>
      <c r="S3220" s="11">
        <f>(J3220/86400)+25569+(-5/24)</f>
        <v>41970.793819444443</v>
      </c>
      <c r="T3220" s="11">
        <f>(I3220/86400)+25569+(-5/24)</f>
        <v>42003.791666666664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IF(E3221&lt;=0,0,(E3221/D3221)*100)</f>
        <v>100.11000000000001</v>
      </c>
      <c r="P3221" s="7">
        <f>IF(E3221&lt;=0,0,E3221/L3221)</f>
        <v>168.25210084033614</v>
      </c>
      <c r="Q3221" t="str">
        <f>LEFT(N3221,FIND("/",N3221)-1)</f>
        <v>theater</v>
      </c>
      <c r="R3221" t="str">
        <f>RIGHT(N3221,LEN(N3221)-FIND("/",N3221))</f>
        <v>plays</v>
      </c>
      <c r="S3221" s="11">
        <f>(J3221/86400)+25569+(-5/24)</f>
        <v>42050.77484953704</v>
      </c>
      <c r="T3221" s="11">
        <f>(I3221/86400)+25569+(-5/24)</f>
        <v>42085.733182870368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IF(E3222&lt;=0,0,(E3222/D3222)*100)</f>
        <v>100.84</v>
      </c>
      <c r="P3222" s="7">
        <f>IF(E3222&lt;=0,0,E3222/L3222)</f>
        <v>256.37288135593218</v>
      </c>
      <c r="Q3222" t="str">
        <f>LEFT(N3222,FIND("/",N3222)-1)</f>
        <v>theater</v>
      </c>
      <c r="R3222" t="str">
        <f>RIGHT(N3222,LEN(N3222)-FIND("/",N3222))</f>
        <v>plays</v>
      </c>
      <c r="S3222" s="11">
        <f>(J3222/86400)+25569+(-5/24)</f>
        <v>42772.625046296293</v>
      </c>
      <c r="T3222" s="11">
        <f>(I3222/86400)+25569+(-5/24)</f>
        <v>42806.666666666664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IF(E3223&lt;=0,0,(E3223/D3223)*100)</f>
        <v>103.42499999999998</v>
      </c>
      <c r="P3223" s="7">
        <f>IF(E3223&lt;=0,0,E3223/L3223)</f>
        <v>36.610619469026545</v>
      </c>
      <c r="Q3223" t="str">
        <f>LEFT(N3223,FIND("/",N3223)-1)</f>
        <v>theater</v>
      </c>
      <c r="R3223" t="str">
        <f>RIGHT(N3223,LEN(N3223)-FIND("/",N3223))</f>
        <v>plays</v>
      </c>
      <c r="S3223" s="11">
        <f>(J3223/86400)+25569+(-5/24)</f>
        <v>42155.488460648143</v>
      </c>
      <c r="T3223" s="11">
        <f>(I3223/86400)+25569+(-5/24)</f>
        <v>42190.488460648143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IF(E3224&lt;=0,0,(E3224/D3224)*100)</f>
        <v>124.8</v>
      </c>
      <c r="P3224" s="7">
        <f>IF(E3224&lt;=0,0,E3224/L3224)</f>
        <v>37.142857142857146</v>
      </c>
      <c r="Q3224" t="str">
        <f>LEFT(N3224,FIND("/",N3224)-1)</f>
        <v>theater</v>
      </c>
      <c r="R3224" t="str">
        <f>RIGHT(N3224,LEN(N3224)-FIND("/",N3224))</f>
        <v>plays</v>
      </c>
      <c r="S3224" s="11">
        <f>(J3224/86400)+25569+(-5/24)</f>
        <v>42270.373807870368</v>
      </c>
      <c r="T3224" s="11">
        <f>(I3224/86400)+25569+(-5/24)</f>
        <v>42301.686805555553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IF(E3225&lt;=0,0,(E3225/D3225)*100)</f>
        <v>109.51612903225806</v>
      </c>
      <c r="P3225" s="7">
        <f>IF(E3225&lt;=0,0,E3225/L3225)</f>
        <v>45.878378378378379</v>
      </c>
      <c r="Q3225" t="str">
        <f>LEFT(N3225,FIND("/",N3225)-1)</f>
        <v>theater</v>
      </c>
      <c r="R3225" t="str">
        <f>RIGHT(N3225,LEN(N3225)-FIND("/",N3225))</f>
        <v>plays</v>
      </c>
      <c r="S3225" s="11">
        <f>(J3225/86400)+25569+(-5/24)</f>
        <v>42206.627037037033</v>
      </c>
      <c r="T3225" s="11">
        <f>(I3225/86400)+25569+(-5/24)</f>
        <v>42236.627037037033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IF(E3226&lt;=0,0,(E3226/D3226)*100)</f>
        <v>102.03333333333333</v>
      </c>
      <c r="P3226" s="7">
        <f>IF(E3226&lt;=0,0,E3226/L3226)</f>
        <v>141.71296296296296</v>
      </c>
      <c r="Q3226" t="str">
        <f>LEFT(N3226,FIND("/",N3226)-1)</f>
        <v>theater</v>
      </c>
      <c r="R3226" t="str">
        <f>RIGHT(N3226,LEN(N3226)-FIND("/",N3226))</f>
        <v>plays</v>
      </c>
      <c r="S3226" s="11">
        <f>(J3226/86400)+25569+(-5/24)</f>
        <v>42697.642511574071</v>
      </c>
      <c r="T3226" s="11">
        <f>(I3226/86400)+25569+(-5/24)</f>
        <v>42744.999999999993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IF(E3227&lt;=0,0,(E3227/D3227)*100)</f>
        <v>102.35000000000001</v>
      </c>
      <c r="P3227" s="7">
        <f>IF(E3227&lt;=0,0,E3227/L3227)</f>
        <v>52.487179487179489</v>
      </c>
      <c r="Q3227" t="str">
        <f>LEFT(N3227,FIND("/",N3227)-1)</f>
        <v>theater</v>
      </c>
      <c r="R3227" t="str">
        <f>RIGHT(N3227,LEN(N3227)-FIND("/",N3227))</f>
        <v>plays</v>
      </c>
      <c r="S3227" s="11">
        <f>(J3227/86400)+25569+(-5/24)</f>
        <v>42503.351134259261</v>
      </c>
      <c r="T3227" s="11">
        <f>(I3227/86400)+25569+(-5/24)</f>
        <v>42524.666666666664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IF(E3228&lt;=0,0,(E3228/D3228)*100)</f>
        <v>104.16666666666667</v>
      </c>
      <c r="P3228" s="7">
        <f>IF(E3228&lt;=0,0,E3228/L3228)</f>
        <v>59.523809523809526</v>
      </c>
      <c r="Q3228" t="str">
        <f>LEFT(N3228,FIND("/",N3228)-1)</f>
        <v>theater</v>
      </c>
      <c r="R3228" t="str">
        <f>RIGHT(N3228,LEN(N3228)-FIND("/",N3228))</f>
        <v>plays</v>
      </c>
      <c r="S3228" s="11">
        <f>(J3228/86400)+25569+(-5/24)</f>
        <v>42277.375138888885</v>
      </c>
      <c r="T3228" s="11">
        <f>(I3228/86400)+25569+(-5/24)</f>
        <v>42307.375138888885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IF(E3229&lt;=0,0,(E3229/D3229)*100)</f>
        <v>125</v>
      </c>
      <c r="P3229" s="7">
        <f>IF(E3229&lt;=0,0,E3229/L3229)</f>
        <v>50</v>
      </c>
      <c r="Q3229" t="str">
        <f>LEFT(N3229,FIND("/",N3229)-1)</f>
        <v>theater</v>
      </c>
      <c r="R3229" t="str">
        <f>RIGHT(N3229,LEN(N3229)-FIND("/",N3229))</f>
        <v>plays</v>
      </c>
      <c r="S3229" s="11">
        <f>(J3229/86400)+25569+(-5/24)</f>
        <v>42722.674027777779</v>
      </c>
      <c r="T3229" s="11">
        <f>(I3229/86400)+25569+(-5/24)</f>
        <v>42752.674027777779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IF(E3230&lt;=0,0,(E3230/D3230)*100)</f>
        <v>102.34285714285714</v>
      </c>
      <c r="P3230" s="7">
        <f>IF(E3230&lt;=0,0,E3230/L3230)</f>
        <v>193.62162162162161</v>
      </c>
      <c r="Q3230" t="str">
        <f>LEFT(N3230,FIND("/",N3230)-1)</f>
        <v>theater</v>
      </c>
      <c r="R3230" t="str">
        <f>RIGHT(N3230,LEN(N3230)-FIND("/",N3230))</f>
        <v>plays</v>
      </c>
      <c r="S3230" s="11">
        <f>(J3230/86400)+25569+(-5/24)</f>
        <v>42323.500972222224</v>
      </c>
      <c r="T3230" s="11">
        <f>(I3230/86400)+25569+(-5/24)</f>
        <v>42354.999305555553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IF(E3231&lt;=0,0,(E3231/D3231)*100)</f>
        <v>107.86500000000001</v>
      </c>
      <c r="P3231" s="7">
        <f>IF(E3231&lt;=0,0,E3231/L3231)</f>
        <v>106.79702970297029</v>
      </c>
      <c r="Q3231" t="str">
        <f>LEFT(N3231,FIND("/",N3231)-1)</f>
        <v>theater</v>
      </c>
      <c r="R3231" t="str">
        <f>RIGHT(N3231,LEN(N3231)-FIND("/",N3231))</f>
        <v>plays</v>
      </c>
      <c r="S3231" s="11">
        <f>(J3231/86400)+25569+(-5/24)</f>
        <v>41933.083310185182</v>
      </c>
      <c r="T3231" s="11">
        <f>(I3231/86400)+25569+(-5/24)</f>
        <v>41963.124976851854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IF(E3232&lt;=0,0,(E3232/D3232)*100)</f>
        <v>109.88461538461539</v>
      </c>
      <c r="P3232" s="7">
        <f>IF(E3232&lt;=0,0,E3232/L3232)</f>
        <v>77.21621621621621</v>
      </c>
      <c r="Q3232" t="str">
        <f>LEFT(N3232,FIND("/",N3232)-1)</f>
        <v>theater</v>
      </c>
      <c r="R3232" t="str">
        <f>RIGHT(N3232,LEN(N3232)-FIND("/",N3232))</f>
        <v>plays</v>
      </c>
      <c r="S3232" s="11">
        <f>(J3232/86400)+25569+(-5/24)</f>
        <v>41897.959791666661</v>
      </c>
      <c r="T3232" s="11">
        <f>(I3232/86400)+25569+(-5/24)</f>
        <v>41912.957638888889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IF(E3233&lt;=0,0,(E3233/D3233)*100)</f>
        <v>161</v>
      </c>
      <c r="P3233" s="7">
        <f>IF(E3233&lt;=0,0,E3233/L3233)</f>
        <v>57.5</v>
      </c>
      <c r="Q3233" t="str">
        <f>LEFT(N3233,FIND("/",N3233)-1)</f>
        <v>theater</v>
      </c>
      <c r="R3233" t="str">
        <f>RIGHT(N3233,LEN(N3233)-FIND("/",N3233))</f>
        <v>plays</v>
      </c>
      <c r="S3233" s="11">
        <f>(J3233/86400)+25569+(-5/24)</f>
        <v>42446.735497685186</v>
      </c>
      <c r="T3233" s="11">
        <f>(I3233/86400)+25569+(-5/24)</f>
        <v>42476.735497685186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IF(E3234&lt;=0,0,(E3234/D3234)*100)</f>
        <v>131.20000000000002</v>
      </c>
      <c r="P3234" s="7">
        <f>IF(E3234&lt;=0,0,E3234/L3234)</f>
        <v>50.46153846153846</v>
      </c>
      <c r="Q3234" t="str">
        <f>LEFT(N3234,FIND("/",N3234)-1)</f>
        <v>theater</v>
      </c>
      <c r="R3234" t="str">
        <f>RIGHT(N3234,LEN(N3234)-FIND("/",N3234))</f>
        <v>plays</v>
      </c>
      <c r="S3234" s="11">
        <f>(J3234/86400)+25569+(-5/24)</f>
        <v>42463.605520833335</v>
      </c>
      <c r="T3234" s="11">
        <f>(I3234/86400)+25569+(-5/24)</f>
        <v>42493.957638888889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IF(E3235&lt;=0,0,(E3235/D3235)*100)</f>
        <v>118.8</v>
      </c>
      <c r="P3235" s="7">
        <f>IF(E3235&lt;=0,0,E3235/L3235)</f>
        <v>97.377049180327873</v>
      </c>
      <c r="Q3235" t="str">
        <f>LEFT(N3235,FIND("/",N3235)-1)</f>
        <v>theater</v>
      </c>
      <c r="R3235" t="str">
        <f>RIGHT(N3235,LEN(N3235)-FIND("/",N3235))</f>
        <v>plays</v>
      </c>
      <c r="S3235" s="11">
        <f>(J3235/86400)+25569+(-5/24)</f>
        <v>42766.596701388888</v>
      </c>
      <c r="T3235" s="11">
        <f>(I3235/86400)+25569+(-5/24)</f>
        <v>42796.596701388888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IF(E3236&lt;=0,0,(E3236/D3236)*100)</f>
        <v>100.39275000000001</v>
      </c>
      <c r="P3236" s="7">
        <f>IF(E3236&lt;=0,0,E3236/L3236)</f>
        <v>34.91921739130435</v>
      </c>
      <c r="Q3236" t="str">
        <f>LEFT(N3236,FIND("/",N3236)-1)</f>
        <v>theater</v>
      </c>
      <c r="R3236" t="str">
        <f>RIGHT(N3236,LEN(N3236)-FIND("/",N3236))</f>
        <v>plays</v>
      </c>
      <c r="S3236" s="11">
        <f>(J3236/86400)+25569+(-5/24)</f>
        <v>42734.581111111103</v>
      </c>
      <c r="T3236" s="11">
        <f>(I3236/86400)+25569+(-5/24)</f>
        <v>42767.771527777775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IF(E3237&lt;=0,0,(E3237/D3237)*100)</f>
        <v>103.20666666666666</v>
      </c>
      <c r="P3237" s="7">
        <f>IF(E3237&lt;=0,0,E3237/L3237)</f>
        <v>85.530386740331494</v>
      </c>
      <c r="Q3237" t="str">
        <f>LEFT(N3237,FIND("/",N3237)-1)</f>
        <v>theater</v>
      </c>
      <c r="R3237" t="str">
        <f>RIGHT(N3237,LEN(N3237)-FIND("/",N3237))</f>
        <v>plays</v>
      </c>
      <c r="S3237" s="11">
        <f>(J3237/86400)+25569+(-5/24)</f>
        <v>42522.139479166661</v>
      </c>
      <c r="T3237" s="11">
        <f>(I3237/86400)+25569+(-5/24)</f>
        <v>42552.139479166661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IF(E3238&lt;=0,0,(E3238/D3238)*100)</f>
        <v>100.6</v>
      </c>
      <c r="P3238" s="7">
        <f>IF(E3238&lt;=0,0,E3238/L3238)</f>
        <v>182.90909090909091</v>
      </c>
      <c r="Q3238" t="str">
        <f>LEFT(N3238,FIND("/",N3238)-1)</f>
        <v>theater</v>
      </c>
      <c r="R3238" t="str">
        <f>RIGHT(N3238,LEN(N3238)-FIND("/",N3238))</f>
        <v>plays</v>
      </c>
      <c r="S3238" s="11">
        <f>(J3238/86400)+25569+(-5/24)</f>
        <v>42702.708715277775</v>
      </c>
      <c r="T3238" s="11">
        <f>(I3238/86400)+25569+(-5/24)</f>
        <v>42732.708715277775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IF(E3239&lt;=0,0,(E3239/D3239)*100)</f>
        <v>100.78754285714287</v>
      </c>
      <c r="P3239" s="7">
        <f>IF(E3239&lt;=0,0,E3239/L3239)</f>
        <v>131.13620817843866</v>
      </c>
      <c r="Q3239" t="str">
        <f>LEFT(N3239,FIND("/",N3239)-1)</f>
        <v>theater</v>
      </c>
      <c r="R3239" t="str">
        <f>RIGHT(N3239,LEN(N3239)-FIND("/",N3239))</f>
        <v>plays</v>
      </c>
      <c r="S3239" s="11">
        <f>(J3239/86400)+25569+(-5/24)</f>
        <v>42252.266018518516</v>
      </c>
      <c r="T3239" s="11">
        <f>(I3239/86400)+25569+(-5/24)</f>
        <v>42275.957638888889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IF(E3240&lt;=0,0,(E3240/D3240)*100)</f>
        <v>112.32142857142857</v>
      </c>
      <c r="P3240" s="7">
        <f>IF(E3240&lt;=0,0,E3240/L3240)</f>
        <v>39.810126582278478</v>
      </c>
      <c r="Q3240" t="str">
        <f>LEFT(N3240,FIND("/",N3240)-1)</f>
        <v>theater</v>
      </c>
      <c r="R3240" t="str">
        <f>RIGHT(N3240,LEN(N3240)-FIND("/",N3240))</f>
        <v>plays</v>
      </c>
      <c r="S3240" s="11">
        <f>(J3240/86400)+25569+(-5/24)</f>
        <v>42156.302060185182</v>
      </c>
      <c r="T3240" s="11">
        <f>(I3240/86400)+25569+(-5/24)</f>
        <v>42186.302060185182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IF(E3241&lt;=0,0,(E3241/D3241)*100)</f>
        <v>105.91914022517912</v>
      </c>
      <c r="P3241" s="7">
        <f>IF(E3241&lt;=0,0,E3241/L3241)</f>
        <v>59.701730769230764</v>
      </c>
      <c r="Q3241" t="str">
        <f>LEFT(N3241,FIND("/",N3241)-1)</f>
        <v>theater</v>
      </c>
      <c r="R3241" t="str">
        <f>RIGHT(N3241,LEN(N3241)-FIND("/",N3241))</f>
        <v>plays</v>
      </c>
      <c r="S3241" s="11">
        <f>(J3241/86400)+25569+(-5/24)</f>
        <v>42277.880706018514</v>
      </c>
      <c r="T3241" s="11">
        <f>(I3241/86400)+25569+(-5/24)</f>
        <v>42302.790972222218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IF(E3242&lt;=0,0,(E3242/D3242)*100)</f>
        <v>100.56666666666668</v>
      </c>
      <c r="P3242" s="7">
        <f>IF(E3242&lt;=0,0,E3242/L3242)</f>
        <v>88.735294117647058</v>
      </c>
      <c r="Q3242" t="str">
        <f>LEFT(N3242,FIND("/",N3242)-1)</f>
        <v>theater</v>
      </c>
      <c r="R3242" t="str">
        <f>RIGHT(N3242,LEN(N3242)-FIND("/",N3242))</f>
        <v>plays</v>
      </c>
      <c r="S3242" s="11">
        <f>(J3242/86400)+25569+(-5/24)</f>
        <v>42754.485509259255</v>
      </c>
      <c r="T3242" s="11">
        <f>(I3242/86400)+25569+(-5/24)</f>
        <v>42782.749999999993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IF(E3243&lt;=0,0,(E3243/D3243)*100)</f>
        <v>115.30588235294117</v>
      </c>
      <c r="P3243" s="7">
        <f>IF(E3243&lt;=0,0,E3243/L3243)</f>
        <v>58.688622754491021</v>
      </c>
      <c r="Q3243" t="str">
        <f>LEFT(N3243,FIND("/",N3243)-1)</f>
        <v>theater</v>
      </c>
      <c r="R3243" t="str">
        <f>RIGHT(N3243,LEN(N3243)-FIND("/",N3243))</f>
        <v>plays</v>
      </c>
      <c r="S3243" s="11">
        <f>(J3243/86400)+25569+(-5/24)</f>
        <v>41893.116550925923</v>
      </c>
      <c r="T3243" s="11">
        <f>(I3243/86400)+25569+(-5/24)</f>
        <v>41926.082638888889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IF(E3244&lt;=0,0,(E3244/D3244)*100)</f>
        <v>127.30419999999999</v>
      </c>
      <c r="P3244" s="7">
        <f>IF(E3244&lt;=0,0,E3244/L3244)</f>
        <v>69.56513661202186</v>
      </c>
      <c r="Q3244" t="str">
        <f>LEFT(N3244,FIND("/",N3244)-1)</f>
        <v>theater</v>
      </c>
      <c r="R3244" t="str">
        <f>RIGHT(N3244,LEN(N3244)-FIND("/",N3244))</f>
        <v>plays</v>
      </c>
      <c r="S3244" s="11">
        <f>(J3244/86400)+25569+(-5/24)</f>
        <v>41871.547361111108</v>
      </c>
      <c r="T3244" s="11">
        <f>(I3244/86400)+25569+(-5/24)</f>
        <v>41901.547361111108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IF(E3245&lt;=0,0,(E3245/D3245)*100)</f>
        <v>102.83750000000001</v>
      </c>
      <c r="P3245" s="7">
        <f>IF(E3245&lt;=0,0,E3245/L3245)</f>
        <v>115.87323943661971</v>
      </c>
      <c r="Q3245" t="str">
        <f>LEFT(N3245,FIND("/",N3245)-1)</f>
        <v>theater</v>
      </c>
      <c r="R3245" t="str">
        <f>RIGHT(N3245,LEN(N3245)-FIND("/",N3245))</f>
        <v>plays</v>
      </c>
      <c r="S3245" s="11">
        <f>(J3245/86400)+25569+(-5/24)</f>
        <v>42261.888449074067</v>
      </c>
      <c r="T3245" s="11">
        <f>(I3245/86400)+25569+(-5/24)</f>
        <v>42285.791666666664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IF(E3246&lt;=0,0,(E3246/D3246)*100)</f>
        <v>102.9375</v>
      </c>
      <c r="P3246" s="7">
        <f>IF(E3246&lt;=0,0,E3246/L3246)</f>
        <v>23.869565217391305</v>
      </c>
      <c r="Q3246" t="str">
        <f>LEFT(N3246,FIND("/",N3246)-1)</f>
        <v>theater</v>
      </c>
      <c r="R3246" t="str">
        <f>RIGHT(N3246,LEN(N3246)-FIND("/",N3246))</f>
        <v>plays</v>
      </c>
      <c r="S3246" s="11">
        <f>(J3246/86400)+25569+(-5/24)</f>
        <v>42675.485902777778</v>
      </c>
      <c r="T3246" s="11">
        <f>(I3246/86400)+25569+(-5/24)</f>
        <v>42705.527569444443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IF(E3247&lt;=0,0,(E3247/D3247)*100)</f>
        <v>104.3047619047619</v>
      </c>
      <c r="P3247" s="7">
        <f>IF(E3247&lt;=0,0,E3247/L3247)</f>
        <v>81.125925925925927</v>
      </c>
      <c r="Q3247" t="str">
        <f>LEFT(N3247,FIND("/",N3247)-1)</f>
        <v>theater</v>
      </c>
      <c r="R3247" t="str">
        <f>RIGHT(N3247,LEN(N3247)-FIND("/",N3247))</f>
        <v>plays</v>
      </c>
      <c r="S3247" s="11">
        <f>(J3247/86400)+25569+(-5/24)</f>
        <v>42135.391874999994</v>
      </c>
      <c r="T3247" s="11">
        <f>(I3247/86400)+25569+(-5/24)</f>
        <v>42166.874999999993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IF(E3248&lt;=0,0,(E3248/D3248)*100)</f>
        <v>111.22000000000001</v>
      </c>
      <c r="P3248" s="7">
        <f>IF(E3248&lt;=0,0,E3248/L3248)</f>
        <v>57.626943005181346</v>
      </c>
      <c r="Q3248" t="str">
        <f>LEFT(N3248,FIND("/",N3248)-1)</f>
        <v>theater</v>
      </c>
      <c r="R3248" t="str">
        <f>RIGHT(N3248,LEN(N3248)-FIND("/",N3248))</f>
        <v>plays</v>
      </c>
      <c r="S3248" s="11">
        <f>(J3248/86400)+25569+(-5/24)</f>
        <v>42230.263888888883</v>
      </c>
      <c r="T3248" s="11">
        <f>(I3248/86400)+25569+(-5/24)</f>
        <v>42258.957638888889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IF(E3249&lt;=0,0,(E3249/D3249)*100)</f>
        <v>105.86</v>
      </c>
      <c r="P3249" s="7">
        <f>IF(E3249&lt;=0,0,E3249/L3249)</f>
        <v>46.429824561403507</v>
      </c>
      <c r="Q3249" t="str">
        <f>LEFT(N3249,FIND("/",N3249)-1)</f>
        <v>theater</v>
      </c>
      <c r="R3249" t="str">
        <f>RIGHT(N3249,LEN(N3249)-FIND("/",N3249))</f>
        <v>plays</v>
      </c>
      <c r="S3249" s="11">
        <f>(J3249/86400)+25569+(-5/24)</f>
        <v>42167.22583333333</v>
      </c>
      <c r="T3249" s="11">
        <f>(I3249/86400)+25569+(-5/24)</f>
        <v>42197.22583333333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IF(E3250&lt;=0,0,(E3250/D3250)*100)</f>
        <v>100.79166666666666</v>
      </c>
      <c r="P3250" s="7">
        <f>IF(E3250&lt;=0,0,E3250/L3250)</f>
        <v>60.475000000000001</v>
      </c>
      <c r="Q3250" t="str">
        <f>LEFT(N3250,FIND("/",N3250)-1)</f>
        <v>theater</v>
      </c>
      <c r="R3250" t="str">
        <f>RIGHT(N3250,LEN(N3250)-FIND("/",N3250))</f>
        <v>plays</v>
      </c>
      <c r="S3250" s="11">
        <f>(J3250/86400)+25569+(-5/24)</f>
        <v>42068.68005787037</v>
      </c>
      <c r="T3250" s="11">
        <f>(I3250/86400)+25569+(-5/24)</f>
        <v>42098.638391203705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IF(E3251&lt;=0,0,(E3251/D3251)*100)</f>
        <v>104.92727272727274</v>
      </c>
      <c r="P3251" s="7">
        <f>IF(E3251&lt;=0,0,E3251/L3251)</f>
        <v>65.579545454545453</v>
      </c>
      <c r="Q3251" t="str">
        <f>LEFT(N3251,FIND("/",N3251)-1)</f>
        <v>theater</v>
      </c>
      <c r="R3251" t="str">
        <f>RIGHT(N3251,LEN(N3251)-FIND("/",N3251))</f>
        <v>plays</v>
      </c>
      <c r="S3251" s="11">
        <f>(J3251/86400)+25569+(-5/24)</f>
        <v>42145.538356481477</v>
      </c>
      <c r="T3251" s="11">
        <f>(I3251/86400)+25569+(-5/24)</f>
        <v>42175.538356481477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IF(E3252&lt;=0,0,(E3252/D3252)*100)</f>
        <v>101.55199999999999</v>
      </c>
      <c r="P3252" s="7">
        <f>IF(E3252&lt;=0,0,E3252/L3252)</f>
        <v>119.1924882629108</v>
      </c>
      <c r="Q3252" t="str">
        <f>LEFT(N3252,FIND("/",N3252)-1)</f>
        <v>theater</v>
      </c>
      <c r="R3252" t="str">
        <f>RIGHT(N3252,LEN(N3252)-FIND("/",N3252))</f>
        <v>plays</v>
      </c>
      <c r="S3252" s="11">
        <f>(J3252/86400)+25569+(-5/24)</f>
        <v>41918.533842592587</v>
      </c>
      <c r="T3252" s="11">
        <f>(I3252/86400)+25569+(-5/24)</f>
        <v>41948.575509259259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IF(E3253&lt;=0,0,(E3253/D3253)*100)</f>
        <v>110.73333333333333</v>
      </c>
      <c r="P3253" s="7">
        <f>IF(E3253&lt;=0,0,E3253/L3253)</f>
        <v>83.05</v>
      </c>
      <c r="Q3253" t="str">
        <f>LEFT(N3253,FIND("/",N3253)-1)</f>
        <v>theater</v>
      </c>
      <c r="R3253" t="str">
        <f>RIGHT(N3253,LEN(N3253)-FIND("/",N3253))</f>
        <v>plays</v>
      </c>
      <c r="S3253" s="11">
        <f>(J3253/86400)+25569+(-5/24)</f>
        <v>42146.52275462963</v>
      </c>
      <c r="T3253" s="11">
        <f>(I3253/86400)+25569+(-5/24)</f>
        <v>42176.52275462963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IF(E3254&lt;=0,0,(E3254/D3254)*100)</f>
        <v>127.82222222222221</v>
      </c>
      <c r="P3254" s="7">
        <f>IF(E3254&lt;=0,0,E3254/L3254)</f>
        <v>57.52</v>
      </c>
      <c r="Q3254" t="str">
        <f>LEFT(N3254,FIND("/",N3254)-1)</f>
        <v>theater</v>
      </c>
      <c r="R3254" t="str">
        <f>RIGHT(N3254,LEN(N3254)-FIND("/",N3254))</f>
        <v>plays</v>
      </c>
      <c r="S3254" s="11">
        <f>(J3254/86400)+25569+(-5/24)</f>
        <v>42590.264351851853</v>
      </c>
      <c r="T3254" s="11">
        <f>(I3254/86400)+25569+(-5/24)</f>
        <v>42620.264351851853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IF(E3255&lt;=0,0,(E3255/D3255)*100)</f>
        <v>101.82500000000002</v>
      </c>
      <c r="P3255" s="7">
        <f>IF(E3255&lt;=0,0,E3255/L3255)</f>
        <v>177.08695652173913</v>
      </c>
      <c r="Q3255" t="str">
        <f>LEFT(N3255,FIND("/",N3255)-1)</f>
        <v>theater</v>
      </c>
      <c r="R3255" t="str">
        <f>RIGHT(N3255,LEN(N3255)-FIND("/",N3255))</f>
        <v>plays</v>
      </c>
      <c r="S3255" s="11">
        <f>(J3255/86400)+25569+(-5/24)</f>
        <v>42602.368379629632</v>
      </c>
      <c r="T3255" s="11">
        <f>(I3255/86400)+25569+(-5/24)</f>
        <v>42620.947916666664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IF(E3256&lt;=0,0,(E3256/D3256)*100)</f>
        <v>101.25769230769231</v>
      </c>
      <c r="P3256" s="7">
        <f>IF(E3256&lt;=0,0,E3256/L3256)</f>
        <v>70.771505376344081</v>
      </c>
      <c r="Q3256" t="str">
        <f>LEFT(N3256,FIND("/",N3256)-1)</f>
        <v>theater</v>
      </c>
      <c r="R3256" t="str">
        <f>RIGHT(N3256,LEN(N3256)-FIND("/",N3256))</f>
        <v>plays</v>
      </c>
      <c r="S3256" s="11">
        <f>(J3256/86400)+25569+(-5/24)</f>
        <v>42058.877418981479</v>
      </c>
      <c r="T3256" s="11">
        <f>(I3256/86400)+25569+(-5/24)</f>
        <v>42088.835752314808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IF(E3257&lt;=0,0,(E3257/D3257)*100)</f>
        <v>175</v>
      </c>
      <c r="P3257" s="7">
        <f>IF(E3257&lt;=0,0,E3257/L3257)</f>
        <v>29.166666666666668</v>
      </c>
      <c r="Q3257" t="str">
        <f>LEFT(N3257,FIND("/",N3257)-1)</f>
        <v>theater</v>
      </c>
      <c r="R3257" t="str">
        <f>RIGHT(N3257,LEN(N3257)-FIND("/",N3257))</f>
        <v>plays</v>
      </c>
      <c r="S3257" s="11">
        <f>(J3257/86400)+25569+(-5/24)</f>
        <v>41889.559895833328</v>
      </c>
      <c r="T3257" s="11">
        <f>(I3257/86400)+25569+(-5/24)</f>
        <v>41919.559895833328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IF(E3258&lt;=0,0,(E3258/D3258)*100)</f>
        <v>128.06</v>
      </c>
      <c r="P3258" s="7">
        <f>IF(E3258&lt;=0,0,E3258/L3258)</f>
        <v>72.76136363636364</v>
      </c>
      <c r="Q3258" t="str">
        <f>LEFT(N3258,FIND("/",N3258)-1)</f>
        <v>theater</v>
      </c>
      <c r="R3258" t="str">
        <f>RIGHT(N3258,LEN(N3258)-FIND("/",N3258))</f>
        <v>plays</v>
      </c>
      <c r="S3258" s="11">
        <f>(J3258/86400)+25569+(-5/24)</f>
        <v>42144.365474537037</v>
      </c>
      <c r="T3258" s="11">
        <f>(I3258/86400)+25569+(-5/24)</f>
        <v>42165.957638888889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IF(E3259&lt;=0,0,(E3259/D3259)*100)</f>
        <v>106.29949999999999</v>
      </c>
      <c r="P3259" s="7">
        <f>IF(E3259&lt;=0,0,E3259/L3259)</f>
        <v>51.853414634146333</v>
      </c>
      <c r="Q3259" t="str">
        <f>LEFT(N3259,FIND("/",N3259)-1)</f>
        <v>theater</v>
      </c>
      <c r="R3259" t="str">
        <f>RIGHT(N3259,LEN(N3259)-FIND("/",N3259))</f>
        <v>plays</v>
      </c>
      <c r="S3259" s="11">
        <f>(J3259/86400)+25569+(-5/24)</f>
        <v>42758.351296296292</v>
      </c>
      <c r="T3259" s="11">
        <f>(I3259/86400)+25569+(-5/24)</f>
        <v>42788.351296296292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IF(E3260&lt;=0,0,(E3260/D3260)*100)</f>
        <v>105.21428571428571</v>
      </c>
      <c r="P3260" s="7">
        <f>IF(E3260&lt;=0,0,E3260/L3260)</f>
        <v>98.2</v>
      </c>
      <c r="Q3260" t="str">
        <f>LEFT(N3260,FIND("/",N3260)-1)</f>
        <v>theater</v>
      </c>
      <c r="R3260" t="str">
        <f>RIGHT(N3260,LEN(N3260)-FIND("/",N3260))</f>
        <v>plays</v>
      </c>
      <c r="S3260" s="11">
        <f>(J3260/86400)+25569+(-5/24)</f>
        <v>41982.678946759253</v>
      </c>
      <c r="T3260" s="11">
        <f>(I3260/86400)+25569+(-5/24)</f>
        <v>42012.678946759253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IF(E3261&lt;=0,0,(E3261/D3261)*100)</f>
        <v>106.16782608695652</v>
      </c>
      <c r="P3261" s="7">
        <f>IF(E3261&lt;=0,0,E3261/L3261)</f>
        <v>251.7381443298969</v>
      </c>
      <c r="Q3261" t="str">
        <f>LEFT(N3261,FIND("/",N3261)-1)</f>
        <v>theater</v>
      </c>
      <c r="R3261" t="str">
        <f>RIGHT(N3261,LEN(N3261)-FIND("/",N3261))</f>
        <v>plays</v>
      </c>
      <c r="S3261" s="11">
        <f>(J3261/86400)+25569+(-5/24)</f>
        <v>42614.552604166667</v>
      </c>
      <c r="T3261" s="11">
        <f>(I3261/86400)+25569+(-5/24)</f>
        <v>42643.957638888889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IF(E3262&lt;=0,0,(E3262/D3262)*100)</f>
        <v>109.24000000000001</v>
      </c>
      <c r="P3262" s="7">
        <f>IF(E3262&lt;=0,0,E3262/L3262)</f>
        <v>74.821917808219183</v>
      </c>
      <c r="Q3262" t="str">
        <f>LEFT(N3262,FIND("/",N3262)-1)</f>
        <v>theater</v>
      </c>
      <c r="R3262" t="str">
        <f>RIGHT(N3262,LEN(N3262)-FIND("/",N3262))</f>
        <v>plays</v>
      </c>
      <c r="S3262" s="11">
        <f>(J3262/86400)+25569+(-5/24)</f>
        <v>42303.464328703696</v>
      </c>
      <c r="T3262" s="11">
        <f>(I3262/86400)+25569+(-5/24)</f>
        <v>42338.505995370368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IF(E3263&lt;=0,0,(E3263/D3263)*100)</f>
        <v>100.45454545454547</v>
      </c>
      <c r="P3263" s="7">
        <f>IF(E3263&lt;=0,0,E3263/L3263)</f>
        <v>67.65306122448979</v>
      </c>
      <c r="Q3263" t="str">
        <f>LEFT(N3263,FIND("/",N3263)-1)</f>
        <v>theater</v>
      </c>
      <c r="R3263" t="str">
        <f>RIGHT(N3263,LEN(N3263)-FIND("/",N3263))</f>
        <v>plays</v>
      </c>
      <c r="S3263" s="11">
        <f>(J3263/86400)+25569+(-5/24)</f>
        <v>42171.517083333332</v>
      </c>
      <c r="T3263" s="11">
        <f>(I3263/86400)+25569+(-5/24)</f>
        <v>42201.517083333332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IF(E3264&lt;=0,0,(E3264/D3264)*100)</f>
        <v>103.04098360655738</v>
      </c>
      <c r="P3264" s="7">
        <f>IF(E3264&lt;=0,0,E3264/L3264)</f>
        <v>93.81343283582089</v>
      </c>
      <c r="Q3264" t="str">
        <f>LEFT(N3264,FIND("/",N3264)-1)</f>
        <v>theater</v>
      </c>
      <c r="R3264" t="str">
        <f>RIGHT(N3264,LEN(N3264)-FIND("/",N3264))</f>
        <v>plays</v>
      </c>
      <c r="S3264" s="11">
        <f>(J3264/86400)+25569+(-5/24)</f>
        <v>41964.107199074067</v>
      </c>
      <c r="T3264" s="11">
        <f>(I3264/86400)+25569+(-5/24)</f>
        <v>41994.958333333336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IF(E3265&lt;=0,0,(E3265/D3265)*100)</f>
        <v>112.1664</v>
      </c>
      <c r="P3265" s="7">
        <f>IF(E3265&lt;=0,0,E3265/L3265)</f>
        <v>41.237647058823526</v>
      </c>
      <c r="Q3265" t="str">
        <f>LEFT(N3265,FIND("/",N3265)-1)</f>
        <v>theater</v>
      </c>
      <c r="R3265" t="str">
        <f>RIGHT(N3265,LEN(N3265)-FIND("/",N3265))</f>
        <v>plays</v>
      </c>
      <c r="S3265" s="11">
        <f>(J3265/86400)+25569+(-5/24)</f>
        <v>42284.30773148148</v>
      </c>
      <c r="T3265" s="11">
        <f>(I3265/86400)+25569+(-5/24)</f>
        <v>42307.666666666664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IF(E3266&lt;=0,0,(E3266/D3266)*100)</f>
        <v>103</v>
      </c>
      <c r="P3266" s="7">
        <f>IF(E3266&lt;=0,0,E3266/L3266)</f>
        <v>52.551020408163268</v>
      </c>
      <c r="Q3266" t="str">
        <f>LEFT(N3266,FIND("/",N3266)-1)</f>
        <v>theater</v>
      </c>
      <c r="R3266" t="str">
        <f>RIGHT(N3266,LEN(N3266)-FIND("/",N3266))</f>
        <v>plays</v>
      </c>
      <c r="S3266" s="11">
        <f>(J3266/86400)+25569+(-5/24)</f>
        <v>42016.591874999998</v>
      </c>
      <c r="T3266" s="11">
        <f>(I3266/86400)+25569+(-5/24)</f>
        <v>42032.708333333336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IF(E3267&lt;=0,0,(E3267/D3267)*100)</f>
        <v>164</v>
      </c>
      <c r="P3267" s="7">
        <f>IF(E3267&lt;=0,0,E3267/L3267)</f>
        <v>70.285714285714292</v>
      </c>
      <c r="Q3267" t="str">
        <f>LEFT(N3267,FIND("/",N3267)-1)</f>
        <v>theater</v>
      </c>
      <c r="R3267" t="str">
        <f>RIGHT(N3267,LEN(N3267)-FIND("/",N3267))</f>
        <v>plays</v>
      </c>
      <c r="S3267" s="11">
        <f>(J3267/86400)+25569+(-5/24)</f>
        <v>42311.503645833327</v>
      </c>
      <c r="T3267" s="11">
        <f>(I3267/86400)+25569+(-5/24)</f>
        <v>42341.499999999993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IF(E3268&lt;=0,0,(E3268/D3268)*100)</f>
        <v>131.28333333333333</v>
      </c>
      <c r="P3268" s="7">
        <f>IF(E3268&lt;=0,0,E3268/L3268)</f>
        <v>48.325153374233132</v>
      </c>
      <c r="Q3268" t="str">
        <f>LEFT(N3268,FIND("/",N3268)-1)</f>
        <v>theater</v>
      </c>
      <c r="R3268" t="str">
        <f>RIGHT(N3268,LEN(N3268)-FIND("/",N3268))</f>
        <v>plays</v>
      </c>
      <c r="S3268" s="11">
        <f>(J3268/86400)+25569+(-5/24)</f>
        <v>42136.327800925923</v>
      </c>
      <c r="T3268" s="11">
        <f>(I3268/86400)+25569+(-5/24)</f>
        <v>42167.666666666664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IF(E3269&lt;=0,0,(E3269/D3269)*100)</f>
        <v>102.1</v>
      </c>
      <c r="P3269" s="7">
        <f>IF(E3269&lt;=0,0,E3269/L3269)</f>
        <v>53.177083333333336</v>
      </c>
      <c r="Q3269" t="str">
        <f>LEFT(N3269,FIND("/",N3269)-1)</f>
        <v>theater</v>
      </c>
      <c r="R3269" t="str">
        <f>RIGHT(N3269,LEN(N3269)-FIND("/",N3269))</f>
        <v>plays</v>
      </c>
      <c r="S3269" s="11">
        <f>(J3269/86400)+25569+(-5/24)</f>
        <v>42172.549305555549</v>
      </c>
      <c r="T3269" s="11">
        <f>(I3269/86400)+25569+(-5/24)</f>
        <v>42202.549305555549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IF(E3270&lt;=0,0,(E3270/D3270)*100)</f>
        <v>128</v>
      </c>
      <c r="P3270" s="7">
        <f>IF(E3270&lt;=0,0,E3270/L3270)</f>
        <v>60.952380952380949</v>
      </c>
      <c r="Q3270" t="str">
        <f>LEFT(N3270,FIND("/",N3270)-1)</f>
        <v>theater</v>
      </c>
      <c r="R3270" t="str">
        <f>RIGHT(N3270,LEN(N3270)-FIND("/",N3270))</f>
        <v>plays</v>
      </c>
      <c r="S3270" s="11">
        <f>(J3270/86400)+25569+(-5/24)</f>
        <v>42590.695925925924</v>
      </c>
      <c r="T3270" s="11">
        <f>(I3270/86400)+25569+(-5/24)</f>
        <v>42606.695925925924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IF(E3271&lt;=0,0,(E3271/D3271)*100)</f>
        <v>101.49999999999999</v>
      </c>
      <c r="P3271" s="7">
        <f>IF(E3271&lt;=0,0,E3271/L3271)</f>
        <v>116</v>
      </c>
      <c r="Q3271" t="str">
        <f>LEFT(N3271,FIND("/",N3271)-1)</f>
        <v>theater</v>
      </c>
      <c r="R3271" t="str">
        <f>RIGHT(N3271,LEN(N3271)-FIND("/",N3271))</f>
        <v>plays</v>
      </c>
      <c r="S3271" s="11">
        <f>(J3271/86400)+25569+(-5/24)</f>
        <v>42137.187465277777</v>
      </c>
      <c r="T3271" s="11">
        <f>(I3271/86400)+25569+(-5/24)</f>
        <v>42171.249999999993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IF(E3272&lt;=0,0,(E3272/D3272)*100)</f>
        <v>101.66666666666666</v>
      </c>
      <c r="P3272" s="7">
        <f>IF(E3272&lt;=0,0,E3272/L3272)</f>
        <v>61</v>
      </c>
      <c r="Q3272" t="str">
        <f>LEFT(N3272,FIND("/",N3272)-1)</f>
        <v>theater</v>
      </c>
      <c r="R3272" t="str">
        <f>RIGHT(N3272,LEN(N3272)-FIND("/",N3272))</f>
        <v>plays</v>
      </c>
      <c r="S3272" s="11">
        <f>(J3272/86400)+25569+(-5/24)</f>
        <v>42167.324826388889</v>
      </c>
      <c r="T3272" s="11">
        <f>(I3272/86400)+25569+(-5/24)</f>
        <v>42197.324826388889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IF(E3273&lt;=0,0,(E3273/D3273)*100)</f>
        <v>130</v>
      </c>
      <c r="P3273" s="7">
        <f>IF(E3273&lt;=0,0,E3273/L3273)</f>
        <v>38.235294117647058</v>
      </c>
      <c r="Q3273" t="str">
        <f>LEFT(N3273,FIND("/",N3273)-1)</f>
        <v>theater</v>
      </c>
      <c r="R3273" t="str">
        <f>RIGHT(N3273,LEN(N3273)-FIND("/",N3273))</f>
        <v>plays</v>
      </c>
      <c r="S3273" s="11">
        <f>(J3273/86400)+25569+(-5/24)</f>
        <v>41915.22887731481</v>
      </c>
      <c r="T3273" s="11">
        <f>(I3273/86400)+25569+(-5/24)</f>
        <v>41945.270543981482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IF(E3274&lt;=0,0,(E3274/D3274)*100)</f>
        <v>154.43</v>
      </c>
      <c r="P3274" s="7">
        <f>IF(E3274&lt;=0,0,E3274/L3274)</f>
        <v>106.50344827586207</v>
      </c>
      <c r="Q3274" t="str">
        <f>LEFT(N3274,FIND("/",N3274)-1)</f>
        <v>theater</v>
      </c>
      <c r="R3274" t="str">
        <f>RIGHT(N3274,LEN(N3274)-FIND("/",N3274))</f>
        <v>plays</v>
      </c>
      <c r="S3274" s="11">
        <f>(J3274/86400)+25569+(-5/24)</f>
        <v>42284.291770833333</v>
      </c>
      <c r="T3274" s="11">
        <f>(I3274/86400)+25569+(-5/24)</f>
        <v>42314.333437499998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IF(E3275&lt;=0,0,(E3275/D3275)*100)</f>
        <v>107.4</v>
      </c>
      <c r="P3275" s="7">
        <f>IF(E3275&lt;=0,0,E3275/L3275)</f>
        <v>204.57142857142858</v>
      </c>
      <c r="Q3275" t="str">
        <f>LEFT(N3275,FIND("/",N3275)-1)</f>
        <v>theater</v>
      </c>
      <c r="R3275" t="str">
        <f>RIGHT(N3275,LEN(N3275)-FIND("/",N3275))</f>
        <v>plays</v>
      </c>
      <c r="S3275" s="11">
        <f>(J3275/86400)+25569+(-5/24)</f>
        <v>42611.5930787037</v>
      </c>
      <c r="T3275" s="11">
        <f>(I3275/86400)+25569+(-5/24)</f>
        <v>42627.583333333336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IF(E3276&lt;=0,0,(E3276/D3276)*100)</f>
        <v>101.32258064516128</v>
      </c>
      <c r="P3276" s="7">
        <f>IF(E3276&lt;=0,0,E3276/L3276)</f>
        <v>54.912587412587413</v>
      </c>
      <c r="Q3276" t="str">
        <f>LEFT(N3276,FIND("/",N3276)-1)</f>
        <v>theater</v>
      </c>
      <c r="R3276" t="str">
        <f>RIGHT(N3276,LEN(N3276)-FIND("/",N3276))</f>
        <v>plays</v>
      </c>
      <c r="S3276" s="11">
        <f>(J3276/86400)+25569+(-5/24)</f>
        <v>42400.496203703697</v>
      </c>
      <c r="T3276" s="11">
        <f>(I3276/86400)+25569+(-5/24)</f>
        <v>42444.666666666664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IF(E3277&lt;=0,0,(E3277/D3277)*100)</f>
        <v>100.27777777777777</v>
      </c>
      <c r="P3277" s="7">
        <f>IF(E3277&lt;=0,0,E3277/L3277)</f>
        <v>150.41666666666666</v>
      </c>
      <c r="Q3277" t="str">
        <f>LEFT(N3277,FIND("/",N3277)-1)</f>
        <v>theater</v>
      </c>
      <c r="R3277" t="str">
        <f>RIGHT(N3277,LEN(N3277)-FIND("/",N3277))</f>
        <v>plays</v>
      </c>
      <c r="S3277" s="11">
        <f>(J3277/86400)+25569+(-5/24)</f>
        <v>42017.672118055554</v>
      </c>
      <c r="T3277" s="11">
        <f>(I3277/86400)+25569+(-5/24)</f>
        <v>42043.979166666664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IF(E3278&lt;=0,0,(E3278/D3278)*100)</f>
        <v>116.84444444444443</v>
      </c>
      <c r="P3278" s="7">
        <f>IF(E3278&lt;=0,0,E3278/L3278)</f>
        <v>52.58</v>
      </c>
      <c r="Q3278" t="str">
        <f>LEFT(N3278,FIND("/",N3278)-1)</f>
        <v>theater</v>
      </c>
      <c r="R3278" t="str">
        <f>RIGHT(N3278,LEN(N3278)-FIND("/",N3278))</f>
        <v>plays</v>
      </c>
      <c r="S3278" s="11">
        <f>(J3278/86400)+25569+(-5/24)</f>
        <v>42426.741655092592</v>
      </c>
      <c r="T3278" s="11">
        <f>(I3278/86400)+25569+(-5/24)</f>
        <v>42460.957638888889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IF(E3279&lt;=0,0,(E3279/D3279)*100)</f>
        <v>108.60000000000001</v>
      </c>
      <c r="P3279" s="7">
        <f>IF(E3279&lt;=0,0,E3279/L3279)</f>
        <v>54.3</v>
      </c>
      <c r="Q3279" t="str">
        <f>LEFT(N3279,FIND("/",N3279)-1)</f>
        <v>theater</v>
      </c>
      <c r="R3279" t="str">
        <f>RIGHT(N3279,LEN(N3279)-FIND("/",N3279))</f>
        <v>plays</v>
      </c>
      <c r="S3279" s="11">
        <f>(J3279/86400)+25569+(-5/24)</f>
        <v>41931.474606481475</v>
      </c>
      <c r="T3279" s="11">
        <f>(I3279/86400)+25569+(-5/24)</f>
        <v>41961.516273148147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IF(E3280&lt;=0,0,(E3280/D3280)*100)</f>
        <v>103.4</v>
      </c>
      <c r="P3280" s="7">
        <f>IF(E3280&lt;=0,0,E3280/L3280)</f>
        <v>76.029411764705884</v>
      </c>
      <c r="Q3280" t="str">
        <f>LEFT(N3280,FIND("/",N3280)-1)</f>
        <v>theater</v>
      </c>
      <c r="R3280" t="str">
        <f>RIGHT(N3280,LEN(N3280)-FIND("/",N3280))</f>
        <v>plays</v>
      </c>
      <c r="S3280" s="11">
        <f>(J3280/86400)+25569+(-5/24)</f>
        <v>42124.640081018515</v>
      </c>
      <c r="T3280" s="11">
        <f>(I3280/86400)+25569+(-5/24)</f>
        <v>42154.640081018515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IF(E3281&lt;=0,0,(E3281/D3281)*100)</f>
        <v>114.27586206896552</v>
      </c>
      <c r="P3281" s="7">
        <f>IF(E3281&lt;=0,0,E3281/L3281)</f>
        <v>105.2063492063492</v>
      </c>
      <c r="Q3281" t="str">
        <f>LEFT(N3281,FIND("/",N3281)-1)</f>
        <v>theater</v>
      </c>
      <c r="R3281" t="str">
        <f>RIGHT(N3281,LEN(N3281)-FIND("/",N3281))</f>
        <v>plays</v>
      </c>
      <c r="S3281" s="11">
        <f>(J3281/86400)+25569+(-5/24)</f>
        <v>42430.894201388888</v>
      </c>
      <c r="T3281" s="11">
        <f>(I3281/86400)+25569+(-5/24)</f>
        <v>42460.852534722224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IF(E3282&lt;=0,0,(E3282/D3282)*100)</f>
        <v>103</v>
      </c>
      <c r="P3282" s="7">
        <f>IF(E3282&lt;=0,0,E3282/L3282)</f>
        <v>68.666666666666671</v>
      </c>
      <c r="Q3282" t="str">
        <f>LEFT(N3282,FIND("/",N3282)-1)</f>
        <v>theater</v>
      </c>
      <c r="R3282" t="str">
        <f>RIGHT(N3282,LEN(N3282)-FIND("/",N3282))</f>
        <v>plays</v>
      </c>
      <c r="S3282" s="11">
        <f>(J3282/86400)+25569+(-5/24)</f>
        <v>42121.548587962963</v>
      </c>
      <c r="T3282" s="11">
        <f>(I3282/86400)+25569+(-5/24)</f>
        <v>42155.999999999993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IF(E3283&lt;=0,0,(E3283/D3283)*100)</f>
        <v>121.6</v>
      </c>
      <c r="P3283" s="7">
        <f>IF(E3283&lt;=0,0,E3283/L3283)</f>
        <v>129.36170212765958</v>
      </c>
      <c r="Q3283" t="str">
        <f>LEFT(N3283,FIND("/",N3283)-1)</f>
        <v>theater</v>
      </c>
      <c r="R3283" t="str">
        <f>RIGHT(N3283,LEN(N3283)-FIND("/",N3283))</f>
        <v>plays</v>
      </c>
      <c r="S3283" s="11">
        <f>(J3283/86400)+25569+(-5/24)</f>
        <v>42218.811400462961</v>
      </c>
      <c r="T3283" s="11">
        <f>(I3283/86400)+25569+(-5/24)</f>
        <v>42248.811400462961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IF(E3284&lt;=0,0,(E3284/D3284)*100)</f>
        <v>102.6467741935484</v>
      </c>
      <c r="P3284" s="7">
        <f>IF(E3284&lt;=0,0,E3284/L3284)</f>
        <v>134.26371308016877</v>
      </c>
      <c r="Q3284" t="str">
        <f>LEFT(N3284,FIND("/",N3284)-1)</f>
        <v>theater</v>
      </c>
      <c r="R3284" t="str">
        <f>RIGHT(N3284,LEN(N3284)-FIND("/",N3284))</f>
        <v>plays</v>
      </c>
      <c r="S3284" s="11">
        <f>(J3284/86400)+25569+(-5/24)</f>
        <v>42444.985972222225</v>
      </c>
      <c r="T3284" s="11">
        <f>(I3284/86400)+25569+(-5/24)</f>
        <v>42488.985972222225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IF(E3285&lt;=0,0,(E3285/D3285)*100)</f>
        <v>104.75000000000001</v>
      </c>
      <c r="P3285" s="7">
        <f>IF(E3285&lt;=0,0,E3285/L3285)</f>
        <v>17.829787234042552</v>
      </c>
      <c r="Q3285" t="str">
        <f>LEFT(N3285,FIND("/",N3285)-1)</f>
        <v>theater</v>
      </c>
      <c r="R3285" t="str">
        <f>RIGHT(N3285,LEN(N3285)-FIND("/",N3285))</f>
        <v>plays</v>
      </c>
      <c r="S3285" s="11">
        <f>(J3285/86400)+25569+(-5/24)</f>
        <v>42379.535856481474</v>
      </c>
      <c r="T3285" s="11">
        <f>(I3285/86400)+25569+(-5/24)</f>
        <v>42410.666666666664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IF(E3286&lt;=0,0,(E3286/D3286)*100)</f>
        <v>101.6</v>
      </c>
      <c r="P3286" s="7">
        <f>IF(E3286&lt;=0,0,E3286/L3286)</f>
        <v>203.2</v>
      </c>
      <c r="Q3286" t="str">
        <f>LEFT(N3286,FIND("/",N3286)-1)</f>
        <v>theater</v>
      </c>
      <c r="R3286" t="str">
        <f>RIGHT(N3286,LEN(N3286)-FIND("/",N3286))</f>
        <v>plays</v>
      </c>
      <c r="S3286" s="11">
        <f>(J3286/86400)+25569+(-5/24)</f>
        <v>42380.676539351851</v>
      </c>
      <c r="T3286" s="11">
        <f>(I3286/86400)+25569+(-5/24)</f>
        <v>42398.040972222218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IF(E3287&lt;=0,0,(E3287/D3287)*100)</f>
        <v>112.10242048409683</v>
      </c>
      <c r="P3287" s="7">
        <f>IF(E3287&lt;=0,0,E3287/L3287)</f>
        <v>69.18518518518519</v>
      </c>
      <c r="Q3287" t="str">
        <f>LEFT(N3287,FIND("/",N3287)-1)</f>
        <v>theater</v>
      </c>
      <c r="R3287" t="str">
        <f>RIGHT(N3287,LEN(N3287)-FIND("/",N3287))</f>
        <v>plays</v>
      </c>
      <c r="S3287" s="11">
        <f>(J3287/86400)+25569+(-5/24)</f>
        <v>42762.734097222223</v>
      </c>
      <c r="T3287" s="11">
        <f>(I3287/86400)+25569+(-5/24)</f>
        <v>42793.999999999993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IF(E3288&lt;=0,0,(E3288/D3288)*100)</f>
        <v>101.76666666666667</v>
      </c>
      <c r="P3288" s="7">
        <f>IF(E3288&lt;=0,0,E3288/L3288)</f>
        <v>125.12295081967213</v>
      </c>
      <c r="Q3288" t="str">
        <f>LEFT(N3288,FIND("/",N3288)-1)</f>
        <v>theater</v>
      </c>
      <c r="R3288" t="str">
        <f>RIGHT(N3288,LEN(N3288)-FIND("/",N3288))</f>
        <v>plays</v>
      </c>
      <c r="S3288" s="11">
        <f>(J3288/86400)+25569+(-5/24)</f>
        <v>42567.631736111107</v>
      </c>
      <c r="T3288" s="11">
        <f>(I3288/86400)+25569+(-5/24)</f>
        <v>42597.631736111107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IF(E3289&lt;=0,0,(E3289/D3289)*100)</f>
        <v>100</v>
      </c>
      <c r="P3289" s="7">
        <f>IF(E3289&lt;=0,0,E3289/L3289)</f>
        <v>73.529411764705884</v>
      </c>
      <c r="Q3289" t="str">
        <f>LEFT(N3289,FIND("/",N3289)-1)</f>
        <v>theater</v>
      </c>
      <c r="R3289" t="str">
        <f>RIGHT(N3289,LEN(N3289)-FIND("/",N3289))</f>
        <v>plays</v>
      </c>
      <c r="S3289" s="11">
        <f>(J3289/86400)+25569+(-5/24)</f>
        <v>42311.541990740741</v>
      </c>
      <c r="T3289" s="11">
        <f>(I3289/86400)+25569+(-5/24)</f>
        <v>42336.541990740741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IF(E3290&lt;=0,0,(E3290/D3290)*100)</f>
        <v>100.26489999999998</v>
      </c>
      <c r="P3290" s="7">
        <f>IF(E3290&lt;=0,0,E3290/L3290)</f>
        <v>48.437149758454105</v>
      </c>
      <c r="Q3290" t="str">
        <f>LEFT(N3290,FIND("/",N3290)-1)</f>
        <v>theater</v>
      </c>
      <c r="R3290" t="str">
        <f>RIGHT(N3290,LEN(N3290)-FIND("/",N3290))</f>
        <v>plays</v>
      </c>
      <c r="S3290" s="11">
        <f>(J3290/86400)+25569+(-5/24)</f>
        <v>42505.566145833327</v>
      </c>
      <c r="T3290" s="11">
        <f>(I3290/86400)+25569+(-5/24)</f>
        <v>42541.749999999993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IF(E3291&lt;=0,0,(E3291/D3291)*100)</f>
        <v>133.04200000000003</v>
      </c>
      <c r="P3291" s="7">
        <f>IF(E3291&lt;=0,0,E3291/L3291)</f>
        <v>26.608400000000003</v>
      </c>
      <c r="Q3291" t="str">
        <f>LEFT(N3291,FIND("/",N3291)-1)</f>
        <v>theater</v>
      </c>
      <c r="R3291" t="str">
        <f>RIGHT(N3291,LEN(N3291)-FIND("/",N3291))</f>
        <v>plays</v>
      </c>
      <c r="S3291" s="11">
        <f>(J3291/86400)+25569+(-5/24)</f>
        <v>42758.159745370365</v>
      </c>
      <c r="T3291" s="11">
        <f>(I3291/86400)+25569+(-5/24)</f>
        <v>42786.159745370365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IF(E3292&lt;=0,0,(E3292/D3292)*100)</f>
        <v>121.2</v>
      </c>
      <c r="P3292" s="7">
        <f>IF(E3292&lt;=0,0,E3292/L3292)</f>
        <v>33.666666666666664</v>
      </c>
      <c r="Q3292" t="str">
        <f>LEFT(N3292,FIND("/",N3292)-1)</f>
        <v>theater</v>
      </c>
      <c r="R3292" t="str">
        <f>RIGHT(N3292,LEN(N3292)-FIND("/",N3292))</f>
        <v>plays</v>
      </c>
      <c r="S3292" s="11">
        <f>(J3292/86400)+25569+(-5/24)</f>
        <v>42775.306608796294</v>
      </c>
      <c r="T3292" s="11">
        <f>(I3292/86400)+25569+(-5/24)</f>
        <v>42805.306608796294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IF(E3293&lt;=0,0,(E3293/D3293)*100)</f>
        <v>113.99999999999999</v>
      </c>
      <c r="P3293" s="7">
        <f>IF(E3293&lt;=0,0,E3293/L3293)</f>
        <v>40.714285714285715</v>
      </c>
      <c r="Q3293" t="str">
        <f>LEFT(N3293,FIND("/",N3293)-1)</f>
        <v>theater</v>
      </c>
      <c r="R3293" t="str">
        <f>RIGHT(N3293,LEN(N3293)-FIND("/",N3293))</f>
        <v>plays</v>
      </c>
      <c r="S3293" s="11">
        <f>(J3293/86400)+25569+(-5/24)</f>
        <v>42232.494212962956</v>
      </c>
      <c r="T3293" s="11">
        <f>(I3293/86400)+25569+(-5/24)</f>
        <v>42263.957638888889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IF(E3294&lt;=0,0,(E3294/D3294)*100)</f>
        <v>286.13861386138615</v>
      </c>
      <c r="P3294" s="7">
        <f>IF(E3294&lt;=0,0,E3294/L3294)</f>
        <v>19.266666666666666</v>
      </c>
      <c r="Q3294" t="str">
        <f>LEFT(N3294,FIND("/",N3294)-1)</f>
        <v>theater</v>
      </c>
      <c r="R3294" t="str">
        <f>RIGHT(N3294,LEN(N3294)-FIND("/",N3294))</f>
        <v>plays</v>
      </c>
      <c r="S3294" s="11">
        <f>(J3294/86400)+25569+(-5/24)</f>
        <v>42282.561898148146</v>
      </c>
      <c r="T3294" s="11">
        <f>(I3294/86400)+25569+(-5/24)</f>
        <v>42342.603564814817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IF(E3295&lt;=0,0,(E3295/D3295)*100)</f>
        <v>170.44444444444446</v>
      </c>
      <c r="P3295" s="7">
        <f>IF(E3295&lt;=0,0,E3295/L3295)</f>
        <v>84.285714285714292</v>
      </c>
      <c r="Q3295" t="str">
        <f>LEFT(N3295,FIND("/",N3295)-1)</f>
        <v>theater</v>
      </c>
      <c r="R3295" t="str">
        <f>RIGHT(N3295,LEN(N3295)-FIND("/",N3295))</f>
        <v>plays</v>
      </c>
      <c r="S3295" s="11">
        <f>(J3295/86400)+25569+(-5/24)</f>
        <v>42768.217037037037</v>
      </c>
      <c r="T3295" s="11">
        <f>(I3295/86400)+25569+(-5/24)</f>
        <v>42798.217037037037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IF(E3296&lt;=0,0,(E3296/D3296)*100)</f>
        <v>118.33333333333333</v>
      </c>
      <c r="P3296" s="7">
        <f>IF(E3296&lt;=0,0,E3296/L3296)</f>
        <v>29.583333333333332</v>
      </c>
      <c r="Q3296" t="str">
        <f>LEFT(N3296,FIND("/",N3296)-1)</f>
        <v>theater</v>
      </c>
      <c r="R3296" t="str">
        <f>RIGHT(N3296,LEN(N3296)-FIND("/",N3296))</f>
        <v>plays</v>
      </c>
      <c r="S3296" s="11">
        <f>(J3296/86400)+25569+(-5/24)</f>
        <v>42141.33280092592</v>
      </c>
      <c r="T3296" s="11">
        <f>(I3296/86400)+25569+(-5/24)</f>
        <v>42171.33280092592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IF(E3297&lt;=0,0,(E3297/D3297)*100)</f>
        <v>102.85857142857142</v>
      </c>
      <c r="P3297" s="7">
        <f>IF(E3297&lt;=0,0,E3297/L3297)</f>
        <v>26.667037037037037</v>
      </c>
      <c r="Q3297" t="str">
        <f>LEFT(N3297,FIND("/",N3297)-1)</f>
        <v>theater</v>
      </c>
      <c r="R3297" t="str">
        <f>RIGHT(N3297,LEN(N3297)-FIND("/",N3297))</f>
        <v>plays</v>
      </c>
      <c r="S3297" s="11">
        <f>(J3297/86400)+25569+(-5/24)</f>
        <v>42609.234131944446</v>
      </c>
      <c r="T3297" s="11">
        <f>(I3297/86400)+25569+(-5/24)</f>
        <v>42639.234131944446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IF(E3298&lt;=0,0,(E3298/D3298)*100)</f>
        <v>144.06666666666666</v>
      </c>
      <c r="P3298" s="7">
        <f>IF(E3298&lt;=0,0,E3298/L3298)</f>
        <v>45.978723404255319</v>
      </c>
      <c r="Q3298" t="str">
        <f>LEFT(N3298,FIND("/",N3298)-1)</f>
        <v>theater</v>
      </c>
      <c r="R3298" t="str">
        <f>RIGHT(N3298,LEN(N3298)-FIND("/",N3298))</f>
        <v>plays</v>
      </c>
      <c r="S3298" s="11">
        <f>(J3298/86400)+25569+(-5/24)</f>
        <v>42309.54828703704</v>
      </c>
      <c r="T3298" s="11">
        <f>(I3298/86400)+25569+(-5/24)</f>
        <v>42330.708333333336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IF(E3299&lt;=0,0,(E3299/D3299)*100)</f>
        <v>100.07272727272726</v>
      </c>
      <c r="P3299" s="7">
        <f>IF(E3299&lt;=0,0,E3299/L3299)</f>
        <v>125.09090909090909</v>
      </c>
      <c r="Q3299" t="str">
        <f>LEFT(N3299,FIND("/",N3299)-1)</f>
        <v>theater</v>
      </c>
      <c r="R3299" t="str">
        <f>RIGHT(N3299,LEN(N3299)-FIND("/",N3299))</f>
        <v>plays</v>
      </c>
      <c r="S3299" s="11">
        <f>(J3299/86400)+25569+(-5/24)</f>
        <v>42193.563148148147</v>
      </c>
      <c r="T3299" s="11">
        <f>(I3299/86400)+25569+(-5/24)</f>
        <v>42212.749305555553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IF(E3300&lt;=0,0,(E3300/D3300)*100)</f>
        <v>101.73</v>
      </c>
      <c r="P3300" s="7">
        <f>IF(E3300&lt;=0,0,E3300/L3300)</f>
        <v>141.29166666666666</v>
      </c>
      <c r="Q3300" t="str">
        <f>LEFT(N3300,FIND("/",N3300)-1)</f>
        <v>theater</v>
      </c>
      <c r="R3300" t="str">
        <f>RIGHT(N3300,LEN(N3300)-FIND("/",N3300))</f>
        <v>plays</v>
      </c>
      <c r="S3300" s="11">
        <f>(J3300/86400)+25569+(-5/24)</f>
        <v>42239.749629629623</v>
      </c>
      <c r="T3300" s="11">
        <f>(I3300/86400)+25569+(-5/24)</f>
        <v>42259.791666666664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IF(E3301&lt;=0,0,(E3301/D3301)*100)</f>
        <v>116.19999999999999</v>
      </c>
      <c r="P3301" s="7">
        <f>IF(E3301&lt;=0,0,E3301/L3301)</f>
        <v>55.333333333333336</v>
      </c>
      <c r="Q3301" t="str">
        <f>LEFT(N3301,FIND("/",N3301)-1)</f>
        <v>theater</v>
      </c>
      <c r="R3301" t="str">
        <f>RIGHT(N3301,LEN(N3301)-FIND("/",N3301))</f>
        <v>plays</v>
      </c>
      <c r="S3301" s="11">
        <f>(J3301/86400)+25569+(-5/24)</f>
        <v>42261.709062499998</v>
      </c>
      <c r="T3301" s="11">
        <f>(I3301/86400)+25569+(-5/24)</f>
        <v>42291.709062499998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IF(E3302&lt;=0,0,(E3302/D3302)*100)</f>
        <v>136.16666666666666</v>
      </c>
      <c r="P3302" s="7">
        <f>IF(E3302&lt;=0,0,E3302/L3302)</f>
        <v>46.420454545454547</v>
      </c>
      <c r="Q3302" t="str">
        <f>LEFT(N3302,FIND("/",N3302)-1)</f>
        <v>theater</v>
      </c>
      <c r="R3302" t="str">
        <f>RIGHT(N3302,LEN(N3302)-FIND("/",N3302))</f>
        <v>plays</v>
      </c>
      <c r="S3302" s="11">
        <f>(J3302/86400)+25569+(-5/24)</f>
        <v>42102.535439814812</v>
      </c>
      <c r="T3302" s="11">
        <f>(I3302/86400)+25569+(-5/24)</f>
        <v>42123.535439814812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IF(E3303&lt;=0,0,(E3303/D3303)*100)</f>
        <v>133.46666666666667</v>
      </c>
      <c r="P3303" s="7">
        <f>IF(E3303&lt;=0,0,E3303/L3303)</f>
        <v>57.2</v>
      </c>
      <c r="Q3303" t="str">
        <f>LEFT(N3303,FIND("/",N3303)-1)</f>
        <v>theater</v>
      </c>
      <c r="R3303" t="str">
        <f>RIGHT(N3303,LEN(N3303)-FIND("/",N3303))</f>
        <v>plays</v>
      </c>
      <c r="S3303" s="11">
        <f>(J3303/86400)+25569+(-5/24)</f>
        <v>42538.527499999997</v>
      </c>
      <c r="T3303" s="11">
        <f>(I3303/86400)+25569+(-5/24)</f>
        <v>42583.082638888889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IF(E3304&lt;=0,0,(E3304/D3304)*100)</f>
        <v>103.39285714285715</v>
      </c>
      <c r="P3304" s="7">
        <f>IF(E3304&lt;=0,0,E3304/L3304)</f>
        <v>173.7</v>
      </c>
      <c r="Q3304" t="str">
        <f>LEFT(N3304,FIND("/",N3304)-1)</f>
        <v>theater</v>
      </c>
      <c r="R3304" t="str">
        <f>RIGHT(N3304,LEN(N3304)-FIND("/",N3304))</f>
        <v>plays</v>
      </c>
      <c r="S3304" s="11">
        <f>(J3304/86400)+25569+(-5/24)</f>
        <v>42681.143240740734</v>
      </c>
      <c r="T3304" s="11">
        <f>(I3304/86400)+25569+(-5/24)</f>
        <v>42711.143240740734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IF(E3305&lt;=0,0,(E3305/D3305)*100)</f>
        <v>115.88888888888889</v>
      </c>
      <c r="P3305" s="7">
        <f>IF(E3305&lt;=0,0,E3305/L3305)</f>
        <v>59.6</v>
      </c>
      <c r="Q3305" t="str">
        <f>LEFT(N3305,FIND("/",N3305)-1)</f>
        <v>theater</v>
      </c>
      <c r="R3305" t="str">
        <f>RIGHT(N3305,LEN(N3305)-FIND("/",N3305))</f>
        <v>plays</v>
      </c>
      <c r="S3305" s="11">
        <f>(J3305/86400)+25569+(-5/24)</f>
        <v>42056.443101851844</v>
      </c>
      <c r="T3305" s="11">
        <f>(I3305/86400)+25569+(-5/24)</f>
        <v>42091.401435185187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IF(E3306&lt;=0,0,(E3306/D3306)*100)</f>
        <v>104.51666666666665</v>
      </c>
      <c r="P3306" s="7">
        <f>IF(E3306&lt;=0,0,E3306/L3306)</f>
        <v>89.585714285714289</v>
      </c>
      <c r="Q3306" t="str">
        <f>LEFT(N3306,FIND("/",N3306)-1)</f>
        <v>theater</v>
      </c>
      <c r="R3306" t="str">
        <f>RIGHT(N3306,LEN(N3306)-FIND("/",N3306))</f>
        <v>plays</v>
      </c>
      <c r="S3306" s="11">
        <f>(J3306/86400)+25569+(-5/24)</f>
        <v>42696.41611111111</v>
      </c>
      <c r="T3306" s="11">
        <f>(I3306/86400)+25569+(-5/24)</f>
        <v>42726.41611111111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IF(E3307&lt;=0,0,(E3307/D3307)*100)</f>
        <v>102.02500000000001</v>
      </c>
      <c r="P3307" s="7">
        <f>IF(E3307&lt;=0,0,E3307/L3307)</f>
        <v>204.05</v>
      </c>
      <c r="Q3307" t="str">
        <f>LEFT(N3307,FIND("/",N3307)-1)</f>
        <v>theater</v>
      </c>
      <c r="R3307" t="str">
        <f>RIGHT(N3307,LEN(N3307)-FIND("/",N3307))</f>
        <v>plays</v>
      </c>
      <c r="S3307" s="11">
        <f>(J3307/86400)+25569+(-5/24)</f>
        <v>42186.647546296292</v>
      </c>
      <c r="T3307" s="11">
        <f>(I3307/86400)+25569+(-5/24)</f>
        <v>42216.647546296292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IF(E3308&lt;=0,0,(E3308/D3308)*100)</f>
        <v>175.33333333333334</v>
      </c>
      <c r="P3308" s="7">
        <f>IF(E3308&lt;=0,0,E3308/L3308)</f>
        <v>48.703703703703702</v>
      </c>
      <c r="Q3308" t="str">
        <f>LEFT(N3308,FIND("/",N3308)-1)</f>
        <v>theater</v>
      </c>
      <c r="R3308" t="str">
        <f>RIGHT(N3308,LEN(N3308)-FIND("/",N3308))</f>
        <v>plays</v>
      </c>
      <c r="S3308" s="11">
        <f>(J3308/86400)+25569+(-5/24)</f>
        <v>42493.010902777773</v>
      </c>
      <c r="T3308" s="11">
        <f>(I3308/86400)+25569+(-5/24)</f>
        <v>42530.916666666664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IF(E3309&lt;=0,0,(E3309/D3309)*100)</f>
        <v>106.67999999999999</v>
      </c>
      <c r="P3309" s="7">
        <f>IF(E3309&lt;=0,0,E3309/L3309)</f>
        <v>53.339999999999996</v>
      </c>
      <c r="Q3309" t="str">
        <f>LEFT(N3309,FIND("/",N3309)-1)</f>
        <v>theater</v>
      </c>
      <c r="R3309" t="str">
        <f>RIGHT(N3309,LEN(N3309)-FIND("/",N3309))</f>
        <v>plays</v>
      </c>
      <c r="S3309" s="11">
        <f>(J3309/86400)+25569+(-5/24)</f>
        <v>42474.848831018513</v>
      </c>
      <c r="T3309" s="11">
        <f>(I3309/86400)+25569+(-5/24)</f>
        <v>42504.848831018513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IF(E3310&lt;=0,0,(E3310/D3310)*100)</f>
        <v>122.28571428571429</v>
      </c>
      <c r="P3310" s="7">
        <f>IF(E3310&lt;=0,0,E3310/L3310)</f>
        <v>75.087719298245617</v>
      </c>
      <c r="Q3310" t="str">
        <f>LEFT(N3310,FIND("/",N3310)-1)</f>
        <v>theater</v>
      </c>
      <c r="R3310" t="str">
        <f>RIGHT(N3310,LEN(N3310)-FIND("/",N3310))</f>
        <v>plays</v>
      </c>
      <c r="S3310" s="11">
        <f>(J3310/86400)+25569+(-5/24)</f>
        <v>42452.668576388889</v>
      </c>
      <c r="T3310" s="11">
        <f>(I3310/86400)+25569+(-5/24)</f>
        <v>42473.668576388889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IF(E3311&lt;=0,0,(E3311/D3311)*100)</f>
        <v>159.42857142857144</v>
      </c>
      <c r="P3311" s="7">
        <f>IF(E3311&lt;=0,0,E3311/L3311)</f>
        <v>18</v>
      </c>
      <c r="Q3311" t="str">
        <f>LEFT(N3311,FIND("/",N3311)-1)</f>
        <v>theater</v>
      </c>
      <c r="R3311" t="str">
        <f>RIGHT(N3311,LEN(N3311)-FIND("/",N3311))</f>
        <v>plays</v>
      </c>
      <c r="S3311" s="11">
        <f>(J3311/86400)+25569+(-5/24)</f>
        <v>42628.441874999997</v>
      </c>
      <c r="T3311" s="11">
        <f>(I3311/86400)+25569+(-5/24)</f>
        <v>42659.441874999997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IF(E3312&lt;=0,0,(E3312/D3312)*100)</f>
        <v>100.07692307692308</v>
      </c>
      <c r="P3312" s="7">
        <f>IF(E3312&lt;=0,0,E3312/L3312)</f>
        <v>209.83870967741936</v>
      </c>
      <c r="Q3312" t="str">
        <f>LEFT(N3312,FIND("/",N3312)-1)</f>
        <v>theater</v>
      </c>
      <c r="R3312" t="str">
        <f>RIGHT(N3312,LEN(N3312)-FIND("/",N3312))</f>
        <v>plays</v>
      </c>
      <c r="S3312" s="11">
        <f>(J3312/86400)+25569+(-5/24)</f>
        <v>42253.720196759255</v>
      </c>
      <c r="T3312" s="11">
        <f>(I3312/86400)+25569+(-5/24)</f>
        <v>42283.720196759255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IF(E3313&lt;=0,0,(E3313/D3313)*100)</f>
        <v>109.84</v>
      </c>
      <c r="P3313" s="7">
        <f>IF(E3313&lt;=0,0,E3313/L3313)</f>
        <v>61.022222222222226</v>
      </c>
      <c r="Q3313" t="str">
        <f>LEFT(N3313,FIND("/",N3313)-1)</f>
        <v>theater</v>
      </c>
      <c r="R3313" t="str">
        <f>RIGHT(N3313,LEN(N3313)-FIND("/",N3313))</f>
        <v>plays</v>
      </c>
      <c r="S3313" s="11">
        <f>(J3313/86400)+25569+(-5/24)</f>
        <v>42264.083449074074</v>
      </c>
      <c r="T3313" s="11">
        <f>(I3313/86400)+25569+(-5/24)</f>
        <v>42294.083449074074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IF(E3314&lt;=0,0,(E3314/D3314)*100)</f>
        <v>100.03999999999999</v>
      </c>
      <c r="P3314" s="7">
        <f>IF(E3314&lt;=0,0,E3314/L3314)</f>
        <v>61</v>
      </c>
      <c r="Q3314" t="str">
        <f>LEFT(N3314,FIND("/",N3314)-1)</f>
        <v>theater</v>
      </c>
      <c r="R3314" t="str">
        <f>RIGHT(N3314,LEN(N3314)-FIND("/",N3314))</f>
        <v>plays</v>
      </c>
      <c r="S3314" s="11">
        <f>(J3314/86400)+25569+(-5/24)</f>
        <v>42664.601226851846</v>
      </c>
      <c r="T3314" s="11">
        <f>(I3314/86400)+25569+(-5/24)</f>
        <v>42685.708333333336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IF(E3315&lt;=0,0,(E3315/D3315)*100)</f>
        <v>116.05000000000001</v>
      </c>
      <c r="P3315" s="7">
        <f>IF(E3315&lt;=0,0,E3315/L3315)</f>
        <v>80.034482758620683</v>
      </c>
      <c r="Q3315" t="str">
        <f>LEFT(N3315,FIND("/",N3315)-1)</f>
        <v>theater</v>
      </c>
      <c r="R3315" t="str">
        <f>RIGHT(N3315,LEN(N3315)-FIND("/",N3315))</f>
        <v>plays</v>
      </c>
      <c r="S3315" s="11">
        <f>(J3315/86400)+25569+(-5/24)</f>
        <v>42382.036076388882</v>
      </c>
      <c r="T3315" s="11">
        <f>(I3315/86400)+25569+(-5/24)</f>
        <v>42395.833333333336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IF(E3316&lt;=0,0,(E3316/D3316)*100)</f>
        <v>210.75</v>
      </c>
      <c r="P3316" s="7">
        <f>IF(E3316&lt;=0,0,E3316/L3316)</f>
        <v>29.068965517241381</v>
      </c>
      <c r="Q3316" t="str">
        <f>LEFT(N3316,FIND("/",N3316)-1)</f>
        <v>theater</v>
      </c>
      <c r="R3316" t="str">
        <f>RIGHT(N3316,LEN(N3316)-FIND("/",N3316))</f>
        <v>plays</v>
      </c>
      <c r="S3316" s="11">
        <f>(J3316/86400)+25569+(-5/24)</f>
        <v>42105.059155092589</v>
      </c>
      <c r="T3316" s="11">
        <f>(I3316/86400)+25569+(-5/24)</f>
        <v>42132.628472222219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IF(E3317&lt;=0,0,(E3317/D3317)*100)</f>
        <v>110.00000000000001</v>
      </c>
      <c r="P3317" s="7">
        <f>IF(E3317&lt;=0,0,E3317/L3317)</f>
        <v>49.438202247191015</v>
      </c>
      <c r="Q3317" t="str">
        <f>LEFT(N3317,FIND("/",N3317)-1)</f>
        <v>theater</v>
      </c>
      <c r="R3317" t="str">
        <f>RIGHT(N3317,LEN(N3317)-FIND("/",N3317))</f>
        <v>plays</v>
      </c>
      <c r="S3317" s="11">
        <f>(J3317/86400)+25569+(-5/24)</f>
        <v>42466.09538194444</v>
      </c>
      <c r="T3317" s="11">
        <f>(I3317/86400)+25569+(-5/24)</f>
        <v>42496.09538194444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IF(E3318&lt;=0,0,(E3318/D3318)*100)</f>
        <v>100.08673425918037</v>
      </c>
      <c r="P3318" s="7">
        <f>IF(E3318&lt;=0,0,E3318/L3318)</f>
        <v>93.977440000000001</v>
      </c>
      <c r="Q3318" t="str">
        <f>LEFT(N3318,FIND("/",N3318)-1)</f>
        <v>theater</v>
      </c>
      <c r="R3318" t="str">
        <f>RIGHT(N3318,LEN(N3318)-FIND("/",N3318))</f>
        <v>plays</v>
      </c>
      <c r="S3318" s="11">
        <f>(J3318/86400)+25569+(-5/24)</f>
        <v>41826.662905092591</v>
      </c>
      <c r="T3318" s="11">
        <f>(I3318/86400)+25569+(-5/24)</f>
        <v>41859.370833333327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IF(E3319&lt;=0,0,(E3319/D3319)*100)</f>
        <v>106.19047619047619</v>
      </c>
      <c r="P3319" s="7">
        <f>IF(E3319&lt;=0,0,E3319/L3319)</f>
        <v>61.944444444444443</v>
      </c>
      <c r="Q3319" t="str">
        <f>LEFT(N3319,FIND("/",N3319)-1)</f>
        <v>theater</v>
      </c>
      <c r="R3319" t="str">
        <f>RIGHT(N3319,LEN(N3319)-FIND("/",N3319))</f>
        <v>plays</v>
      </c>
      <c r="S3319" s="11">
        <f>(J3319/86400)+25569+(-5/24)</f>
        <v>42498.831296296295</v>
      </c>
      <c r="T3319" s="11">
        <f>(I3319/86400)+25569+(-5/24)</f>
        <v>42528.831296296295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IF(E3320&lt;=0,0,(E3320/D3320)*100)</f>
        <v>125.6</v>
      </c>
      <c r="P3320" s="7">
        <f>IF(E3320&lt;=0,0,E3320/L3320)</f>
        <v>78.5</v>
      </c>
      <c r="Q3320" t="str">
        <f>LEFT(N3320,FIND("/",N3320)-1)</f>
        <v>theater</v>
      </c>
      <c r="R3320" t="str">
        <f>RIGHT(N3320,LEN(N3320)-FIND("/",N3320))</f>
        <v>plays</v>
      </c>
      <c r="S3320" s="11">
        <f>(J3320/86400)+25569+(-5/24)</f>
        <v>42431.093668981477</v>
      </c>
      <c r="T3320" s="11">
        <f>(I3320/86400)+25569+(-5/24)</f>
        <v>42470.895833333336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IF(E3321&lt;=0,0,(E3321/D3321)*100)</f>
        <v>108</v>
      </c>
      <c r="P3321" s="7">
        <f>IF(E3321&lt;=0,0,E3321/L3321)</f>
        <v>33.75</v>
      </c>
      <c r="Q3321" t="str">
        <f>LEFT(N3321,FIND("/",N3321)-1)</f>
        <v>theater</v>
      </c>
      <c r="R3321" t="str">
        <f>RIGHT(N3321,LEN(N3321)-FIND("/",N3321))</f>
        <v>plays</v>
      </c>
      <c r="S3321" s="11">
        <f>(J3321/86400)+25569+(-5/24)</f>
        <v>41990.377152777779</v>
      </c>
      <c r="T3321" s="11">
        <f>(I3321/86400)+25569+(-5/24)</f>
        <v>42035.377152777779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IF(E3322&lt;=0,0,(E3322/D3322)*100)</f>
        <v>101</v>
      </c>
      <c r="P3322" s="7">
        <f>IF(E3322&lt;=0,0,E3322/L3322)</f>
        <v>66.44736842105263</v>
      </c>
      <c r="Q3322" t="str">
        <f>LEFT(N3322,FIND("/",N3322)-1)</f>
        <v>theater</v>
      </c>
      <c r="R3322" t="str">
        <f>RIGHT(N3322,LEN(N3322)-FIND("/",N3322))</f>
        <v>plays</v>
      </c>
      <c r="S3322" s="11">
        <f>(J3322/86400)+25569+(-5/24)</f>
        <v>42512.837465277778</v>
      </c>
      <c r="T3322" s="11">
        <f>(I3322/86400)+25569+(-5/24)</f>
        <v>42542.837465277778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IF(E3323&lt;=0,0,(E3323/D3323)*100)</f>
        <v>107.4</v>
      </c>
      <c r="P3323" s="7">
        <f>IF(E3323&lt;=0,0,E3323/L3323)</f>
        <v>35.799999999999997</v>
      </c>
      <c r="Q3323" t="str">
        <f>LEFT(N3323,FIND("/",N3323)-1)</f>
        <v>theater</v>
      </c>
      <c r="R3323" t="str">
        <f>RIGHT(N3323,LEN(N3323)-FIND("/",N3323))</f>
        <v>plays</v>
      </c>
      <c r="S3323" s="11">
        <f>(J3323/86400)+25569+(-5/24)</f>
        <v>41913.891956018517</v>
      </c>
      <c r="T3323" s="11">
        <f>(I3323/86400)+25569+(-5/24)</f>
        <v>41927.957638888889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IF(E3324&lt;=0,0,(E3324/D3324)*100)</f>
        <v>101.51515151515152</v>
      </c>
      <c r="P3324" s="7">
        <f>IF(E3324&lt;=0,0,E3324/L3324)</f>
        <v>145.65217391304347</v>
      </c>
      <c r="Q3324" t="str">
        <f>LEFT(N3324,FIND("/",N3324)-1)</f>
        <v>theater</v>
      </c>
      <c r="R3324" t="str">
        <f>RIGHT(N3324,LEN(N3324)-FIND("/",N3324))</f>
        <v>plays</v>
      </c>
      <c r="S3324" s="11">
        <f>(J3324/86400)+25569+(-5/24)</f>
        <v>42520.802037037036</v>
      </c>
      <c r="T3324" s="11">
        <f>(I3324/86400)+25569+(-5/24)</f>
        <v>42542.954861111109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IF(E3325&lt;=0,0,(E3325/D3325)*100)</f>
        <v>125.89999999999999</v>
      </c>
      <c r="P3325" s="7">
        <f>IF(E3325&lt;=0,0,E3325/L3325)</f>
        <v>25.693877551020407</v>
      </c>
      <c r="Q3325" t="str">
        <f>LEFT(N3325,FIND("/",N3325)-1)</f>
        <v>theater</v>
      </c>
      <c r="R3325" t="str">
        <f>RIGHT(N3325,LEN(N3325)-FIND("/",N3325))</f>
        <v>plays</v>
      </c>
      <c r="S3325" s="11">
        <f>(J3325/86400)+25569+(-5/24)</f>
        <v>42608.157499999994</v>
      </c>
      <c r="T3325" s="11">
        <f>(I3325/86400)+25569+(-5/24)</f>
        <v>42638.157499999994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IF(E3326&lt;=0,0,(E3326/D3326)*100)</f>
        <v>101.66666666666666</v>
      </c>
      <c r="P3326" s="7">
        <f>IF(E3326&lt;=0,0,E3326/L3326)</f>
        <v>152.5</v>
      </c>
      <c r="Q3326" t="str">
        <f>LEFT(N3326,FIND("/",N3326)-1)</f>
        <v>theater</v>
      </c>
      <c r="R3326" t="str">
        <f>RIGHT(N3326,LEN(N3326)-FIND("/",N3326))</f>
        <v>plays</v>
      </c>
      <c r="S3326" s="11">
        <f>(J3326/86400)+25569+(-5/24)</f>
        <v>42512.374884259254</v>
      </c>
      <c r="T3326" s="11">
        <f>(I3326/86400)+25569+(-5/24)</f>
        <v>42526.374884259254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IF(E3327&lt;=0,0,(E3327/D3327)*100)</f>
        <v>112.5</v>
      </c>
      <c r="P3327" s="7">
        <f>IF(E3327&lt;=0,0,E3327/L3327)</f>
        <v>30</v>
      </c>
      <c r="Q3327" t="str">
        <f>LEFT(N3327,FIND("/",N3327)-1)</f>
        <v>theater</v>
      </c>
      <c r="R3327" t="str">
        <f>RIGHT(N3327,LEN(N3327)-FIND("/",N3327))</f>
        <v>plays</v>
      </c>
      <c r="S3327" s="11">
        <f>(J3327/86400)+25569+(-5/24)</f>
        <v>42064.577280092592</v>
      </c>
      <c r="T3327" s="11">
        <f>(I3327/86400)+25569+(-5/24)</f>
        <v>42099.535613425927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IF(E3328&lt;=0,0,(E3328/D3328)*100)</f>
        <v>101.375</v>
      </c>
      <c r="P3328" s="7">
        <f>IF(E3328&lt;=0,0,E3328/L3328)</f>
        <v>142.28070175438597</v>
      </c>
      <c r="Q3328" t="str">
        <f>LEFT(N3328,FIND("/",N3328)-1)</f>
        <v>theater</v>
      </c>
      <c r="R3328" t="str">
        <f>RIGHT(N3328,LEN(N3328)-FIND("/",N3328))</f>
        <v>plays</v>
      </c>
      <c r="S3328" s="11">
        <f>(J3328/86400)+25569+(-5/24)</f>
        <v>42041.505844907406</v>
      </c>
      <c r="T3328" s="11">
        <f>(I3328/86400)+25569+(-5/24)</f>
        <v>42071.464178240734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IF(E3329&lt;=0,0,(E3329/D3329)*100)</f>
        <v>101.25</v>
      </c>
      <c r="P3329" s="7">
        <f>IF(E3329&lt;=0,0,E3329/L3329)</f>
        <v>24.545454545454547</v>
      </c>
      <c r="Q3329" t="str">
        <f>LEFT(N3329,FIND("/",N3329)-1)</f>
        <v>theater</v>
      </c>
      <c r="R3329" t="str">
        <f>RIGHT(N3329,LEN(N3329)-FIND("/",N3329))</f>
        <v>plays</v>
      </c>
      <c r="S3329" s="11">
        <f>(J3329/86400)+25569+(-5/24)</f>
        <v>42468.166273148141</v>
      </c>
      <c r="T3329" s="11">
        <f>(I3329/86400)+25569+(-5/24)</f>
        <v>42498.166273148141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IF(E3330&lt;=0,0,(E3330/D3330)*100)</f>
        <v>146.38888888888889</v>
      </c>
      <c r="P3330" s="7">
        <f>IF(E3330&lt;=0,0,E3330/L3330)</f>
        <v>292.77777777777777</v>
      </c>
      <c r="Q3330" t="str">
        <f>LEFT(N3330,FIND("/",N3330)-1)</f>
        <v>theater</v>
      </c>
      <c r="R3330" t="str">
        <f>RIGHT(N3330,LEN(N3330)-FIND("/",N3330))</f>
        <v>plays</v>
      </c>
      <c r="S3330" s="11">
        <f>(J3330/86400)+25569+(-5/24)</f>
        <v>41822.366701388884</v>
      </c>
      <c r="T3330" s="11">
        <f>(I3330/86400)+25569+(-5/24)</f>
        <v>41824.833333333328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IF(E3331&lt;=0,0,(E3331/D3331)*100)</f>
        <v>116.8</v>
      </c>
      <c r="P3331" s="7">
        <f>IF(E3331&lt;=0,0,E3331/L3331)</f>
        <v>44.92307692307692</v>
      </c>
      <c r="Q3331" t="str">
        <f>LEFT(N3331,FIND("/",N3331)-1)</f>
        <v>theater</v>
      </c>
      <c r="R3331" t="str">
        <f>RIGHT(N3331,LEN(N3331)-FIND("/",N3331))</f>
        <v>plays</v>
      </c>
      <c r="S3331" s="11">
        <f>(J3331/86400)+25569+(-5/24)</f>
        <v>41837.114675925921</v>
      </c>
      <c r="T3331" s="11">
        <f>(I3331/86400)+25569+(-5/24)</f>
        <v>41847.75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IF(E3332&lt;=0,0,(E3332/D3332)*100)</f>
        <v>106.26666666666667</v>
      </c>
      <c r="P3332" s="7">
        <f>IF(E3332&lt;=0,0,E3332/L3332)</f>
        <v>23.10144927536232</v>
      </c>
      <c r="Q3332" t="str">
        <f>LEFT(N3332,FIND("/",N3332)-1)</f>
        <v>theater</v>
      </c>
      <c r="R3332" t="str">
        <f>RIGHT(N3332,LEN(N3332)-FIND("/",N3332))</f>
        <v>plays</v>
      </c>
      <c r="S3332" s="11">
        <f>(J3332/86400)+25569+(-5/24)</f>
        <v>42065.679027777776</v>
      </c>
      <c r="T3332" s="11">
        <f>(I3332/86400)+25569+(-5/24)</f>
        <v>42095.637361111112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IF(E3333&lt;=0,0,(E3333/D3333)*100)</f>
        <v>104.52</v>
      </c>
      <c r="P3333" s="7">
        <f>IF(E3333&lt;=0,0,E3333/L3333)</f>
        <v>80.400000000000006</v>
      </c>
      <c r="Q3333" t="str">
        <f>LEFT(N3333,FIND("/",N3333)-1)</f>
        <v>theater</v>
      </c>
      <c r="R3333" t="str">
        <f>RIGHT(N3333,LEN(N3333)-FIND("/",N3333))</f>
        <v>plays</v>
      </c>
      <c r="S3333" s="11">
        <f>(J3333/86400)+25569+(-5/24)</f>
        <v>42248.48942129629</v>
      </c>
      <c r="T3333" s="11">
        <f>(I3333/86400)+25569+(-5/24)</f>
        <v>42283.48942129629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IF(E3334&lt;=0,0,(E3334/D3334)*100)</f>
        <v>100</v>
      </c>
      <c r="P3334" s="7">
        <f>IF(E3334&lt;=0,0,E3334/L3334)</f>
        <v>72.289156626506028</v>
      </c>
      <c r="Q3334" t="str">
        <f>LEFT(N3334,FIND("/",N3334)-1)</f>
        <v>theater</v>
      </c>
      <c r="R3334" t="str">
        <f>RIGHT(N3334,LEN(N3334)-FIND("/",N3334))</f>
        <v>plays</v>
      </c>
      <c r="S3334" s="11">
        <f>(J3334/86400)+25569+(-5/24)</f>
        <v>41809.651967592588</v>
      </c>
      <c r="T3334" s="11">
        <f>(I3334/86400)+25569+(-5/24)</f>
        <v>41839.651967592588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IF(E3335&lt;=0,0,(E3335/D3335)*100)</f>
        <v>104.57142857142858</v>
      </c>
      <c r="P3335" s="7">
        <f>IF(E3335&lt;=0,0,E3335/L3335)</f>
        <v>32.972972972972975</v>
      </c>
      <c r="Q3335" t="str">
        <f>LEFT(N3335,FIND("/",N3335)-1)</f>
        <v>theater</v>
      </c>
      <c r="R3335" t="str">
        <f>RIGHT(N3335,LEN(N3335)-FIND("/",N3335))</f>
        <v>plays</v>
      </c>
      <c r="S3335" s="11">
        <f>(J3335/86400)+25569+(-5/24)</f>
        <v>42148.468518518515</v>
      </c>
      <c r="T3335" s="11">
        <f>(I3335/86400)+25569+(-5/24)</f>
        <v>42170.468518518515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IF(E3336&lt;=0,0,(E3336/D3336)*100)</f>
        <v>138.62051149573753</v>
      </c>
      <c r="P3336" s="7">
        <f>IF(E3336&lt;=0,0,E3336/L3336)</f>
        <v>116.65217391304348</v>
      </c>
      <c r="Q3336" t="str">
        <f>LEFT(N3336,FIND("/",N3336)-1)</f>
        <v>theater</v>
      </c>
      <c r="R3336" t="str">
        <f>RIGHT(N3336,LEN(N3336)-FIND("/",N3336))</f>
        <v>plays</v>
      </c>
      <c r="S3336" s="11">
        <f>(J3336/86400)+25569+(-5/24)</f>
        <v>42185.312754629624</v>
      </c>
      <c r="T3336" s="11">
        <f>(I3336/86400)+25569+(-5/24)</f>
        <v>42215.312754629624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IF(E3337&lt;=0,0,(E3337/D3337)*100)</f>
        <v>100.32000000000001</v>
      </c>
      <c r="P3337" s="7">
        <f>IF(E3337&lt;=0,0,E3337/L3337)</f>
        <v>79.61904761904762</v>
      </c>
      <c r="Q3337" t="str">
        <f>LEFT(N3337,FIND("/",N3337)-1)</f>
        <v>theater</v>
      </c>
      <c r="R3337" t="str">
        <f>RIGHT(N3337,LEN(N3337)-FIND("/",N3337))</f>
        <v>plays</v>
      </c>
      <c r="S3337" s="11">
        <f>(J3337/86400)+25569+(-5/24)</f>
        <v>41827.465810185182</v>
      </c>
      <c r="T3337" s="11">
        <f>(I3337/86400)+25569+(-5/24)</f>
        <v>41854.75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IF(E3338&lt;=0,0,(E3338/D3338)*100)</f>
        <v>100</v>
      </c>
      <c r="P3338" s="7">
        <f>IF(E3338&lt;=0,0,E3338/L3338)</f>
        <v>27.777777777777779</v>
      </c>
      <c r="Q3338" t="str">
        <f>LEFT(N3338,FIND("/",N3338)-1)</f>
        <v>theater</v>
      </c>
      <c r="R3338" t="str">
        <f>RIGHT(N3338,LEN(N3338)-FIND("/",N3338))</f>
        <v>plays</v>
      </c>
      <c r="S3338" s="11">
        <f>(J3338/86400)+25569+(-5/24)</f>
        <v>42437.190347222218</v>
      </c>
      <c r="T3338" s="11">
        <f>(I3338/86400)+25569+(-5/24)</f>
        <v>42465.148680555554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IF(E3339&lt;=0,0,(E3339/D3339)*100)</f>
        <v>110.2</v>
      </c>
      <c r="P3339" s="7">
        <f>IF(E3339&lt;=0,0,E3339/L3339)</f>
        <v>81.029411764705884</v>
      </c>
      <c r="Q3339" t="str">
        <f>LEFT(N3339,FIND("/",N3339)-1)</f>
        <v>theater</v>
      </c>
      <c r="R3339" t="str">
        <f>RIGHT(N3339,LEN(N3339)-FIND("/",N3339))</f>
        <v>plays</v>
      </c>
      <c r="S3339" s="11">
        <f>(J3339/86400)+25569+(-5/24)</f>
        <v>41901.073692129627</v>
      </c>
      <c r="T3339" s="11">
        <f>(I3339/86400)+25569+(-5/24)</f>
        <v>41922.666666666664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IF(E3340&lt;=0,0,(E3340/D3340)*100)</f>
        <v>102.18</v>
      </c>
      <c r="P3340" s="7">
        <f>IF(E3340&lt;=0,0,E3340/L3340)</f>
        <v>136.84821428571428</v>
      </c>
      <c r="Q3340" t="str">
        <f>LEFT(N3340,FIND("/",N3340)-1)</f>
        <v>theater</v>
      </c>
      <c r="R3340" t="str">
        <f>RIGHT(N3340,LEN(N3340)-FIND("/",N3340))</f>
        <v>plays</v>
      </c>
      <c r="S3340" s="11">
        <f>(J3340/86400)+25569+(-5/24)</f>
        <v>42769.366666666661</v>
      </c>
      <c r="T3340" s="11">
        <f>(I3340/86400)+25569+(-5/24)</f>
        <v>42790.366666666661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IF(E3341&lt;=0,0,(E3341/D3341)*100)</f>
        <v>104.35000000000001</v>
      </c>
      <c r="P3341" s="7">
        <f>IF(E3341&lt;=0,0,E3341/L3341)</f>
        <v>177.61702127659575</v>
      </c>
      <c r="Q3341" t="str">
        <f>LEFT(N3341,FIND("/",N3341)-1)</f>
        <v>theater</v>
      </c>
      <c r="R3341" t="str">
        <f>RIGHT(N3341,LEN(N3341)-FIND("/",N3341))</f>
        <v>plays</v>
      </c>
      <c r="S3341" s="11">
        <f>(J3341/86400)+25569+(-5/24)</f>
        <v>42549.457384259258</v>
      </c>
      <c r="T3341" s="11">
        <f>(I3341/86400)+25569+(-5/24)</f>
        <v>42579.457384259258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IF(E3342&lt;=0,0,(E3342/D3342)*100)</f>
        <v>138.16666666666666</v>
      </c>
      <c r="P3342" s="7">
        <f>IF(E3342&lt;=0,0,E3342/L3342)</f>
        <v>109.07894736842105</v>
      </c>
      <c r="Q3342" t="str">
        <f>LEFT(N3342,FIND("/",N3342)-1)</f>
        <v>theater</v>
      </c>
      <c r="R3342" t="str">
        <f>RIGHT(N3342,LEN(N3342)-FIND("/",N3342))</f>
        <v>plays</v>
      </c>
      <c r="S3342" s="11">
        <f>(J3342/86400)+25569+(-5/24)</f>
        <v>42685.765671296293</v>
      </c>
      <c r="T3342" s="11">
        <f>(I3342/86400)+25569+(-5/24)</f>
        <v>42710.765671296293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IF(E3343&lt;=0,0,(E3343/D3343)*100)</f>
        <v>100</v>
      </c>
      <c r="P3343" s="7">
        <f>IF(E3343&lt;=0,0,E3343/L3343)</f>
        <v>119.64285714285714</v>
      </c>
      <c r="Q3343" t="str">
        <f>LEFT(N3343,FIND("/",N3343)-1)</f>
        <v>theater</v>
      </c>
      <c r="R3343" t="str">
        <f>RIGHT(N3343,LEN(N3343)-FIND("/",N3343))</f>
        <v>plays</v>
      </c>
      <c r="S3343" s="11">
        <f>(J3343/86400)+25569+(-5/24)</f>
        <v>42510.590520833335</v>
      </c>
      <c r="T3343" s="11">
        <f>(I3343/86400)+25569+(-5/24)</f>
        <v>42533.499999999993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IF(E3344&lt;=0,0,(E3344/D3344)*100)</f>
        <v>101.66666666666666</v>
      </c>
      <c r="P3344" s="7">
        <f>IF(E3344&lt;=0,0,E3344/L3344)</f>
        <v>78.205128205128204</v>
      </c>
      <c r="Q3344" t="str">
        <f>LEFT(N3344,FIND("/",N3344)-1)</f>
        <v>theater</v>
      </c>
      <c r="R3344" t="str">
        <f>RIGHT(N3344,LEN(N3344)-FIND("/",N3344))</f>
        <v>plays</v>
      </c>
      <c r="S3344" s="11">
        <f>(J3344/86400)+25569+(-5/24)</f>
        <v>42062.088078703702</v>
      </c>
      <c r="T3344" s="11">
        <f>(I3344/86400)+25569+(-5/24)</f>
        <v>42094.999305555553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IF(E3345&lt;=0,0,(E3345/D3345)*100)</f>
        <v>171.42857142857142</v>
      </c>
      <c r="P3345" s="7">
        <f>IF(E3345&lt;=0,0,E3345/L3345)</f>
        <v>52.173913043478258</v>
      </c>
      <c r="Q3345" t="str">
        <f>LEFT(N3345,FIND("/",N3345)-1)</f>
        <v>theater</v>
      </c>
      <c r="R3345" t="str">
        <f>RIGHT(N3345,LEN(N3345)-FIND("/",N3345))</f>
        <v>plays</v>
      </c>
      <c r="S3345" s="11">
        <f>(J3345/86400)+25569+(-5/24)</f>
        <v>42452.708148148151</v>
      </c>
      <c r="T3345" s="11">
        <f>(I3345/86400)+25569+(-5/24)</f>
        <v>42473.345833333333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IF(E3346&lt;=0,0,(E3346/D3346)*100)</f>
        <v>101.44444444444444</v>
      </c>
      <c r="P3346" s="7">
        <f>IF(E3346&lt;=0,0,E3346/L3346)</f>
        <v>114.125</v>
      </c>
      <c r="Q3346" t="str">
        <f>LEFT(N3346,FIND("/",N3346)-1)</f>
        <v>theater</v>
      </c>
      <c r="R3346" t="str">
        <f>RIGHT(N3346,LEN(N3346)-FIND("/",N3346))</f>
        <v>plays</v>
      </c>
      <c r="S3346" s="11">
        <f>(J3346/86400)+25569+(-5/24)</f>
        <v>41850.991817129623</v>
      </c>
      <c r="T3346" s="11">
        <f>(I3346/86400)+25569+(-5/24)</f>
        <v>41880.991817129623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IF(E3347&lt;=0,0,(E3347/D3347)*100)</f>
        <v>130</v>
      </c>
      <c r="P3347" s="7">
        <f>IF(E3347&lt;=0,0,E3347/L3347)</f>
        <v>50</v>
      </c>
      <c r="Q3347" t="str">
        <f>LEFT(N3347,FIND("/",N3347)-1)</f>
        <v>theater</v>
      </c>
      <c r="R3347" t="str">
        <f>RIGHT(N3347,LEN(N3347)-FIND("/",N3347))</f>
        <v>plays</v>
      </c>
      <c r="S3347" s="11">
        <f>(J3347/86400)+25569+(-5/24)</f>
        <v>42052.897777777776</v>
      </c>
      <c r="T3347" s="11">
        <f>(I3347/86400)+25569+(-5/24)</f>
        <v>42111.817361111105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IF(E3348&lt;=0,0,(E3348/D3348)*100)</f>
        <v>110.00000000000001</v>
      </c>
      <c r="P3348" s="7">
        <f>IF(E3348&lt;=0,0,E3348/L3348)</f>
        <v>91.666666666666671</v>
      </c>
      <c r="Q3348" t="str">
        <f>LEFT(N3348,FIND("/",N3348)-1)</f>
        <v>theater</v>
      </c>
      <c r="R3348" t="str">
        <f>RIGHT(N3348,LEN(N3348)-FIND("/",N3348))</f>
        <v>plays</v>
      </c>
      <c r="S3348" s="11">
        <f>(J3348/86400)+25569+(-5/24)</f>
        <v>42053.816087962965</v>
      </c>
      <c r="T3348" s="11">
        <f>(I3348/86400)+25569+(-5/24)</f>
        <v>42060.816087962965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IF(E3349&lt;=0,0,(E3349/D3349)*100)</f>
        <v>119.44999999999999</v>
      </c>
      <c r="P3349" s="7">
        <f>IF(E3349&lt;=0,0,E3349/L3349)</f>
        <v>108.59090909090909</v>
      </c>
      <c r="Q3349" t="str">
        <f>LEFT(N3349,FIND("/",N3349)-1)</f>
        <v>theater</v>
      </c>
      <c r="R3349" t="str">
        <f>RIGHT(N3349,LEN(N3349)-FIND("/",N3349))</f>
        <v>plays</v>
      </c>
      <c r="S3349" s="11">
        <f>(J3349/86400)+25569+(-5/24)</f>
        <v>42484.343217592592</v>
      </c>
      <c r="T3349" s="11">
        <f>(I3349/86400)+25569+(-5/24)</f>
        <v>42498.666666666664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IF(E3350&lt;=0,0,(E3350/D3350)*100)</f>
        <v>100.2909090909091</v>
      </c>
      <c r="P3350" s="7">
        <f>IF(E3350&lt;=0,0,E3350/L3350)</f>
        <v>69.822784810126578</v>
      </c>
      <c r="Q3350" t="str">
        <f>LEFT(N3350,FIND("/",N3350)-1)</f>
        <v>theater</v>
      </c>
      <c r="R3350" t="str">
        <f>RIGHT(N3350,LEN(N3350)-FIND("/",N3350))</f>
        <v>plays</v>
      </c>
      <c r="S3350" s="11">
        <f>(J3350/86400)+25569+(-5/24)</f>
        <v>42466.350462962961</v>
      </c>
      <c r="T3350" s="11">
        <f>(I3350/86400)+25569+(-5/24)</f>
        <v>42489.957638888889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IF(E3351&lt;=0,0,(E3351/D3351)*100)</f>
        <v>153.4</v>
      </c>
      <c r="P3351" s="7">
        <f>IF(E3351&lt;=0,0,E3351/L3351)</f>
        <v>109.57142857142857</v>
      </c>
      <c r="Q3351" t="str">
        <f>LEFT(N3351,FIND("/",N3351)-1)</f>
        <v>theater</v>
      </c>
      <c r="R3351" t="str">
        <f>RIGHT(N3351,LEN(N3351)-FIND("/",N3351))</f>
        <v>plays</v>
      </c>
      <c r="S3351" s="11">
        <f>(J3351/86400)+25569+(-5/24)</f>
        <v>42512.902453703697</v>
      </c>
      <c r="T3351" s="11">
        <f>(I3351/86400)+25569+(-5/24)</f>
        <v>42534.499999999993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IF(E3352&lt;=0,0,(E3352/D3352)*100)</f>
        <v>104.42857142857143</v>
      </c>
      <c r="P3352" s="7">
        <f>IF(E3352&lt;=0,0,E3352/L3352)</f>
        <v>71.666666666666671</v>
      </c>
      <c r="Q3352" t="str">
        <f>LEFT(N3352,FIND("/",N3352)-1)</f>
        <v>theater</v>
      </c>
      <c r="R3352" t="str">
        <f>RIGHT(N3352,LEN(N3352)-FIND("/",N3352))</f>
        <v>plays</v>
      </c>
      <c r="S3352" s="11">
        <f>(J3352/86400)+25569+(-5/24)</f>
        <v>42302.493182870363</v>
      </c>
      <c r="T3352" s="11">
        <f>(I3352/86400)+25569+(-5/24)</f>
        <v>42337.749999999993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IF(E3353&lt;=0,0,(E3353/D3353)*100)</f>
        <v>101.1</v>
      </c>
      <c r="P3353" s="7">
        <f>IF(E3353&lt;=0,0,E3353/L3353)</f>
        <v>93.611111111111114</v>
      </c>
      <c r="Q3353" t="str">
        <f>LEFT(N3353,FIND("/",N3353)-1)</f>
        <v>theater</v>
      </c>
      <c r="R3353" t="str">
        <f>RIGHT(N3353,LEN(N3353)-FIND("/",N3353))</f>
        <v>plays</v>
      </c>
      <c r="S3353" s="11">
        <f>(J3353/86400)+25569+(-5/24)</f>
        <v>41806.187094907407</v>
      </c>
      <c r="T3353" s="11">
        <f>(I3353/86400)+25569+(-5/24)</f>
        <v>41843.25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IF(E3354&lt;=0,0,(E3354/D3354)*100)</f>
        <v>107.52</v>
      </c>
      <c r="P3354" s="7">
        <f>IF(E3354&lt;=0,0,E3354/L3354)</f>
        <v>76.8</v>
      </c>
      <c r="Q3354" t="str">
        <f>LEFT(N3354,FIND("/",N3354)-1)</f>
        <v>theater</v>
      </c>
      <c r="R3354" t="str">
        <f>RIGHT(N3354,LEN(N3354)-FIND("/",N3354))</f>
        <v>plays</v>
      </c>
      <c r="S3354" s="11">
        <f>(J3354/86400)+25569+(-5/24)</f>
        <v>42495.784467592595</v>
      </c>
      <c r="T3354" s="11">
        <f>(I3354/86400)+25569+(-5/24)</f>
        <v>42552.749999999993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IF(E3355&lt;=0,0,(E3355/D3355)*100)</f>
        <v>315</v>
      </c>
      <c r="P3355" s="7">
        <f>IF(E3355&lt;=0,0,E3355/L3355)</f>
        <v>35.795454545454547</v>
      </c>
      <c r="Q3355" t="str">
        <f>LEFT(N3355,FIND("/",N3355)-1)</f>
        <v>theater</v>
      </c>
      <c r="R3355" t="str">
        <f>RIGHT(N3355,LEN(N3355)-FIND("/",N3355))</f>
        <v>plays</v>
      </c>
      <c r="S3355" s="11">
        <f>(J3355/86400)+25569+(-5/24)</f>
        <v>42479.223958333336</v>
      </c>
      <c r="T3355" s="11">
        <f>(I3355/86400)+25569+(-5/24)</f>
        <v>42492.749999999993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IF(E3356&lt;=0,0,(E3356/D3356)*100)</f>
        <v>101.93333333333334</v>
      </c>
      <c r="P3356" s="7">
        <f>IF(E3356&lt;=0,0,E3356/L3356)</f>
        <v>55.6</v>
      </c>
      <c r="Q3356" t="str">
        <f>LEFT(N3356,FIND("/",N3356)-1)</f>
        <v>theater</v>
      </c>
      <c r="R3356" t="str">
        <f>RIGHT(N3356,LEN(N3356)-FIND("/",N3356))</f>
        <v>plays</v>
      </c>
      <c r="S3356" s="11">
        <f>(J3356/86400)+25569+(-5/24)</f>
        <v>42270.518587962964</v>
      </c>
      <c r="T3356" s="11">
        <f>(I3356/86400)+25569+(-5/24)</f>
        <v>42305.959027777775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IF(E3357&lt;=0,0,(E3357/D3357)*100)</f>
        <v>126.28571428571429</v>
      </c>
      <c r="P3357" s="7">
        <f>IF(E3357&lt;=0,0,E3357/L3357)</f>
        <v>147.33333333333334</v>
      </c>
      <c r="Q3357" t="str">
        <f>LEFT(N3357,FIND("/",N3357)-1)</f>
        <v>theater</v>
      </c>
      <c r="R3357" t="str">
        <f>RIGHT(N3357,LEN(N3357)-FIND("/",N3357))</f>
        <v>plays</v>
      </c>
      <c r="S3357" s="11">
        <f>(J3357/86400)+25569+(-5/24)</f>
        <v>42489.411192129628</v>
      </c>
      <c r="T3357" s="11">
        <f>(I3357/86400)+25569+(-5/24)</f>
        <v>42500.261805555558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IF(E3358&lt;=0,0,(E3358/D3358)*100)</f>
        <v>101.4</v>
      </c>
      <c r="P3358" s="7">
        <f>IF(E3358&lt;=0,0,E3358/L3358)</f>
        <v>56.333333333333336</v>
      </c>
      <c r="Q3358" t="str">
        <f>LEFT(N3358,FIND("/",N3358)-1)</f>
        <v>theater</v>
      </c>
      <c r="R3358" t="str">
        <f>RIGHT(N3358,LEN(N3358)-FIND("/",N3358))</f>
        <v>plays</v>
      </c>
      <c r="S3358" s="11">
        <f>(J3358/86400)+25569+(-5/24)</f>
        <v>42536.607314814813</v>
      </c>
      <c r="T3358" s="11">
        <f>(I3358/86400)+25569+(-5/24)</f>
        <v>42566.607314814813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IF(E3359&lt;=0,0,(E3359/D3359)*100)</f>
        <v>101</v>
      </c>
      <c r="P3359" s="7">
        <f>IF(E3359&lt;=0,0,E3359/L3359)</f>
        <v>96.19047619047619</v>
      </c>
      <c r="Q3359" t="str">
        <f>LEFT(N3359,FIND("/",N3359)-1)</f>
        <v>theater</v>
      </c>
      <c r="R3359" t="str">
        <f>RIGHT(N3359,LEN(N3359)-FIND("/",N3359))</f>
        <v>plays</v>
      </c>
      <c r="S3359" s="11">
        <f>(J3359/86400)+25569+(-5/24)</f>
        <v>41822.209606481476</v>
      </c>
      <c r="T3359" s="11">
        <f>(I3359/86400)+25569+(-5/24)</f>
        <v>41852.209606481476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IF(E3360&lt;=0,0,(E3360/D3360)*100)</f>
        <v>102.99000000000001</v>
      </c>
      <c r="P3360" s="7">
        <f>IF(E3360&lt;=0,0,E3360/L3360)</f>
        <v>63.574074074074076</v>
      </c>
      <c r="Q3360" t="str">
        <f>LEFT(N3360,FIND("/",N3360)-1)</f>
        <v>theater</v>
      </c>
      <c r="R3360" t="str">
        <f>RIGHT(N3360,LEN(N3360)-FIND("/",N3360))</f>
        <v>plays</v>
      </c>
      <c r="S3360" s="11">
        <f>(J3360/86400)+25569+(-5/24)</f>
        <v>41932.102766203701</v>
      </c>
      <c r="T3360" s="11">
        <f>(I3360/86400)+25569+(-5/24)</f>
        <v>41962.144432870373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IF(E3361&lt;=0,0,(E3361/D3361)*100)</f>
        <v>106.25</v>
      </c>
      <c r="P3361" s="7">
        <f>IF(E3361&lt;=0,0,E3361/L3361)</f>
        <v>184.78260869565219</v>
      </c>
      <c r="Q3361" t="str">
        <f>LEFT(N3361,FIND("/",N3361)-1)</f>
        <v>theater</v>
      </c>
      <c r="R3361" t="str">
        <f>RIGHT(N3361,LEN(N3361)-FIND("/",N3361))</f>
        <v>plays</v>
      </c>
      <c r="S3361" s="11">
        <f>(J3361/86400)+25569+(-5/24)</f>
        <v>42745.848773148151</v>
      </c>
      <c r="T3361" s="11">
        <f>(I3361/86400)+25569+(-5/24)</f>
        <v>42790.848773148151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IF(E3362&lt;=0,0,(E3362/D3362)*100)</f>
        <v>101.37777777777779</v>
      </c>
      <c r="P3362" s="7">
        <f>IF(E3362&lt;=0,0,E3362/L3362)</f>
        <v>126.72222222222223</v>
      </c>
      <c r="Q3362" t="str">
        <f>LEFT(N3362,FIND("/",N3362)-1)</f>
        <v>theater</v>
      </c>
      <c r="R3362" t="str">
        <f>RIGHT(N3362,LEN(N3362)-FIND("/",N3362))</f>
        <v>plays</v>
      </c>
      <c r="S3362" s="11">
        <f>(J3362/86400)+25569+(-5/24)</f>
        <v>42696.874340277776</v>
      </c>
      <c r="T3362" s="11">
        <f>(I3362/86400)+25569+(-5/24)</f>
        <v>42718.457638888889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IF(E3363&lt;=0,0,(E3363/D3363)*100)</f>
        <v>113.46000000000001</v>
      </c>
      <c r="P3363" s="7">
        <f>IF(E3363&lt;=0,0,E3363/L3363)</f>
        <v>83.42647058823529</v>
      </c>
      <c r="Q3363" t="str">
        <f>LEFT(N3363,FIND("/",N3363)-1)</f>
        <v>theater</v>
      </c>
      <c r="R3363" t="str">
        <f>RIGHT(N3363,LEN(N3363)-FIND("/",N3363))</f>
        <v>plays</v>
      </c>
      <c r="S3363" s="11">
        <f>(J3363/86400)+25569+(-5/24)</f>
        <v>41865.817013888889</v>
      </c>
      <c r="T3363" s="11">
        <f>(I3363/86400)+25569+(-5/24)</f>
        <v>41883.457638888889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IF(E3364&lt;=0,0,(E3364/D3364)*100)</f>
        <v>218.00000000000003</v>
      </c>
      <c r="P3364" s="7">
        <f>IF(E3364&lt;=0,0,E3364/L3364)</f>
        <v>54.5</v>
      </c>
      <c r="Q3364" t="str">
        <f>LEFT(N3364,FIND("/",N3364)-1)</f>
        <v>theater</v>
      </c>
      <c r="R3364" t="str">
        <f>RIGHT(N3364,LEN(N3364)-FIND("/",N3364))</f>
        <v>plays</v>
      </c>
      <c r="S3364" s="11">
        <f>(J3364/86400)+25569+(-5/24)</f>
        <v>42055.883298611108</v>
      </c>
      <c r="T3364" s="11">
        <f>(I3364/86400)+25569+(-5/24)</f>
        <v>42069.996527777774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IF(E3365&lt;=0,0,(E3365/D3365)*100)</f>
        <v>101.41935483870968</v>
      </c>
      <c r="P3365" s="7">
        <f>IF(E3365&lt;=0,0,E3365/L3365)</f>
        <v>302.30769230769232</v>
      </c>
      <c r="Q3365" t="str">
        <f>LEFT(N3365,FIND("/",N3365)-1)</f>
        <v>theater</v>
      </c>
      <c r="R3365" t="str">
        <f>RIGHT(N3365,LEN(N3365)-FIND("/",N3365))</f>
        <v>plays</v>
      </c>
      <c r="S3365" s="11">
        <f>(J3365/86400)+25569+(-5/24)</f>
        <v>41851.563020833331</v>
      </c>
      <c r="T3365" s="11">
        <f>(I3365/86400)+25569+(-5/24)</f>
        <v>41870.458333333328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IF(E3366&lt;=0,0,(E3366/D3366)*100)</f>
        <v>105.93333333333332</v>
      </c>
      <c r="P3366" s="7">
        <f>IF(E3366&lt;=0,0,E3366/L3366)</f>
        <v>44.138888888888886</v>
      </c>
      <c r="Q3366" t="str">
        <f>LEFT(N3366,FIND("/",N3366)-1)</f>
        <v>theater</v>
      </c>
      <c r="R3366" t="str">
        <f>RIGHT(N3366,LEN(N3366)-FIND("/",N3366))</f>
        <v>plays</v>
      </c>
      <c r="S3366" s="11">
        <f>(J3366/86400)+25569+(-5/24)</f>
        <v>42422.769085648142</v>
      </c>
      <c r="T3366" s="11">
        <f>(I3366/86400)+25569+(-5/24)</f>
        <v>42444.666666666664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IF(E3367&lt;=0,0,(E3367/D3367)*100)</f>
        <v>104</v>
      </c>
      <c r="P3367" s="7">
        <f>IF(E3367&lt;=0,0,E3367/L3367)</f>
        <v>866.66666666666663</v>
      </c>
      <c r="Q3367" t="str">
        <f>LEFT(N3367,FIND("/",N3367)-1)</f>
        <v>theater</v>
      </c>
      <c r="R3367" t="str">
        <f>RIGHT(N3367,LEN(N3367)-FIND("/",N3367))</f>
        <v>plays</v>
      </c>
      <c r="S3367" s="11">
        <f>(J3367/86400)+25569+(-5/24)</f>
        <v>42320.893425925919</v>
      </c>
      <c r="T3367" s="11">
        <f>(I3367/86400)+25569+(-5/24)</f>
        <v>42350.893425925919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IF(E3368&lt;=0,0,(E3368/D3368)*100)</f>
        <v>221</v>
      </c>
      <c r="P3368" s="7">
        <f>IF(E3368&lt;=0,0,E3368/L3368)</f>
        <v>61.388888888888886</v>
      </c>
      <c r="Q3368" t="str">
        <f>LEFT(N3368,FIND("/",N3368)-1)</f>
        <v>theater</v>
      </c>
      <c r="R3368" t="str">
        <f>RIGHT(N3368,LEN(N3368)-FIND("/",N3368))</f>
        <v>plays</v>
      </c>
      <c r="S3368" s="11">
        <f>(J3368/86400)+25569+(-5/24)</f>
        <v>42106.859224537031</v>
      </c>
      <c r="T3368" s="11">
        <f>(I3368/86400)+25569+(-5/24)</f>
        <v>42136.859224537031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IF(E3369&lt;=0,0,(E3369/D3369)*100)</f>
        <v>118.66666666666667</v>
      </c>
      <c r="P3369" s="7">
        <f>IF(E3369&lt;=0,0,E3369/L3369)</f>
        <v>29.666666666666668</v>
      </c>
      <c r="Q3369" t="str">
        <f>LEFT(N3369,FIND("/",N3369)-1)</f>
        <v>theater</v>
      </c>
      <c r="R3369" t="str">
        <f>RIGHT(N3369,LEN(N3369)-FIND("/",N3369))</f>
        <v>plays</v>
      </c>
      <c r="S3369" s="11">
        <f>(J3369/86400)+25569+(-5/24)</f>
        <v>42192.725624999999</v>
      </c>
      <c r="T3369" s="11">
        <f>(I3369/86400)+25569+(-5/24)</f>
        <v>42217.725624999999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IF(E3370&lt;=0,0,(E3370/D3370)*100)</f>
        <v>104.60000000000001</v>
      </c>
      <c r="P3370" s="7">
        <f>IF(E3370&lt;=0,0,E3370/L3370)</f>
        <v>45.478260869565219</v>
      </c>
      <c r="Q3370" t="str">
        <f>LEFT(N3370,FIND("/",N3370)-1)</f>
        <v>theater</v>
      </c>
      <c r="R3370" t="str">
        <f>RIGHT(N3370,LEN(N3370)-FIND("/",N3370))</f>
        <v>plays</v>
      </c>
      <c r="S3370" s="11">
        <f>(J3370/86400)+25569+(-5/24)</f>
        <v>41968.991423611107</v>
      </c>
      <c r="T3370" s="11">
        <f>(I3370/86400)+25569+(-5/24)</f>
        <v>42004.999999999993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IF(E3371&lt;=0,0,(E3371/D3371)*100)</f>
        <v>103.89999999999999</v>
      </c>
      <c r="P3371" s="7">
        <f>IF(E3371&lt;=0,0,E3371/L3371)</f>
        <v>96.203703703703709</v>
      </c>
      <c r="Q3371" t="str">
        <f>LEFT(N3371,FIND("/",N3371)-1)</f>
        <v>theater</v>
      </c>
      <c r="R3371" t="str">
        <f>RIGHT(N3371,LEN(N3371)-FIND("/",N3371))</f>
        <v>plays</v>
      </c>
      <c r="S3371" s="11">
        <f>(J3371/86400)+25569+(-5/24)</f>
        <v>42689.833101851851</v>
      </c>
      <c r="T3371" s="11">
        <f>(I3371/86400)+25569+(-5/24)</f>
        <v>42749.833101851851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IF(E3372&lt;=0,0,(E3372/D3372)*100)</f>
        <v>117.73333333333333</v>
      </c>
      <c r="P3372" s="7">
        <f>IF(E3372&lt;=0,0,E3372/L3372)</f>
        <v>67.92307692307692</v>
      </c>
      <c r="Q3372" t="str">
        <f>LEFT(N3372,FIND("/",N3372)-1)</f>
        <v>theater</v>
      </c>
      <c r="R3372" t="str">
        <f>RIGHT(N3372,LEN(N3372)-FIND("/",N3372))</f>
        <v>plays</v>
      </c>
      <c r="S3372" s="11">
        <f>(J3372/86400)+25569+(-5/24)</f>
        <v>42690.125983796293</v>
      </c>
      <c r="T3372" s="11">
        <f>(I3372/86400)+25569+(-5/24)</f>
        <v>42721.124999999993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IF(E3373&lt;=0,0,(E3373/D3373)*100)</f>
        <v>138.5</v>
      </c>
      <c r="P3373" s="7">
        <f>IF(E3373&lt;=0,0,E3373/L3373)</f>
        <v>30.777777777777779</v>
      </c>
      <c r="Q3373" t="str">
        <f>LEFT(N3373,FIND("/",N3373)-1)</f>
        <v>theater</v>
      </c>
      <c r="R3373" t="str">
        <f>RIGHT(N3373,LEN(N3373)-FIND("/",N3373))</f>
        <v>plays</v>
      </c>
      <c r="S3373" s="11">
        <f>(J3373/86400)+25569+(-5/24)</f>
        <v>42312.666261574072</v>
      </c>
      <c r="T3373" s="11">
        <f>(I3373/86400)+25569+(-5/24)</f>
        <v>42340.666261574072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IF(E3374&lt;=0,0,(E3374/D3374)*100)</f>
        <v>103.49999999999999</v>
      </c>
      <c r="P3374" s="7">
        <f>IF(E3374&lt;=0,0,E3374/L3374)</f>
        <v>38.333333333333336</v>
      </c>
      <c r="Q3374" t="str">
        <f>LEFT(N3374,FIND("/",N3374)-1)</f>
        <v>theater</v>
      </c>
      <c r="R3374" t="str">
        <f>RIGHT(N3374,LEN(N3374)-FIND("/",N3374))</f>
        <v>plays</v>
      </c>
      <c r="S3374" s="11">
        <f>(J3374/86400)+25569+(-5/24)</f>
        <v>41855.339768518512</v>
      </c>
      <c r="T3374" s="11">
        <f>(I3374/86400)+25569+(-5/24)</f>
        <v>41875.999305555553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IF(E3375&lt;=0,0,(E3375/D3375)*100)</f>
        <v>100.25</v>
      </c>
      <c r="P3375" s="7">
        <f>IF(E3375&lt;=0,0,E3375/L3375)</f>
        <v>66.833333333333329</v>
      </c>
      <c r="Q3375" t="str">
        <f>LEFT(N3375,FIND("/",N3375)-1)</f>
        <v>theater</v>
      </c>
      <c r="R3375" t="str">
        <f>RIGHT(N3375,LEN(N3375)-FIND("/",N3375))</f>
        <v>plays</v>
      </c>
      <c r="S3375" s="11">
        <f>(J3375/86400)+25569+(-5/24)</f>
        <v>42179.646296296291</v>
      </c>
      <c r="T3375" s="11">
        <f>(I3375/86400)+25569+(-5/24)</f>
        <v>42203.458333333336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IF(E3376&lt;=0,0,(E3376/D3376)*100)</f>
        <v>106.57142857142856</v>
      </c>
      <c r="P3376" s="7">
        <f>IF(E3376&lt;=0,0,E3376/L3376)</f>
        <v>71.730769230769226</v>
      </c>
      <c r="Q3376" t="str">
        <f>LEFT(N3376,FIND("/",N3376)-1)</f>
        <v>theater</v>
      </c>
      <c r="R3376" t="str">
        <f>RIGHT(N3376,LEN(N3376)-FIND("/",N3376))</f>
        <v>plays</v>
      </c>
      <c r="S3376" s="11">
        <f>(J3376/86400)+25569+(-5/24)</f>
        <v>42275.523333333331</v>
      </c>
      <c r="T3376" s="11">
        <f>(I3376/86400)+25569+(-5/24)</f>
        <v>42305.523333333331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IF(E3377&lt;=0,0,(E3377/D3377)*100)</f>
        <v>100</v>
      </c>
      <c r="P3377" s="7">
        <f>IF(E3377&lt;=0,0,E3377/L3377)</f>
        <v>176.47058823529412</v>
      </c>
      <c r="Q3377" t="str">
        <f>LEFT(N3377,FIND("/",N3377)-1)</f>
        <v>theater</v>
      </c>
      <c r="R3377" t="str">
        <f>RIGHT(N3377,LEN(N3377)-FIND("/",N3377))</f>
        <v>plays</v>
      </c>
      <c r="S3377" s="11">
        <f>(J3377/86400)+25569+(-5/24)</f>
        <v>41765.402465277773</v>
      </c>
      <c r="T3377" s="11">
        <f>(I3377/86400)+25569+(-5/24)</f>
        <v>41777.402465277773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IF(E3378&lt;=0,0,(E3378/D3378)*100)</f>
        <v>100.01249999999999</v>
      </c>
      <c r="P3378" s="7">
        <f>IF(E3378&lt;=0,0,E3378/L3378)</f>
        <v>421.10526315789474</v>
      </c>
      <c r="Q3378" t="str">
        <f>LEFT(N3378,FIND("/",N3378)-1)</f>
        <v>theater</v>
      </c>
      <c r="R3378" t="str">
        <f>RIGHT(N3378,LEN(N3378)-FIND("/",N3378))</f>
        <v>plays</v>
      </c>
      <c r="S3378" s="11">
        <f>(J3378/86400)+25569+(-5/24)</f>
        <v>42059.492986111109</v>
      </c>
      <c r="T3378" s="11">
        <f>(I3378/86400)+25569+(-5/24)</f>
        <v>42119.451319444437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IF(E3379&lt;=0,0,(E3379/D3379)*100)</f>
        <v>101.05</v>
      </c>
      <c r="P3379" s="7">
        <f>IF(E3379&lt;=0,0,E3379/L3379)</f>
        <v>104.98701298701299</v>
      </c>
      <c r="Q3379" t="str">
        <f>LEFT(N3379,FIND("/",N3379)-1)</f>
        <v>theater</v>
      </c>
      <c r="R3379" t="str">
        <f>RIGHT(N3379,LEN(N3379)-FIND("/",N3379))</f>
        <v>plays</v>
      </c>
      <c r="S3379" s="11">
        <f>(J3379/86400)+25569+(-5/24)</f>
        <v>42053.524293981478</v>
      </c>
      <c r="T3379" s="11">
        <f>(I3379/86400)+25569+(-5/24)</f>
        <v>42083.49722222222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IF(E3380&lt;=0,0,(E3380/D3380)*100)</f>
        <v>107.63636363636364</v>
      </c>
      <c r="P3380" s="7">
        <f>IF(E3380&lt;=0,0,E3380/L3380)</f>
        <v>28.19047619047619</v>
      </c>
      <c r="Q3380" t="str">
        <f>LEFT(N3380,FIND("/",N3380)-1)</f>
        <v>theater</v>
      </c>
      <c r="R3380" t="str">
        <f>RIGHT(N3380,LEN(N3380)-FIND("/",N3380))</f>
        <v>plays</v>
      </c>
      <c r="S3380" s="11">
        <f>(J3380/86400)+25569+(-5/24)</f>
        <v>41858.147060185183</v>
      </c>
      <c r="T3380" s="11">
        <f>(I3380/86400)+25569+(-5/24)</f>
        <v>41882.338888888888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IF(E3381&lt;=0,0,(E3381/D3381)*100)</f>
        <v>103.64999999999999</v>
      </c>
      <c r="P3381" s="7">
        <f>IF(E3381&lt;=0,0,E3381/L3381)</f>
        <v>54.55263157894737</v>
      </c>
      <c r="Q3381" t="str">
        <f>LEFT(N3381,FIND("/",N3381)-1)</f>
        <v>theater</v>
      </c>
      <c r="R3381" t="str">
        <f>RIGHT(N3381,LEN(N3381)-FIND("/",N3381))</f>
        <v>plays</v>
      </c>
      <c r="S3381" s="11">
        <f>(J3381/86400)+25569+(-5/24)</f>
        <v>42225.305555555555</v>
      </c>
      <c r="T3381" s="11">
        <f>(I3381/86400)+25569+(-5/24)</f>
        <v>42242.749999999993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IF(E3382&lt;=0,0,(E3382/D3382)*100)</f>
        <v>104.43333333333334</v>
      </c>
      <c r="P3382" s="7">
        <f>IF(E3382&lt;=0,0,E3382/L3382)</f>
        <v>111.89285714285714</v>
      </c>
      <c r="Q3382" t="str">
        <f>LEFT(N3382,FIND("/",N3382)-1)</f>
        <v>theater</v>
      </c>
      <c r="R3382" t="str">
        <f>RIGHT(N3382,LEN(N3382)-FIND("/",N3382))</f>
        <v>plays</v>
      </c>
      <c r="S3382" s="11">
        <f>(J3382/86400)+25569+(-5/24)</f>
        <v>41937.745115740741</v>
      </c>
      <c r="T3382" s="11">
        <f>(I3382/86400)+25569+(-5/24)</f>
        <v>41972.786782407406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IF(E3383&lt;=0,0,(E3383/D3383)*100)</f>
        <v>102.25</v>
      </c>
      <c r="P3383" s="7">
        <f>IF(E3383&lt;=0,0,E3383/L3383)</f>
        <v>85.208333333333329</v>
      </c>
      <c r="Q3383" t="str">
        <f>LEFT(N3383,FIND("/",N3383)-1)</f>
        <v>theater</v>
      </c>
      <c r="R3383" t="str">
        <f>RIGHT(N3383,LEN(N3383)-FIND("/",N3383))</f>
        <v>plays</v>
      </c>
      <c r="S3383" s="11">
        <f>(J3383/86400)+25569+(-5/24)</f>
        <v>42043.976655092592</v>
      </c>
      <c r="T3383" s="11">
        <f>(I3383/86400)+25569+(-5/24)</f>
        <v>42073.934988425921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IF(E3384&lt;=0,0,(E3384/D3384)*100)</f>
        <v>100.74285714285713</v>
      </c>
      <c r="P3384" s="7">
        <f>IF(E3384&lt;=0,0,E3384/L3384)</f>
        <v>76.652173913043484</v>
      </c>
      <c r="Q3384" t="str">
        <f>LEFT(N3384,FIND("/",N3384)-1)</f>
        <v>theater</v>
      </c>
      <c r="R3384" t="str">
        <f>RIGHT(N3384,LEN(N3384)-FIND("/",N3384))</f>
        <v>plays</v>
      </c>
      <c r="S3384" s="11">
        <f>(J3384/86400)+25569+(-5/24)</f>
        <v>42559.222870370366</v>
      </c>
      <c r="T3384" s="11">
        <f>(I3384/86400)+25569+(-5/24)</f>
        <v>42583.749305555553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IF(E3385&lt;=0,0,(E3385/D3385)*100)</f>
        <v>111.71428571428572</v>
      </c>
      <c r="P3385" s="7">
        <f>IF(E3385&lt;=0,0,E3385/L3385)</f>
        <v>65.166666666666671</v>
      </c>
      <c r="Q3385" t="str">
        <f>LEFT(N3385,FIND("/",N3385)-1)</f>
        <v>theater</v>
      </c>
      <c r="R3385" t="str">
        <f>RIGHT(N3385,LEN(N3385)-FIND("/",N3385))</f>
        <v>plays</v>
      </c>
      <c r="S3385" s="11">
        <f>(J3385/86400)+25569+(-5/24)</f>
        <v>42524.574305555558</v>
      </c>
      <c r="T3385" s="11">
        <f>(I3385/86400)+25569+(-5/24)</f>
        <v>42544.574305555558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IF(E3386&lt;=0,0,(E3386/D3386)*100)</f>
        <v>100.01100000000001</v>
      </c>
      <c r="P3386" s="7">
        <f>IF(E3386&lt;=0,0,E3386/L3386)</f>
        <v>93.760312499999998</v>
      </c>
      <c r="Q3386" t="str">
        <f>LEFT(N3386,FIND("/",N3386)-1)</f>
        <v>theater</v>
      </c>
      <c r="R3386" t="str">
        <f>RIGHT(N3386,LEN(N3386)-FIND("/",N3386))</f>
        <v>plays</v>
      </c>
      <c r="S3386" s="11">
        <f>(J3386/86400)+25569+(-5/24)</f>
        <v>42291.879259259258</v>
      </c>
      <c r="T3386" s="11">
        <f>(I3386/86400)+25569+(-5/24)</f>
        <v>42328.916666666664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IF(E3387&lt;=0,0,(E3387/D3387)*100)</f>
        <v>100</v>
      </c>
      <c r="P3387" s="7">
        <f>IF(E3387&lt;=0,0,E3387/L3387)</f>
        <v>133.33333333333334</v>
      </c>
      <c r="Q3387" t="str">
        <f>LEFT(N3387,FIND("/",N3387)-1)</f>
        <v>theater</v>
      </c>
      <c r="R3387" t="str">
        <f>RIGHT(N3387,LEN(N3387)-FIND("/",N3387))</f>
        <v>plays</v>
      </c>
      <c r="S3387" s="11">
        <f>(J3387/86400)+25569+(-5/24)</f>
        <v>41953.659166666665</v>
      </c>
      <c r="T3387" s="11">
        <f>(I3387/86400)+25569+(-5/24)</f>
        <v>41983.659166666665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IF(E3388&lt;=0,0,(E3388/D3388)*100)</f>
        <v>105</v>
      </c>
      <c r="P3388" s="7">
        <f>IF(E3388&lt;=0,0,E3388/L3388)</f>
        <v>51.219512195121951</v>
      </c>
      <c r="Q3388" t="str">
        <f>LEFT(N3388,FIND("/",N3388)-1)</f>
        <v>theater</v>
      </c>
      <c r="R3388" t="str">
        <f>RIGHT(N3388,LEN(N3388)-FIND("/",N3388))</f>
        <v>plays</v>
      </c>
      <c r="S3388" s="11">
        <f>(J3388/86400)+25569+(-5/24)</f>
        <v>41946.436412037037</v>
      </c>
      <c r="T3388" s="11">
        <f>(I3388/86400)+25569+(-5/24)</f>
        <v>41976.436412037037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IF(E3389&lt;=0,0,(E3389/D3389)*100)</f>
        <v>116.86666666666667</v>
      </c>
      <c r="P3389" s="7">
        <f>IF(E3389&lt;=0,0,E3389/L3389)</f>
        <v>100.17142857142858</v>
      </c>
      <c r="Q3389" t="str">
        <f>LEFT(N3389,FIND("/",N3389)-1)</f>
        <v>theater</v>
      </c>
      <c r="R3389" t="str">
        <f>RIGHT(N3389,LEN(N3389)-FIND("/",N3389))</f>
        <v>plays</v>
      </c>
      <c r="S3389" s="11">
        <f>(J3389/86400)+25569+(-5/24)</f>
        <v>41947.554259259261</v>
      </c>
      <c r="T3389" s="11">
        <f>(I3389/86400)+25569+(-5/24)</f>
        <v>41987.554259259261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IF(E3390&lt;=0,0,(E3390/D3390)*100)</f>
        <v>103.8</v>
      </c>
      <c r="P3390" s="7">
        <f>IF(E3390&lt;=0,0,E3390/L3390)</f>
        <v>34.6</v>
      </c>
      <c r="Q3390" t="str">
        <f>LEFT(N3390,FIND("/",N3390)-1)</f>
        <v>theater</v>
      </c>
      <c r="R3390" t="str">
        <f>RIGHT(N3390,LEN(N3390)-FIND("/",N3390))</f>
        <v>plays</v>
      </c>
      <c r="S3390" s="11">
        <f>(J3390/86400)+25569+(-5/24)</f>
        <v>42143.252789351849</v>
      </c>
      <c r="T3390" s="11">
        <f>(I3390/86400)+25569+(-5/24)</f>
        <v>42173.252789351849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IF(E3391&lt;=0,0,(E3391/D3391)*100)</f>
        <v>114.5</v>
      </c>
      <c r="P3391" s="7">
        <f>IF(E3391&lt;=0,0,E3391/L3391)</f>
        <v>184.67741935483872</v>
      </c>
      <c r="Q3391" t="str">
        <f>LEFT(N3391,FIND("/",N3391)-1)</f>
        <v>theater</v>
      </c>
      <c r="R3391" t="str">
        <f>RIGHT(N3391,LEN(N3391)-FIND("/",N3391))</f>
        <v>plays</v>
      </c>
      <c r="S3391" s="11">
        <f>(J3391/86400)+25569+(-5/24)</f>
        <v>42494.355115740742</v>
      </c>
      <c r="T3391" s="11">
        <f>(I3391/86400)+25569+(-5/24)</f>
        <v>42524.355115740742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IF(E3392&lt;=0,0,(E3392/D3392)*100)</f>
        <v>102.4</v>
      </c>
      <c r="P3392" s="7">
        <f>IF(E3392&lt;=0,0,E3392/L3392)</f>
        <v>69.818181818181813</v>
      </c>
      <c r="Q3392" t="str">
        <f>LEFT(N3392,FIND("/",N3392)-1)</f>
        <v>theater</v>
      </c>
      <c r="R3392" t="str">
        <f>RIGHT(N3392,LEN(N3392)-FIND("/",N3392))</f>
        <v>plays</v>
      </c>
      <c r="S3392" s="11">
        <f>(J3392/86400)+25569+(-5/24)</f>
        <v>41815.566493055558</v>
      </c>
      <c r="T3392" s="11">
        <f>(I3392/86400)+25569+(-5/24)</f>
        <v>41830.566493055558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IF(E3393&lt;=0,0,(E3393/D3393)*100)</f>
        <v>223</v>
      </c>
      <c r="P3393" s="7">
        <f>IF(E3393&lt;=0,0,E3393/L3393)</f>
        <v>61.944444444444443</v>
      </c>
      <c r="Q3393" t="str">
        <f>LEFT(N3393,FIND("/",N3393)-1)</f>
        <v>theater</v>
      </c>
      <c r="R3393" t="str">
        <f>RIGHT(N3393,LEN(N3393)-FIND("/",N3393))</f>
        <v>plays</v>
      </c>
      <c r="S3393" s="11">
        <f>(J3393/86400)+25569+(-5/24)</f>
        <v>41830.337361111109</v>
      </c>
      <c r="T3393" s="11">
        <f>(I3393/86400)+25569+(-5/24)</f>
        <v>41859.727777777771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IF(E3394&lt;=0,0,(E3394/D3394)*100)</f>
        <v>100</v>
      </c>
      <c r="P3394" s="7">
        <f>IF(E3394&lt;=0,0,E3394/L3394)</f>
        <v>41.666666666666664</v>
      </c>
      <c r="Q3394" t="str">
        <f>LEFT(N3394,FIND("/",N3394)-1)</f>
        <v>theater</v>
      </c>
      <c r="R3394" t="str">
        <f>RIGHT(N3394,LEN(N3394)-FIND("/",N3394))</f>
        <v>plays</v>
      </c>
      <c r="S3394" s="11">
        <f>(J3394/86400)+25569+(-5/24)</f>
        <v>42446.63721064815</v>
      </c>
      <c r="T3394" s="11">
        <f>(I3394/86400)+25569+(-5/24)</f>
        <v>42496.63721064815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IF(E3395&lt;=0,0,(E3395/D3395)*100)</f>
        <v>105.80000000000001</v>
      </c>
      <c r="P3395" s="7">
        <f>IF(E3395&lt;=0,0,E3395/L3395)</f>
        <v>36.06818181818182</v>
      </c>
      <c r="Q3395" t="str">
        <f>LEFT(N3395,FIND("/",N3395)-1)</f>
        <v>theater</v>
      </c>
      <c r="R3395" t="str">
        <f>RIGHT(N3395,LEN(N3395)-FIND("/",N3395))</f>
        <v>plays</v>
      </c>
      <c r="S3395" s="11">
        <f>(J3395/86400)+25569+(-5/24)</f>
        <v>41923.713310185187</v>
      </c>
      <c r="T3395" s="11">
        <f>(I3395/86400)+25569+(-5/24)</f>
        <v>41948.823611111111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IF(E3396&lt;=0,0,(E3396/D3396)*100)</f>
        <v>142.36363636363635</v>
      </c>
      <c r="P3396" s="7">
        <f>IF(E3396&lt;=0,0,E3396/L3396)</f>
        <v>29</v>
      </c>
      <c r="Q3396" t="str">
        <f>LEFT(N3396,FIND("/",N3396)-1)</f>
        <v>theater</v>
      </c>
      <c r="R3396" t="str">
        <f>RIGHT(N3396,LEN(N3396)-FIND("/",N3396))</f>
        <v>plays</v>
      </c>
      <c r="S3396" s="11">
        <f>(J3396/86400)+25569+(-5/24)</f>
        <v>41817.387094907404</v>
      </c>
      <c r="T3396" s="11">
        <f>(I3396/86400)+25569+(-5/24)</f>
        <v>41847.387094907404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IF(E3397&lt;=0,0,(E3397/D3397)*100)</f>
        <v>184</v>
      </c>
      <c r="P3397" s="7">
        <f>IF(E3397&lt;=0,0,E3397/L3397)</f>
        <v>24.210526315789473</v>
      </c>
      <c r="Q3397" t="str">
        <f>LEFT(N3397,FIND("/",N3397)-1)</f>
        <v>theater</v>
      </c>
      <c r="R3397" t="str">
        <f>RIGHT(N3397,LEN(N3397)-FIND("/",N3397))</f>
        <v>plays</v>
      </c>
      <c r="S3397" s="11">
        <f>(J3397/86400)+25569+(-5/24)</f>
        <v>42140.503981481474</v>
      </c>
      <c r="T3397" s="11">
        <f>(I3397/86400)+25569+(-5/24)</f>
        <v>42154.548611111109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IF(E3398&lt;=0,0,(E3398/D3398)*100)</f>
        <v>104.33333333333333</v>
      </c>
      <c r="P3398" s="7">
        <f>IF(E3398&lt;=0,0,E3398/L3398)</f>
        <v>55.892857142857146</v>
      </c>
      <c r="Q3398" t="str">
        <f>LEFT(N3398,FIND("/",N3398)-1)</f>
        <v>theater</v>
      </c>
      <c r="R3398" t="str">
        <f>RIGHT(N3398,LEN(N3398)-FIND("/",N3398))</f>
        <v>plays</v>
      </c>
      <c r="S3398" s="11">
        <f>(J3398/86400)+25569+(-5/24)</f>
        <v>41764.238298611112</v>
      </c>
      <c r="T3398" s="11">
        <f>(I3398/86400)+25569+(-5/24)</f>
        <v>41790.957638888889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IF(E3399&lt;=0,0,(E3399/D3399)*100)</f>
        <v>112.00000000000001</v>
      </c>
      <c r="P3399" s="7">
        <f>IF(E3399&lt;=0,0,E3399/L3399)</f>
        <v>11.666666666666666</v>
      </c>
      <c r="Q3399" t="str">
        <f>LEFT(N3399,FIND("/",N3399)-1)</f>
        <v>theater</v>
      </c>
      <c r="R3399" t="str">
        <f>RIGHT(N3399,LEN(N3399)-FIND("/",N3399))</f>
        <v>plays</v>
      </c>
      <c r="S3399" s="11">
        <f>(J3399/86400)+25569+(-5/24)</f>
        <v>42378.270011574066</v>
      </c>
      <c r="T3399" s="11">
        <f>(I3399/86400)+25569+(-5/24)</f>
        <v>42418.708333333336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IF(E3400&lt;=0,0,(E3400/D3400)*100)</f>
        <v>111.07499999999999</v>
      </c>
      <c r="P3400" s="7">
        <f>IF(E3400&lt;=0,0,E3400/L3400)</f>
        <v>68.353846153846149</v>
      </c>
      <c r="Q3400" t="str">
        <f>LEFT(N3400,FIND("/",N3400)-1)</f>
        <v>theater</v>
      </c>
      <c r="R3400" t="str">
        <f>RIGHT(N3400,LEN(N3400)-FIND("/",N3400))</f>
        <v>plays</v>
      </c>
      <c r="S3400" s="11">
        <f>(J3400/86400)+25569+(-5/24)</f>
        <v>41941.543703703697</v>
      </c>
      <c r="T3400" s="11">
        <f>(I3400/86400)+25569+(-5/24)</f>
        <v>41964.499999999993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IF(E3401&lt;=0,0,(E3401/D3401)*100)</f>
        <v>103.75000000000001</v>
      </c>
      <c r="P3401" s="7">
        <f>IF(E3401&lt;=0,0,E3401/L3401)</f>
        <v>27.065217391304348</v>
      </c>
      <c r="Q3401" t="str">
        <f>LEFT(N3401,FIND("/",N3401)-1)</f>
        <v>theater</v>
      </c>
      <c r="R3401" t="str">
        <f>RIGHT(N3401,LEN(N3401)-FIND("/",N3401))</f>
        <v>plays</v>
      </c>
      <c r="S3401" s="11">
        <f>(J3401/86400)+25569+(-5/24)</f>
        <v>42026.712094907409</v>
      </c>
      <c r="T3401" s="11">
        <f>(I3401/86400)+25569+(-5/24)</f>
        <v>42056.712094907409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IF(E3402&lt;=0,0,(E3402/D3402)*100)</f>
        <v>100.41</v>
      </c>
      <c r="P3402" s="7">
        <f>IF(E3402&lt;=0,0,E3402/L3402)</f>
        <v>118.12941176470588</v>
      </c>
      <c r="Q3402" t="str">
        <f>LEFT(N3402,FIND("/",N3402)-1)</f>
        <v>theater</v>
      </c>
      <c r="R3402" t="str">
        <f>RIGHT(N3402,LEN(N3402)-FIND("/",N3402))</f>
        <v>plays</v>
      </c>
      <c r="S3402" s="11">
        <f>(J3402/86400)+25569+(-5/24)</f>
        <v>41834.745532407404</v>
      </c>
      <c r="T3402" s="11">
        <f>(I3402/86400)+25569+(-5/24)</f>
        <v>41879.745532407404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IF(E3403&lt;=0,0,(E3403/D3403)*100)</f>
        <v>101.86206896551724</v>
      </c>
      <c r="P3403" s="7">
        <f>IF(E3403&lt;=0,0,E3403/L3403)</f>
        <v>44.757575757575758</v>
      </c>
      <c r="Q3403" t="str">
        <f>LEFT(N3403,FIND("/",N3403)-1)</f>
        <v>theater</v>
      </c>
      <c r="R3403" t="str">
        <f>RIGHT(N3403,LEN(N3403)-FIND("/",N3403))</f>
        <v>plays</v>
      </c>
      <c r="S3403" s="11">
        <f>(J3403/86400)+25569+(-5/24)</f>
        <v>42193.5155787037</v>
      </c>
      <c r="T3403" s="11">
        <f>(I3403/86400)+25569+(-5/24)</f>
        <v>42223.5155787037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IF(E3404&lt;=0,0,(E3404/D3404)*100)</f>
        <v>109.76666666666665</v>
      </c>
      <c r="P3404" s="7">
        <f>IF(E3404&lt;=0,0,E3404/L3404)</f>
        <v>99.787878787878782</v>
      </c>
      <c r="Q3404" t="str">
        <f>LEFT(N3404,FIND("/",N3404)-1)</f>
        <v>theater</v>
      </c>
      <c r="R3404" t="str">
        <f>RIGHT(N3404,LEN(N3404)-FIND("/",N3404))</f>
        <v>plays</v>
      </c>
      <c r="S3404" s="11">
        <f>(J3404/86400)+25569+(-5/24)</f>
        <v>42290.410219907404</v>
      </c>
      <c r="T3404" s="11">
        <f>(I3404/86400)+25569+(-5/24)</f>
        <v>42319.896527777775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IF(E3405&lt;=0,0,(E3405/D3405)*100)</f>
        <v>100</v>
      </c>
      <c r="P3405" s="7">
        <f>IF(E3405&lt;=0,0,E3405/L3405)</f>
        <v>117.64705882352941</v>
      </c>
      <c r="Q3405" t="str">
        <f>LEFT(N3405,FIND("/",N3405)-1)</f>
        <v>theater</v>
      </c>
      <c r="R3405" t="str">
        <f>RIGHT(N3405,LEN(N3405)-FIND("/",N3405))</f>
        <v>plays</v>
      </c>
      <c r="S3405" s="11">
        <f>(J3405/86400)+25569+(-5/24)</f>
        <v>42150.253749999996</v>
      </c>
      <c r="T3405" s="11">
        <f>(I3405/86400)+25569+(-5/24)</f>
        <v>42180.253749999996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IF(E3406&lt;=0,0,(E3406/D3406)*100)</f>
        <v>122</v>
      </c>
      <c r="P3406" s="7">
        <f>IF(E3406&lt;=0,0,E3406/L3406)</f>
        <v>203.33333333333334</v>
      </c>
      <c r="Q3406" t="str">
        <f>LEFT(N3406,FIND("/",N3406)-1)</f>
        <v>theater</v>
      </c>
      <c r="R3406" t="str">
        <f>RIGHT(N3406,LEN(N3406)-FIND("/",N3406))</f>
        <v>plays</v>
      </c>
      <c r="S3406" s="11">
        <f>(J3406/86400)+25569+(-5/24)</f>
        <v>42152.295162037037</v>
      </c>
      <c r="T3406" s="11">
        <f>(I3406/86400)+25569+(-5/24)</f>
        <v>42172.295162037037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IF(E3407&lt;=0,0,(E3407/D3407)*100)</f>
        <v>137.57142857142856</v>
      </c>
      <c r="P3407" s="7">
        <f>IF(E3407&lt;=0,0,E3407/L3407)</f>
        <v>28.323529411764707</v>
      </c>
      <c r="Q3407" t="str">
        <f>LEFT(N3407,FIND("/",N3407)-1)</f>
        <v>theater</v>
      </c>
      <c r="R3407" t="str">
        <f>RIGHT(N3407,LEN(N3407)-FIND("/",N3407))</f>
        <v>plays</v>
      </c>
      <c r="S3407" s="11">
        <f>(J3407/86400)+25569+(-5/24)</f>
        <v>42409.808865740742</v>
      </c>
      <c r="T3407" s="11">
        <f>(I3407/86400)+25569+(-5/24)</f>
        <v>42430.790972222218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IF(E3408&lt;=0,0,(E3408/D3408)*100)</f>
        <v>100.31000000000002</v>
      </c>
      <c r="P3408" s="7">
        <f>IF(E3408&lt;=0,0,E3408/L3408)</f>
        <v>110.23076923076923</v>
      </c>
      <c r="Q3408" t="str">
        <f>LEFT(N3408,FIND("/",N3408)-1)</f>
        <v>theater</v>
      </c>
      <c r="R3408" t="str">
        <f>RIGHT(N3408,LEN(N3408)-FIND("/",N3408))</f>
        <v>plays</v>
      </c>
      <c r="S3408" s="11">
        <f>(J3408/86400)+25569+(-5/24)</f>
        <v>41791.284444444442</v>
      </c>
      <c r="T3408" s="11">
        <f>(I3408/86400)+25569+(-5/24)</f>
        <v>41836.284444444442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IF(E3409&lt;=0,0,(E3409/D3409)*100)</f>
        <v>107.1</v>
      </c>
      <c r="P3409" s="7">
        <f>IF(E3409&lt;=0,0,E3409/L3409)</f>
        <v>31.970149253731343</v>
      </c>
      <c r="Q3409" t="str">
        <f>LEFT(N3409,FIND("/",N3409)-1)</f>
        <v>theater</v>
      </c>
      <c r="R3409" t="str">
        <f>RIGHT(N3409,LEN(N3409)-FIND("/",N3409))</f>
        <v>plays</v>
      </c>
      <c r="S3409" s="11">
        <f>(J3409/86400)+25569+(-5/24)</f>
        <v>41796.21399305555</v>
      </c>
      <c r="T3409" s="11">
        <f>(I3409/86400)+25569+(-5/24)</f>
        <v>41826.21399305555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IF(E3410&lt;=0,0,(E3410/D3410)*100)</f>
        <v>211</v>
      </c>
      <c r="P3410" s="7">
        <f>IF(E3410&lt;=0,0,E3410/L3410)</f>
        <v>58.611111111111114</v>
      </c>
      <c r="Q3410" t="str">
        <f>LEFT(N3410,FIND("/",N3410)-1)</f>
        <v>theater</v>
      </c>
      <c r="R3410" t="str">
        <f>RIGHT(N3410,LEN(N3410)-FIND("/",N3410))</f>
        <v>plays</v>
      </c>
      <c r="S3410" s="11">
        <f>(J3410/86400)+25569+(-5/24)</f>
        <v>41808.78361111111</v>
      </c>
      <c r="T3410" s="11">
        <f>(I3410/86400)+25569+(-5/24)</f>
        <v>41838.78361111111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IF(E3411&lt;=0,0,(E3411/D3411)*100)</f>
        <v>123.6</v>
      </c>
      <c r="P3411" s="7">
        <f>IF(E3411&lt;=0,0,E3411/L3411)</f>
        <v>29.428571428571427</v>
      </c>
      <c r="Q3411" t="str">
        <f>LEFT(N3411,FIND("/",N3411)-1)</f>
        <v>theater</v>
      </c>
      <c r="R3411" t="str">
        <f>RIGHT(N3411,LEN(N3411)-FIND("/",N3411))</f>
        <v>plays</v>
      </c>
      <c r="S3411" s="11">
        <f>(J3411/86400)+25569+(-5/24)</f>
        <v>42544.605995370366</v>
      </c>
      <c r="T3411" s="11">
        <f>(I3411/86400)+25569+(-5/24)</f>
        <v>42582.665277777771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IF(E3412&lt;=0,0,(E3412/D3412)*100)</f>
        <v>108.5</v>
      </c>
      <c r="P3412" s="7">
        <f>IF(E3412&lt;=0,0,E3412/L3412)</f>
        <v>81.375</v>
      </c>
      <c r="Q3412" t="str">
        <f>LEFT(N3412,FIND("/",N3412)-1)</f>
        <v>theater</v>
      </c>
      <c r="R3412" t="str">
        <f>RIGHT(N3412,LEN(N3412)-FIND("/",N3412))</f>
        <v>plays</v>
      </c>
      <c r="S3412" s="11">
        <f>(J3412/86400)+25569+(-5/24)</f>
        <v>42499.83321759259</v>
      </c>
      <c r="T3412" s="11">
        <f>(I3412/86400)+25569+(-5/24)</f>
        <v>42527.083333333336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IF(E3413&lt;=0,0,(E3413/D3413)*100)</f>
        <v>103.56666666666668</v>
      </c>
      <c r="P3413" s="7">
        <f>IF(E3413&lt;=0,0,E3413/L3413)</f>
        <v>199.16666666666666</v>
      </c>
      <c r="Q3413" t="str">
        <f>LEFT(N3413,FIND("/",N3413)-1)</f>
        <v>theater</v>
      </c>
      <c r="R3413" t="str">
        <f>RIGHT(N3413,LEN(N3413)-FIND("/",N3413))</f>
        <v>plays</v>
      </c>
      <c r="S3413" s="11">
        <f>(J3413/86400)+25569+(-5/24)</f>
        <v>42264.814490740733</v>
      </c>
      <c r="T3413" s="11">
        <f>(I3413/86400)+25569+(-5/24)</f>
        <v>42284.814490740733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IF(E3414&lt;=0,0,(E3414/D3414)*100)</f>
        <v>100</v>
      </c>
      <c r="P3414" s="7">
        <f>IF(E3414&lt;=0,0,E3414/L3414)</f>
        <v>115.38461538461539</v>
      </c>
      <c r="Q3414" t="str">
        <f>LEFT(N3414,FIND("/",N3414)-1)</f>
        <v>theater</v>
      </c>
      <c r="R3414" t="str">
        <f>RIGHT(N3414,LEN(N3414)-FIND("/",N3414))</f>
        <v>plays</v>
      </c>
      <c r="S3414" s="11">
        <f>(J3414/86400)+25569+(-5/24)</f>
        <v>41879.750717592593</v>
      </c>
      <c r="T3414" s="11">
        <f>(I3414/86400)+25569+(-5/24)</f>
        <v>41909.750717592593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IF(E3415&lt;=0,0,(E3415/D3415)*100)</f>
        <v>130</v>
      </c>
      <c r="P3415" s="7">
        <f>IF(E3415&lt;=0,0,E3415/L3415)</f>
        <v>46.428571428571431</v>
      </c>
      <c r="Q3415" t="str">
        <f>LEFT(N3415,FIND("/",N3415)-1)</f>
        <v>theater</v>
      </c>
      <c r="R3415" t="str">
        <f>RIGHT(N3415,LEN(N3415)-FIND("/",N3415))</f>
        <v>plays</v>
      </c>
      <c r="S3415" s="11">
        <f>(J3415/86400)+25569+(-5/24)</f>
        <v>42053.524745370371</v>
      </c>
      <c r="T3415" s="11">
        <f>(I3415/86400)+25569+(-5/24)</f>
        <v>42062.999305555553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IF(E3416&lt;=0,0,(E3416/D3416)*100)</f>
        <v>103.49999999999999</v>
      </c>
      <c r="P3416" s="7">
        <f>IF(E3416&lt;=0,0,E3416/L3416)</f>
        <v>70.568181818181813</v>
      </c>
      <c r="Q3416" t="str">
        <f>LEFT(N3416,FIND("/",N3416)-1)</f>
        <v>theater</v>
      </c>
      <c r="R3416" t="str">
        <f>RIGHT(N3416,LEN(N3416)-FIND("/",N3416))</f>
        <v>plays</v>
      </c>
      <c r="S3416" s="11">
        <f>(J3416/86400)+25569+(-5/24)</f>
        <v>42675.624131944445</v>
      </c>
      <c r="T3416" s="11">
        <f>(I3416/86400)+25569+(-5/24)</f>
        <v>42705.124305555553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IF(E3417&lt;=0,0,(E3417/D3417)*100)</f>
        <v>100</v>
      </c>
      <c r="P3417" s="7">
        <f>IF(E3417&lt;=0,0,E3417/L3417)</f>
        <v>22.222222222222221</v>
      </c>
      <c r="Q3417" t="str">
        <f>LEFT(N3417,FIND("/",N3417)-1)</f>
        <v>theater</v>
      </c>
      <c r="R3417" t="str">
        <f>RIGHT(N3417,LEN(N3417)-FIND("/",N3417))</f>
        <v>plays</v>
      </c>
      <c r="S3417" s="11">
        <f>(J3417/86400)+25569+(-5/24)</f>
        <v>42466.935833333329</v>
      </c>
      <c r="T3417" s="11">
        <f>(I3417/86400)+25569+(-5/24)</f>
        <v>42477.770833333336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IF(E3418&lt;=0,0,(E3418/D3418)*100)</f>
        <v>119.6</v>
      </c>
      <c r="P3418" s="7">
        <f>IF(E3418&lt;=0,0,E3418/L3418)</f>
        <v>159.46666666666667</v>
      </c>
      <c r="Q3418" t="str">
        <f>LEFT(N3418,FIND("/",N3418)-1)</f>
        <v>theater</v>
      </c>
      <c r="R3418" t="str">
        <f>RIGHT(N3418,LEN(N3418)-FIND("/",N3418))</f>
        <v>plays</v>
      </c>
      <c r="S3418" s="11">
        <f>(J3418/86400)+25569+(-5/24)</f>
        <v>42089.204224537032</v>
      </c>
      <c r="T3418" s="11">
        <f>(I3418/86400)+25569+(-5/24)</f>
        <v>42117.562499999993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IF(E3419&lt;=0,0,(E3419/D3419)*100)</f>
        <v>100.00058823529412</v>
      </c>
      <c r="P3419" s="7">
        <f>IF(E3419&lt;=0,0,E3419/L3419)</f>
        <v>37.777999999999999</v>
      </c>
      <c r="Q3419" t="str">
        <f>LEFT(N3419,FIND("/",N3419)-1)</f>
        <v>theater</v>
      </c>
      <c r="R3419" t="str">
        <f>RIGHT(N3419,LEN(N3419)-FIND("/",N3419))</f>
        <v>plays</v>
      </c>
      <c r="S3419" s="11">
        <f>(J3419/86400)+25569+(-5/24)</f>
        <v>41894.705416666664</v>
      </c>
      <c r="T3419" s="11">
        <f>(I3419/86400)+25569+(-5/24)</f>
        <v>41937.821527777771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IF(E3420&lt;=0,0,(E3420/D3420)*100)</f>
        <v>100.875</v>
      </c>
      <c r="P3420" s="7">
        <f>IF(E3420&lt;=0,0,E3420/L3420)</f>
        <v>72.053571428571431</v>
      </c>
      <c r="Q3420" t="str">
        <f>LEFT(N3420,FIND("/",N3420)-1)</f>
        <v>theater</v>
      </c>
      <c r="R3420" t="str">
        <f>RIGHT(N3420,LEN(N3420)-FIND("/",N3420))</f>
        <v>plays</v>
      </c>
      <c r="S3420" s="11">
        <f>(J3420/86400)+25569+(-5/24)</f>
        <v>41752.626238425924</v>
      </c>
      <c r="T3420" s="11">
        <f>(I3420/86400)+25569+(-5/24)</f>
        <v>41782.626238425924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IF(E3421&lt;=0,0,(E3421/D3421)*100)</f>
        <v>106.54545454545455</v>
      </c>
      <c r="P3421" s="7">
        <f>IF(E3421&lt;=0,0,E3421/L3421)</f>
        <v>63.695652173913047</v>
      </c>
      <c r="Q3421" t="str">
        <f>LEFT(N3421,FIND("/",N3421)-1)</f>
        <v>theater</v>
      </c>
      <c r="R3421" t="str">
        <f>RIGHT(N3421,LEN(N3421)-FIND("/",N3421))</f>
        <v>plays</v>
      </c>
      <c r="S3421" s="11">
        <f>(J3421/86400)+25569+(-5/24)</f>
        <v>42448.613252314812</v>
      </c>
      <c r="T3421" s="11">
        <f>(I3421/86400)+25569+(-5/24)</f>
        <v>42466.687499999993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IF(E3422&lt;=0,0,(E3422/D3422)*100)</f>
        <v>138</v>
      </c>
      <c r="P3422" s="7">
        <f>IF(E3422&lt;=0,0,E3422/L3422)</f>
        <v>28.411764705882351</v>
      </c>
      <c r="Q3422" t="str">
        <f>LEFT(N3422,FIND("/",N3422)-1)</f>
        <v>theater</v>
      </c>
      <c r="R3422" t="str">
        <f>RIGHT(N3422,LEN(N3422)-FIND("/",N3422))</f>
        <v>plays</v>
      </c>
      <c r="S3422" s="11">
        <f>(J3422/86400)+25569+(-5/24)</f>
        <v>42404.881967592592</v>
      </c>
      <c r="T3422" s="11">
        <f>(I3422/86400)+25569+(-5/24)</f>
        <v>42413.791666666664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IF(E3423&lt;=0,0,(E3423/D3423)*100)</f>
        <v>101.15</v>
      </c>
      <c r="P3423" s="7">
        <f>IF(E3423&lt;=0,0,E3423/L3423)</f>
        <v>103.21428571428571</v>
      </c>
      <c r="Q3423" t="str">
        <f>LEFT(N3423,FIND("/",N3423)-1)</f>
        <v>theater</v>
      </c>
      <c r="R3423" t="str">
        <f>RIGHT(N3423,LEN(N3423)-FIND("/",N3423))</f>
        <v>plays</v>
      </c>
      <c r="S3423" s="11">
        <f>(J3423/86400)+25569+(-5/24)</f>
        <v>42037.582905092589</v>
      </c>
      <c r="T3423" s="11">
        <f>(I3423/86400)+25569+(-5/24)</f>
        <v>42067.582905092589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IF(E3424&lt;=0,0,(E3424/D3424)*100)</f>
        <v>109.1</v>
      </c>
      <c r="P3424" s="7">
        <f>IF(E3424&lt;=0,0,E3424/L3424)</f>
        <v>71.152173913043484</v>
      </c>
      <c r="Q3424" t="str">
        <f>LEFT(N3424,FIND("/",N3424)-1)</f>
        <v>theater</v>
      </c>
      <c r="R3424" t="str">
        <f>RIGHT(N3424,LEN(N3424)-FIND("/",N3424))</f>
        <v>plays</v>
      </c>
      <c r="S3424" s="11">
        <f>(J3424/86400)+25569+(-5/24)</f>
        <v>42323.353888888887</v>
      </c>
      <c r="T3424" s="11">
        <f>(I3424/86400)+25569+(-5/24)</f>
        <v>42351.791666666664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IF(E3425&lt;=0,0,(E3425/D3425)*100)</f>
        <v>140</v>
      </c>
      <c r="P3425" s="7">
        <f>IF(E3425&lt;=0,0,E3425/L3425)</f>
        <v>35</v>
      </c>
      <c r="Q3425" t="str">
        <f>LEFT(N3425,FIND("/",N3425)-1)</f>
        <v>theater</v>
      </c>
      <c r="R3425" t="str">
        <f>RIGHT(N3425,LEN(N3425)-FIND("/",N3425))</f>
        <v>plays</v>
      </c>
      <c r="S3425" s="11">
        <f>(J3425/86400)+25569+(-5/24)</f>
        <v>42088.703020833331</v>
      </c>
      <c r="T3425" s="11">
        <f>(I3425/86400)+25569+(-5/24)</f>
        <v>42118.703020833331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IF(E3426&lt;=0,0,(E3426/D3426)*100)</f>
        <v>103.58333333333334</v>
      </c>
      <c r="P3426" s="7">
        <f>IF(E3426&lt;=0,0,E3426/L3426)</f>
        <v>81.776315789473685</v>
      </c>
      <c r="Q3426" t="str">
        <f>LEFT(N3426,FIND("/",N3426)-1)</f>
        <v>theater</v>
      </c>
      <c r="R3426" t="str">
        <f>RIGHT(N3426,LEN(N3426)-FIND("/",N3426))</f>
        <v>plays</v>
      </c>
      <c r="S3426" s="11">
        <f>(J3426/86400)+25569+(-5/24)</f>
        <v>42018.468564814808</v>
      </c>
      <c r="T3426" s="11">
        <f>(I3426/86400)+25569+(-5/24)</f>
        <v>42040.082638888889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IF(E3427&lt;=0,0,(E3427/D3427)*100)</f>
        <v>102.97033333333331</v>
      </c>
      <c r="P3427" s="7">
        <f>IF(E3427&lt;=0,0,E3427/L3427)</f>
        <v>297.02980769230766</v>
      </c>
      <c r="Q3427" t="str">
        <f>LEFT(N3427,FIND("/",N3427)-1)</f>
        <v>theater</v>
      </c>
      <c r="R3427" t="str">
        <f>RIGHT(N3427,LEN(N3427)-FIND("/",N3427))</f>
        <v>plays</v>
      </c>
      <c r="S3427" s="11">
        <f>(J3427/86400)+25569+(-5/24)</f>
        <v>41884.40898148148</v>
      </c>
      <c r="T3427" s="11">
        <f>(I3427/86400)+25569+(-5/24)</f>
        <v>41916.40898148148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IF(E3428&lt;=0,0,(E3428/D3428)*100)</f>
        <v>108.13333333333333</v>
      </c>
      <c r="P3428" s="7">
        <f>IF(E3428&lt;=0,0,E3428/L3428)</f>
        <v>46.609195402298852</v>
      </c>
      <c r="Q3428" t="str">
        <f>LEFT(N3428,FIND("/",N3428)-1)</f>
        <v>theater</v>
      </c>
      <c r="R3428" t="str">
        <f>RIGHT(N3428,LEN(N3428)-FIND("/",N3428))</f>
        <v>plays</v>
      </c>
      <c r="S3428" s="11">
        <f>(J3428/86400)+25569+(-5/24)</f>
        <v>41883.848414351851</v>
      </c>
      <c r="T3428" s="11">
        <f>(I3428/86400)+25569+(-5/24)</f>
        <v>41902.875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IF(E3429&lt;=0,0,(E3429/D3429)*100)</f>
        <v>100</v>
      </c>
      <c r="P3429" s="7">
        <f>IF(E3429&lt;=0,0,E3429/L3429)</f>
        <v>51.724137931034484</v>
      </c>
      <c r="Q3429" t="str">
        <f>LEFT(N3429,FIND("/",N3429)-1)</f>
        <v>theater</v>
      </c>
      <c r="R3429" t="str">
        <f>RIGHT(N3429,LEN(N3429)-FIND("/",N3429))</f>
        <v>plays</v>
      </c>
      <c r="S3429" s="11">
        <f>(J3429/86400)+25569+(-5/24)</f>
        <v>41792.436944444438</v>
      </c>
      <c r="T3429" s="11">
        <f>(I3429/86400)+25569+(-5/24)</f>
        <v>41822.436944444438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IF(E3430&lt;=0,0,(E3430/D3430)*100)</f>
        <v>102.75000000000001</v>
      </c>
      <c r="P3430" s="7">
        <f>IF(E3430&lt;=0,0,E3430/L3430)</f>
        <v>40.294117647058826</v>
      </c>
      <c r="Q3430" t="str">
        <f>LEFT(N3430,FIND("/",N3430)-1)</f>
        <v>theater</v>
      </c>
      <c r="R3430" t="str">
        <f>RIGHT(N3430,LEN(N3430)-FIND("/",N3430))</f>
        <v>plays</v>
      </c>
      <c r="S3430" s="11">
        <f>(J3430/86400)+25569+(-5/24)</f>
        <v>42038.512118055551</v>
      </c>
      <c r="T3430" s="11">
        <f>(I3430/86400)+25569+(-5/24)</f>
        <v>42063.499999999993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IF(E3431&lt;=0,0,(E3431/D3431)*100)</f>
        <v>130</v>
      </c>
      <c r="P3431" s="7">
        <f>IF(E3431&lt;=0,0,E3431/L3431)</f>
        <v>16.25</v>
      </c>
      <c r="Q3431" t="str">
        <f>LEFT(N3431,FIND("/",N3431)-1)</f>
        <v>theater</v>
      </c>
      <c r="R3431" t="str">
        <f>RIGHT(N3431,LEN(N3431)-FIND("/",N3431))</f>
        <v>plays</v>
      </c>
      <c r="S3431" s="11">
        <f>(J3431/86400)+25569+(-5/24)</f>
        <v>42661.813206018516</v>
      </c>
      <c r="T3431" s="11">
        <f>(I3431/86400)+25569+(-5/24)</f>
        <v>42675.813206018516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IF(E3432&lt;=0,0,(E3432/D3432)*100)</f>
        <v>108.54949999999999</v>
      </c>
      <c r="P3432" s="7">
        <f>IF(E3432&lt;=0,0,E3432/L3432)</f>
        <v>30.152638888888887</v>
      </c>
      <c r="Q3432" t="str">
        <f>LEFT(N3432,FIND("/",N3432)-1)</f>
        <v>theater</v>
      </c>
      <c r="R3432" t="str">
        <f>RIGHT(N3432,LEN(N3432)-FIND("/",N3432))</f>
        <v>plays</v>
      </c>
      <c r="S3432" s="11">
        <f>(J3432/86400)+25569+(-5/24)</f>
        <v>41820.737280092588</v>
      </c>
      <c r="T3432" s="11">
        <f>(I3432/86400)+25569+(-5/24)</f>
        <v>41850.737280092588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IF(E3433&lt;=0,0,(E3433/D3433)*100)</f>
        <v>100</v>
      </c>
      <c r="P3433" s="7">
        <f>IF(E3433&lt;=0,0,E3433/L3433)</f>
        <v>95.238095238095241</v>
      </c>
      <c r="Q3433" t="str">
        <f>LEFT(N3433,FIND("/",N3433)-1)</f>
        <v>theater</v>
      </c>
      <c r="R3433" t="str">
        <f>RIGHT(N3433,LEN(N3433)-FIND("/",N3433))</f>
        <v>plays</v>
      </c>
      <c r="S3433" s="11">
        <f>(J3433/86400)+25569+(-5/24)</f>
        <v>41839.522604166668</v>
      </c>
      <c r="T3433" s="11">
        <f>(I3433/86400)+25569+(-5/24)</f>
        <v>41869.522604166668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IF(E3434&lt;=0,0,(E3434/D3434)*100)</f>
        <v>109.65</v>
      </c>
      <c r="P3434" s="7">
        <f>IF(E3434&lt;=0,0,E3434/L3434)</f>
        <v>52.214285714285715</v>
      </c>
      <c r="Q3434" t="str">
        <f>LEFT(N3434,FIND("/",N3434)-1)</f>
        <v>theater</v>
      </c>
      <c r="R3434" t="str">
        <f>RIGHT(N3434,LEN(N3434)-FIND("/",N3434))</f>
        <v>plays</v>
      </c>
      <c r="S3434" s="11">
        <f>(J3434/86400)+25569+(-5/24)</f>
        <v>42380.372847222221</v>
      </c>
      <c r="T3434" s="11">
        <f>(I3434/86400)+25569+(-5/24)</f>
        <v>42405.708333333336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IF(E3435&lt;=0,0,(E3435/D3435)*100)</f>
        <v>100.26315789473684</v>
      </c>
      <c r="P3435" s="7">
        <f>IF(E3435&lt;=0,0,E3435/L3435)</f>
        <v>134.1549295774648</v>
      </c>
      <c r="Q3435" t="str">
        <f>LEFT(N3435,FIND("/",N3435)-1)</f>
        <v>theater</v>
      </c>
      <c r="R3435" t="str">
        <f>RIGHT(N3435,LEN(N3435)-FIND("/",N3435))</f>
        <v>plays</v>
      </c>
      <c r="S3435" s="11">
        <f>(J3435/86400)+25569+(-5/24)</f>
        <v>41775.854803240734</v>
      </c>
      <c r="T3435" s="11">
        <f>(I3435/86400)+25569+(-5/24)</f>
        <v>41806.916666666664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IF(E3436&lt;=0,0,(E3436/D3436)*100)</f>
        <v>105.55000000000001</v>
      </c>
      <c r="P3436" s="7">
        <f>IF(E3436&lt;=0,0,E3436/L3436)</f>
        <v>62.827380952380949</v>
      </c>
      <c r="Q3436" t="str">
        <f>LEFT(N3436,FIND("/",N3436)-1)</f>
        <v>theater</v>
      </c>
      <c r="R3436" t="str">
        <f>RIGHT(N3436,LEN(N3436)-FIND("/",N3436))</f>
        <v>plays</v>
      </c>
      <c r="S3436" s="11">
        <f>(J3436/86400)+25569+(-5/24)</f>
        <v>41800.172094907401</v>
      </c>
      <c r="T3436" s="11">
        <f>(I3436/86400)+25569+(-5/24)</f>
        <v>41830.172094907401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IF(E3437&lt;=0,0,(E3437/D3437)*100)</f>
        <v>112.00000000000001</v>
      </c>
      <c r="P3437" s="7">
        <f>IF(E3437&lt;=0,0,E3437/L3437)</f>
        <v>58.94736842105263</v>
      </c>
      <c r="Q3437" t="str">
        <f>LEFT(N3437,FIND("/",N3437)-1)</f>
        <v>theater</v>
      </c>
      <c r="R3437" t="str">
        <f>RIGHT(N3437,LEN(N3437)-FIND("/",N3437))</f>
        <v>plays</v>
      </c>
      <c r="S3437" s="11">
        <f>(J3437/86400)+25569+(-5/24)</f>
        <v>42572.408483796295</v>
      </c>
      <c r="T3437" s="11">
        <f>(I3437/86400)+25569+(-5/24)</f>
        <v>42588.916666666664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IF(E3438&lt;=0,0,(E3438/D3438)*100)</f>
        <v>105.89999999999999</v>
      </c>
      <c r="P3438" s="7">
        <f>IF(E3438&lt;=0,0,E3438/L3438)</f>
        <v>143.1081081081081</v>
      </c>
      <c r="Q3438" t="str">
        <f>LEFT(N3438,FIND("/",N3438)-1)</f>
        <v>theater</v>
      </c>
      <c r="R3438" t="str">
        <f>RIGHT(N3438,LEN(N3438)-FIND("/",N3438))</f>
        <v>plays</v>
      </c>
      <c r="S3438" s="11">
        <f>(J3438/86400)+25569+(-5/24)</f>
        <v>41851.333252314813</v>
      </c>
      <c r="T3438" s="11">
        <f>(I3438/86400)+25569+(-5/24)</f>
        <v>41872.477777777771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IF(E3439&lt;=0,0,(E3439/D3439)*100)</f>
        <v>101</v>
      </c>
      <c r="P3439" s="7">
        <f>IF(E3439&lt;=0,0,E3439/L3439)</f>
        <v>84.166666666666671</v>
      </c>
      <c r="Q3439" t="str">
        <f>LEFT(N3439,FIND("/",N3439)-1)</f>
        <v>theater</v>
      </c>
      <c r="R3439" t="str">
        <f>RIGHT(N3439,LEN(N3439)-FIND("/",N3439))</f>
        <v>plays</v>
      </c>
      <c r="S3439" s="11">
        <f>(J3439/86400)+25569+(-5/24)</f>
        <v>42205.502546296295</v>
      </c>
      <c r="T3439" s="11">
        <f>(I3439/86400)+25569+(-5/24)</f>
        <v>42235.502546296295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IF(E3440&lt;=0,0,(E3440/D3440)*100)</f>
        <v>104.2</v>
      </c>
      <c r="P3440" s="7">
        <f>IF(E3440&lt;=0,0,E3440/L3440)</f>
        <v>186.07142857142858</v>
      </c>
      <c r="Q3440" t="str">
        <f>LEFT(N3440,FIND("/",N3440)-1)</f>
        <v>theater</v>
      </c>
      <c r="R3440" t="str">
        <f>RIGHT(N3440,LEN(N3440)-FIND("/",N3440))</f>
        <v>plays</v>
      </c>
      <c r="S3440" s="11">
        <f>(J3440/86400)+25569+(-5/24)</f>
        <v>42100.719525462962</v>
      </c>
      <c r="T3440" s="11">
        <f>(I3440/86400)+25569+(-5/24)</f>
        <v>42126.666666666664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IF(E3441&lt;=0,0,(E3441/D3441)*100)</f>
        <v>134.67833333333334</v>
      </c>
      <c r="P3441" s="7">
        <f>IF(E3441&lt;=0,0,E3441/L3441)</f>
        <v>89.785555555555561</v>
      </c>
      <c r="Q3441" t="str">
        <f>LEFT(N3441,FIND("/",N3441)-1)</f>
        <v>theater</v>
      </c>
      <c r="R3441" t="str">
        <f>RIGHT(N3441,LEN(N3441)-FIND("/",N3441))</f>
        <v>plays</v>
      </c>
      <c r="S3441" s="11">
        <f>(J3441/86400)+25569+(-5/24)</f>
        <v>42374.702893518515</v>
      </c>
      <c r="T3441" s="11">
        <f>(I3441/86400)+25569+(-5/24)</f>
        <v>42387.999305555553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IF(E3442&lt;=0,0,(E3442/D3442)*100)</f>
        <v>105.2184</v>
      </c>
      <c r="P3442" s="7">
        <f>IF(E3442&lt;=0,0,E3442/L3442)</f>
        <v>64.157560975609755</v>
      </c>
      <c r="Q3442" t="str">
        <f>LEFT(N3442,FIND("/",N3442)-1)</f>
        <v>theater</v>
      </c>
      <c r="R3442" t="str">
        <f>RIGHT(N3442,LEN(N3442)-FIND("/",N3442))</f>
        <v>plays</v>
      </c>
      <c r="S3442" s="11">
        <f>(J3442/86400)+25569+(-5/24)</f>
        <v>41808.914675925924</v>
      </c>
      <c r="T3442" s="11">
        <f>(I3442/86400)+25569+(-5/24)</f>
        <v>41831.46875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IF(E3443&lt;=0,0,(E3443/D3443)*100)</f>
        <v>102.60000000000001</v>
      </c>
      <c r="P3443" s="7">
        <f>IF(E3443&lt;=0,0,E3443/L3443)</f>
        <v>59.651162790697676</v>
      </c>
      <c r="Q3443" t="str">
        <f>LEFT(N3443,FIND("/",N3443)-1)</f>
        <v>theater</v>
      </c>
      <c r="R3443" t="str">
        <f>RIGHT(N3443,LEN(N3443)-FIND("/",N3443))</f>
        <v>plays</v>
      </c>
      <c r="S3443" s="11">
        <f>(J3443/86400)+25569+(-5/24)</f>
        <v>42294.221307870372</v>
      </c>
      <c r="T3443" s="11">
        <f>(I3443/86400)+25569+(-5/24)</f>
        <v>42321.636805555558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IF(E3444&lt;=0,0,(E3444/D3444)*100)</f>
        <v>100</v>
      </c>
      <c r="P3444" s="7">
        <f>IF(E3444&lt;=0,0,E3444/L3444)</f>
        <v>31.25</v>
      </c>
      <c r="Q3444" t="str">
        <f>LEFT(N3444,FIND("/",N3444)-1)</f>
        <v>theater</v>
      </c>
      <c r="R3444" t="str">
        <f>RIGHT(N3444,LEN(N3444)-FIND("/",N3444))</f>
        <v>plays</v>
      </c>
      <c r="S3444" s="11">
        <f>(J3444/86400)+25569+(-5/24)</f>
        <v>42124.632777777777</v>
      </c>
      <c r="T3444" s="11">
        <f>(I3444/86400)+25569+(-5/24)</f>
        <v>42154.632777777777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IF(E3445&lt;=0,0,(E3445/D3445)*100)</f>
        <v>185.5</v>
      </c>
      <c r="P3445" s="7">
        <f>IF(E3445&lt;=0,0,E3445/L3445)</f>
        <v>41.222222222222221</v>
      </c>
      <c r="Q3445" t="str">
        <f>LEFT(N3445,FIND("/",N3445)-1)</f>
        <v>theater</v>
      </c>
      <c r="R3445" t="str">
        <f>RIGHT(N3445,LEN(N3445)-FIND("/",N3445))</f>
        <v>plays</v>
      </c>
      <c r="S3445" s="11">
        <f>(J3445/86400)+25569+(-5/24)</f>
        <v>41861.316504629627</v>
      </c>
      <c r="T3445" s="11">
        <f>(I3445/86400)+25569+(-5/24)</f>
        <v>41891.316504629627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IF(E3446&lt;=0,0,(E3446/D3446)*100)</f>
        <v>289</v>
      </c>
      <c r="P3446" s="7">
        <f>IF(E3446&lt;=0,0,E3446/L3446)</f>
        <v>43.35</v>
      </c>
      <c r="Q3446" t="str">
        <f>LEFT(N3446,FIND("/",N3446)-1)</f>
        <v>theater</v>
      </c>
      <c r="R3446" t="str">
        <f>RIGHT(N3446,LEN(N3446)-FIND("/",N3446))</f>
        <v>plays</v>
      </c>
      <c r="S3446" s="11">
        <f>(J3446/86400)+25569+(-5/24)</f>
        <v>42521.08317129629</v>
      </c>
      <c r="T3446" s="11">
        <f>(I3446/86400)+25569+(-5/24)</f>
        <v>42529.374305555553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IF(E3447&lt;=0,0,(E3447/D3447)*100)</f>
        <v>100</v>
      </c>
      <c r="P3447" s="7">
        <f>IF(E3447&lt;=0,0,E3447/L3447)</f>
        <v>64.516129032258064</v>
      </c>
      <c r="Q3447" t="str">
        <f>LEFT(N3447,FIND("/",N3447)-1)</f>
        <v>theater</v>
      </c>
      <c r="R3447" t="str">
        <f>RIGHT(N3447,LEN(N3447)-FIND("/",N3447))</f>
        <v>plays</v>
      </c>
      <c r="S3447" s="11">
        <f>(J3447/86400)+25569+(-5/24)</f>
        <v>42272.322175925925</v>
      </c>
      <c r="T3447" s="11">
        <f>(I3447/86400)+25569+(-5/24)</f>
        <v>42300.322175925925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IF(E3448&lt;=0,0,(E3448/D3448)*100)</f>
        <v>108.2</v>
      </c>
      <c r="P3448" s="7">
        <f>IF(E3448&lt;=0,0,E3448/L3448)</f>
        <v>43.28</v>
      </c>
      <c r="Q3448" t="str">
        <f>LEFT(N3448,FIND("/",N3448)-1)</f>
        <v>theater</v>
      </c>
      <c r="R3448" t="str">
        <f>RIGHT(N3448,LEN(N3448)-FIND("/",N3448))</f>
        <v>plays</v>
      </c>
      <c r="S3448" s="11">
        <f>(J3448/86400)+25569+(-5/24)</f>
        <v>42016.624131944445</v>
      </c>
      <c r="T3448" s="11">
        <f>(I3448/86400)+25569+(-5/24)</f>
        <v>42040.305555555555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IF(E3449&lt;=0,0,(E3449/D3449)*100)</f>
        <v>107.80000000000001</v>
      </c>
      <c r="P3449" s="7">
        <f>IF(E3449&lt;=0,0,E3449/L3449)</f>
        <v>77</v>
      </c>
      <c r="Q3449" t="str">
        <f>LEFT(N3449,FIND("/",N3449)-1)</f>
        <v>theater</v>
      </c>
      <c r="R3449" t="str">
        <f>RIGHT(N3449,LEN(N3449)-FIND("/",N3449))</f>
        <v>plays</v>
      </c>
      <c r="S3449" s="11">
        <f>(J3449/86400)+25569+(-5/24)</f>
        <v>42402.680694444447</v>
      </c>
      <c r="T3449" s="11">
        <f>(I3449/86400)+25569+(-5/24)</f>
        <v>42447.639027777775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IF(E3450&lt;=0,0,(E3450/D3450)*100)</f>
        <v>109.76190476190477</v>
      </c>
      <c r="P3450" s="7">
        <f>IF(E3450&lt;=0,0,E3450/L3450)</f>
        <v>51.222222222222221</v>
      </c>
      <c r="Q3450" t="str">
        <f>LEFT(N3450,FIND("/",N3450)-1)</f>
        <v>theater</v>
      </c>
      <c r="R3450" t="str">
        <f>RIGHT(N3450,LEN(N3450)-FIND("/",N3450))</f>
        <v>plays</v>
      </c>
      <c r="S3450" s="11">
        <f>(J3450/86400)+25569+(-5/24)</f>
        <v>41959.910752314812</v>
      </c>
      <c r="T3450" s="11">
        <f>(I3450/86400)+25569+(-5/24)</f>
        <v>41989.910752314812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IF(E3451&lt;=0,0,(E3451/D3451)*100)</f>
        <v>170.625</v>
      </c>
      <c r="P3451" s="7">
        <f>IF(E3451&lt;=0,0,E3451/L3451)</f>
        <v>68.25</v>
      </c>
      <c r="Q3451" t="str">
        <f>LEFT(N3451,FIND("/",N3451)-1)</f>
        <v>theater</v>
      </c>
      <c r="R3451" t="str">
        <f>RIGHT(N3451,LEN(N3451)-FIND("/",N3451))</f>
        <v>plays</v>
      </c>
      <c r="S3451" s="11">
        <f>(J3451/86400)+25569+(-5/24)</f>
        <v>42531.844189814808</v>
      </c>
      <c r="T3451" s="11">
        <f>(I3451/86400)+25569+(-5/24)</f>
        <v>42559.958333333336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IF(E3452&lt;=0,0,(E3452/D3452)*100)</f>
        <v>152</v>
      </c>
      <c r="P3452" s="7">
        <f>IF(E3452&lt;=0,0,E3452/L3452)</f>
        <v>19.487179487179485</v>
      </c>
      <c r="Q3452" t="str">
        <f>LEFT(N3452,FIND("/",N3452)-1)</f>
        <v>theater</v>
      </c>
      <c r="R3452" t="str">
        <f>RIGHT(N3452,LEN(N3452)-FIND("/",N3452))</f>
        <v>plays</v>
      </c>
      <c r="S3452" s="11">
        <f>(J3452/86400)+25569+(-5/24)</f>
        <v>42036.496192129627</v>
      </c>
      <c r="T3452" s="11">
        <f>(I3452/86400)+25569+(-5/24)</f>
        <v>42096.454525462956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IF(E3453&lt;=0,0,(E3453/D3453)*100)</f>
        <v>101.23076923076924</v>
      </c>
      <c r="P3453" s="7">
        <f>IF(E3453&lt;=0,0,E3453/L3453)</f>
        <v>41.125</v>
      </c>
      <c r="Q3453" t="str">
        <f>LEFT(N3453,FIND("/",N3453)-1)</f>
        <v>theater</v>
      </c>
      <c r="R3453" t="str">
        <f>RIGHT(N3453,LEN(N3453)-FIND("/",N3453))</f>
        <v>plays</v>
      </c>
      <c r="S3453" s="11">
        <f>(J3453/86400)+25569+(-5/24)</f>
        <v>42088.515358796292</v>
      </c>
      <c r="T3453" s="11">
        <f>(I3453/86400)+25569+(-5/24)</f>
        <v>42115.515358796292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IF(E3454&lt;=0,0,(E3454/D3454)*100)</f>
        <v>153.19999999999999</v>
      </c>
      <c r="P3454" s="7">
        <f>IF(E3454&lt;=0,0,E3454/L3454)</f>
        <v>41.405405405405403</v>
      </c>
      <c r="Q3454" t="str">
        <f>LEFT(N3454,FIND("/",N3454)-1)</f>
        <v>theater</v>
      </c>
      <c r="R3454" t="str">
        <f>RIGHT(N3454,LEN(N3454)-FIND("/",N3454))</f>
        <v>plays</v>
      </c>
      <c r="S3454" s="11">
        <f>(J3454/86400)+25569+(-5/24)</f>
        <v>41820.430856481478</v>
      </c>
      <c r="T3454" s="11">
        <f>(I3454/86400)+25569+(-5/24)</f>
        <v>41842.957638888889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IF(E3455&lt;=0,0,(E3455/D3455)*100)</f>
        <v>128.33333333333334</v>
      </c>
      <c r="P3455" s="7">
        <f>IF(E3455&lt;=0,0,E3455/L3455)</f>
        <v>27.5</v>
      </c>
      <c r="Q3455" t="str">
        <f>LEFT(N3455,FIND("/",N3455)-1)</f>
        <v>theater</v>
      </c>
      <c r="R3455" t="str">
        <f>RIGHT(N3455,LEN(N3455)-FIND("/",N3455))</f>
        <v>plays</v>
      </c>
      <c r="S3455" s="11">
        <f>(J3455/86400)+25569+(-5/24)</f>
        <v>42535.770324074074</v>
      </c>
      <c r="T3455" s="11">
        <f>(I3455/86400)+25569+(-5/24)</f>
        <v>42595.770324074074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IF(E3456&lt;=0,0,(E3456/D3456)*100)</f>
        <v>100.71428571428571</v>
      </c>
      <c r="P3456" s="7">
        <f>IF(E3456&lt;=0,0,E3456/L3456)</f>
        <v>33.571428571428569</v>
      </c>
      <c r="Q3456" t="str">
        <f>LEFT(N3456,FIND("/",N3456)-1)</f>
        <v>theater</v>
      </c>
      <c r="R3456" t="str">
        <f>RIGHT(N3456,LEN(N3456)-FIND("/",N3456))</f>
        <v>plays</v>
      </c>
      <c r="S3456" s="11">
        <f>(J3456/86400)+25569+(-5/24)</f>
        <v>41821.490266203698</v>
      </c>
      <c r="T3456" s="11">
        <f>(I3456/86400)+25569+(-5/24)</f>
        <v>41851.490266203698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IF(E3457&lt;=0,0,(E3457/D3457)*100)</f>
        <v>100.64999999999999</v>
      </c>
      <c r="P3457" s="7">
        <f>IF(E3457&lt;=0,0,E3457/L3457)</f>
        <v>145.86956521739131</v>
      </c>
      <c r="Q3457" t="str">
        <f>LEFT(N3457,FIND("/",N3457)-1)</f>
        <v>theater</v>
      </c>
      <c r="R3457" t="str">
        <f>RIGHT(N3457,LEN(N3457)-FIND("/",N3457))</f>
        <v>plays</v>
      </c>
      <c r="S3457" s="11">
        <f>(J3457/86400)+25569+(-5/24)</f>
        <v>42626.541979166665</v>
      </c>
      <c r="T3457" s="11">
        <f>(I3457/86400)+25569+(-5/24)</f>
        <v>42656.541979166665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IF(E3458&lt;=0,0,(E3458/D3458)*100)</f>
        <v>191.3</v>
      </c>
      <c r="P3458" s="7">
        <f>IF(E3458&lt;=0,0,E3458/L3458)</f>
        <v>358.6875</v>
      </c>
      <c r="Q3458" t="str">
        <f>LEFT(N3458,FIND("/",N3458)-1)</f>
        <v>theater</v>
      </c>
      <c r="R3458" t="str">
        <f>RIGHT(N3458,LEN(N3458)-FIND("/",N3458))</f>
        <v>plays</v>
      </c>
      <c r="S3458" s="11">
        <f>(J3458/86400)+25569+(-5/24)</f>
        <v>41820.997303240736</v>
      </c>
      <c r="T3458" s="11">
        <f>(I3458/86400)+25569+(-5/24)</f>
        <v>41852.082638888889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IF(E3459&lt;=0,0,(E3459/D3459)*100)</f>
        <v>140.19999999999999</v>
      </c>
      <c r="P3459" s="7">
        <f>IF(E3459&lt;=0,0,E3459/L3459)</f>
        <v>50.981818181818184</v>
      </c>
      <c r="Q3459" t="str">
        <f>LEFT(N3459,FIND("/",N3459)-1)</f>
        <v>theater</v>
      </c>
      <c r="R3459" t="str">
        <f>RIGHT(N3459,LEN(N3459)-FIND("/",N3459))</f>
        <v>plays</v>
      </c>
      <c r="S3459" s="11">
        <f>(J3459/86400)+25569+(-5/24)</f>
        <v>42016.498344907406</v>
      </c>
      <c r="T3459" s="11">
        <f>(I3459/86400)+25569+(-5/24)</f>
        <v>42047.040972222218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IF(E3460&lt;=0,0,(E3460/D3460)*100)</f>
        <v>124.33537832310839</v>
      </c>
      <c r="P3460" s="7">
        <f>IF(E3460&lt;=0,0,E3460/L3460)</f>
        <v>45.037037037037038</v>
      </c>
      <c r="Q3460" t="str">
        <f>LEFT(N3460,FIND("/",N3460)-1)</f>
        <v>theater</v>
      </c>
      <c r="R3460" t="str">
        <f>RIGHT(N3460,LEN(N3460)-FIND("/",N3460))</f>
        <v>plays</v>
      </c>
      <c r="S3460" s="11">
        <f>(J3460/86400)+25569+(-5/24)</f>
        <v>42010.994247685179</v>
      </c>
      <c r="T3460" s="11">
        <f>(I3460/86400)+25569+(-5/24)</f>
        <v>42037.977083333331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IF(E3461&lt;=0,0,(E3461/D3461)*100)</f>
        <v>126.2</v>
      </c>
      <c r="P3461" s="7">
        <f>IF(E3461&lt;=0,0,E3461/L3461)</f>
        <v>17.527777777777779</v>
      </c>
      <c r="Q3461" t="str">
        <f>LEFT(N3461,FIND("/",N3461)-1)</f>
        <v>theater</v>
      </c>
      <c r="R3461" t="str">
        <f>RIGHT(N3461,LEN(N3461)-FIND("/",N3461))</f>
        <v>plays</v>
      </c>
      <c r="S3461" s="11">
        <f>(J3461/86400)+25569+(-5/24)</f>
        <v>42480.271527777775</v>
      </c>
      <c r="T3461" s="11">
        <f>(I3461/86400)+25569+(-5/24)</f>
        <v>42510.271527777775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IF(E3462&lt;=0,0,(E3462/D3462)*100)</f>
        <v>190</v>
      </c>
      <c r="P3462" s="7">
        <f>IF(E3462&lt;=0,0,E3462/L3462)</f>
        <v>50</v>
      </c>
      <c r="Q3462" t="str">
        <f>LEFT(N3462,FIND("/",N3462)-1)</f>
        <v>theater</v>
      </c>
      <c r="R3462" t="str">
        <f>RIGHT(N3462,LEN(N3462)-FIND("/",N3462))</f>
        <v>plays</v>
      </c>
      <c r="S3462" s="11">
        <f>(J3462/86400)+25569+(-5/24)</f>
        <v>41852.318888888891</v>
      </c>
      <c r="T3462" s="11">
        <f>(I3462/86400)+25569+(-5/24)</f>
        <v>41866.318888888891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IF(E3463&lt;=0,0,(E3463/D3463)*100)</f>
        <v>139</v>
      </c>
      <c r="P3463" s="7">
        <f>IF(E3463&lt;=0,0,E3463/L3463)</f>
        <v>57.916666666666664</v>
      </c>
      <c r="Q3463" t="str">
        <f>LEFT(N3463,FIND("/",N3463)-1)</f>
        <v>theater</v>
      </c>
      <c r="R3463" t="str">
        <f>RIGHT(N3463,LEN(N3463)-FIND("/",N3463))</f>
        <v>plays</v>
      </c>
      <c r="S3463" s="11">
        <f>(J3463/86400)+25569+(-5/24)</f>
        <v>42643.424525462957</v>
      </c>
      <c r="T3463" s="11">
        <f>(I3463/86400)+25569+(-5/24)</f>
        <v>42671.916666666664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IF(E3464&lt;=0,0,(E3464/D3464)*100)</f>
        <v>202</v>
      </c>
      <c r="P3464" s="7">
        <f>IF(E3464&lt;=0,0,E3464/L3464)</f>
        <v>29.705882352941178</v>
      </c>
      <c r="Q3464" t="str">
        <f>LEFT(N3464,FIND("/",N3464)-1)</f>
        <v>theater</v>
      </c>
      <c r="R3464" t="str">
        <f>RIGHT(N3464,LEN(N3464)-FIND("/",N3464))</f>
        <v>plays</v>
      </c>
      <c r="S3464" s="11">
        <f>(J3464/86400)+25569+(-5/24)</f>
        <v>42179.690138888887</v>
      </c>
      <c r="T3464" s="11">
        <f>(I3464/86400)+25569+(-5/24)</f>
        <v>42195.541666666664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IF(E3465&lt;=0,0,(E3465/D3465)*100)</f>
        <v>103.38000000000001</v>
      </c>
      <c r="P3465" s="7">
        <f>IF(E3465&lt;=0,0,E3465/L3465)</f>
        <v>90.684210526315795</v>
      </c>
      <c r="Q3465" t="str">
        <f>LEFT(N3465,FIND("/",N3465)-1)</f>
        <v>theater</v>
      </c>
      <c r="R3465" t="str">
        <f>RIGHT(N3465,LEN(N3465)-FIND("/",N3465))</f>
        <v>plays</v>
      </c>
      <c r="S3465" s="11">
        <f>(J3465/86400)+25569+(-5/24)</f>
        <v>42612.710474537038</v>
      </c>
      <c r="T3465" s="11">
        <f>(I3465/86400)+25569+(-5/24)</f>
        <v>42653.957638888889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IF(E3466&lt;=0,0,(E3466/D3466)*100)</f>
        <v>102.3236</v>
      </c>
      <c r="P3466" s="7">
        <f>IF(E3466&lt;=0,0,E3466/L3466)</f>
        <v>55.012688172043013</v>
      </c>
      <c r="Q3466" t="str">
        <f>LEFT(N3466,FIND("/",N3466)-1)</f>
        <v>theater</v>
      </c>
      <c r="R3466" t="str">
        <f>RIGHT(N3466,LEN(N3466)-FIND("/",N3466))</f>
        <v>plays</v>
      </c>
      <c r="S3466" s="11">
        <f>(J3466/86400)+25569+(-5/24)</f>
        <v>42574.921724537031</v>
      </c>
      <c r="T3466" s="11">
        <f>(I3466/86400)+25569+(-5/24)</f>
        <v>42604.921724537031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IF(E3467&lt;=0,0,(E3467/D3467)*100)</f>
        <v>103</v>
      </c>
      <c r="P3467" s="7">
        <f>IF(E3467&lt;=0,0,E3467/L3467)</f>
        <v>57.222222222222221</v>
      </c>
      <c r="Q3467" t="str">
        <f>LEFT(N3467,FIND("/",N3467)-1)</f>
        <v>theater</v>
      </c>
      <c r="R3467" t="str">
        <f>RIGHT(N3467,LEN(N3467)-FIND("/",N3467))</f>
        <v>plays</v>
      </c>
      <c r="S3467" s="11">
        <f>(J3467/86400)+25569+(-5/24)</f>
        <v>42200.417499999996</v>
      </c>
      <c r="T3467" s="11">
        <f>(I3467/86400)+25569+(-5/24)</f>
        <v>42225.458333333336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IF(E3468&lt;=0,0,(E3468/D3468)*100)</f>
        <v>127.14285714285714</v>
      </c>
      <c r="P3468" s="7">
        <f>IF(E3468&lt;=0,0,E3468/L3468)</f>
        <v>72.950819672131146</v>
      </c>
      <c r="Q3468" t="str">
        <f>LEFT(N3468,FIND("/",N3468)-1)</f>
        <v>theater</v>
      </c>
      <c r="R3468" t="str">
        <f>RIGHT(N3468,LEN(N3468)-FIND("/",N3468))</f>
        <v>plays</v>
      </c>
      <c r="S3468" s="11">
        <f>(J3468/86400)+25569+(-5/24)</f>
        <v>42419.810763888883</v>
      </c>
      <c r="T3468" s="11">
        <f>(I3468/86400)+25569+(-5/24)</f>
        <v>42479.769097222219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IF(E3469&lt;=0,0,(E3469/D3469)*100)</f>
        <v>101</v>
      </c>
      <c r="P3469" s="7">
        <f>IF(E3469&lt;=0,0,E3469/L3469)</f>
        <v>64.468085106382972</v>
      </c>
      <c r="Q3469" t="str">
        <f>LEFT(N3469,FIND("/",N3469)-1)</f>
        <v>theater</v>
      </c>
      <c r="R3469" t="str">
        <f>RIGHT(N3469,LEN(N3469)-FIND("/",N3469))</f>
        <v>plays</v>
      </c>
      <c r="S3469" s="11">
        <f>(J3469/86400)+25569+(-5/24)</f>
        <v>42053.463333333326</v>
      </c>
      <c r="T3469" s="11">
        <f>(I3469/86400)+25569+(-5/24)</f>
        <v>42083.421666666669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IF(E3470&lt;=0,0,(E3470/D3470)*100)</f>
        <v>121.78</v>
      </c>
      <c r="P3470" s="7">
        <f>IF(E3470&lt;=0,0,E3470/L3470)</f>
        <v>716.35294117647061</v>
      </c>
      <c r="Q3470" t="str">
        <f>LEFT(N3470,FIND("/",N3470)-1)</f>
        <v>theater</v>
      </c>
      <c r="R3470" t="str">
        <f>RIGHT(N3470,LEN(N3470)-FIND("/",N3470))</f>
        <v>plays</v>
      </c>
      <c r="S3470" s="11">
        <f>(J3470/86400)+25569+(-5/24)</f>
        <v>42605.55704861111</v>
      </c>
      <c r="T3470" s="11">
        <f>(I3470/86400)+25569+(-5/24)</f>
        <v>42633.916666666664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IF(E3471&lt;=0,0,(E3471/D3471)*100)</f>
        <v>113.39285714285714</v>
      </c>
      <c r="P3471" s="7">
        <f>IF(E3471&lt;=0,0,E3471/L3471)</f>
        <v>50.396825396825399</v>
      </c>
      <c r="Q3471" t="str">
        <f>LEFT(N3471,FIND("/",N3471)-1)</f>
        <v>theater</v>
      </c>
      <c r="R3471" t="str">
        <f>RIGHT(N3471,LEN(N3471)-FIND("/",N3471))</f>
        <v>plays</v>
      </c>
      <c r="S3471" s="11">
        <f>(J3471/86400)+25569+(-5/24)</f>
        <v>42458.433391203704</v>
      </c>
      <c r="T3471" s="11">
        <f>(I3471/86400)+25569+(-5/24)</f>
        <v>42488.433391203704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IF(E3472&lt;=0,0,(E3472/D3472)*100)</f>
        <v>150</v>
      </c>
      <c r="P3472" s="7">
        <f>IF(E3472&lt;=0,0,E3472/L3472)</f>
        <v>41.666666666666664</v>
      </c>
      <c r="Q3472" t="str">
        <f>LEFT(N3472,FIND("/",N3472)-1)</f>
        <v>theater</v>
      </c>
      <c r="R3472" t="str">
        <f>RIGHT(N3472,LEN(N3472)-FIND("/",N3472))</f>
        <v>plays</v>
      </c>
      <c r="S3472" s="11">
        <f>(J3472/86400)+25569+(-5/24)</f>
        <v>42528.813680555548</v>
      </c>
      <c r="T3472" s="11">
        <f>(I3472/86400)+25569+(-5/24)</f>
        <v>42566.693055555552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IF(E3473&lt;=0,0,(E3473/D3473)*100)</f>
        <v>214.6</v>
      </c>
      <c r="P3473" s="7">
        <f>IF(E3473&lt;=0,0,E3473/L3473)</f>
        <v>35.766666666666666</v>
      </c>
      <c r="Q3473" t="str">
        <f>LEFT(N3473,FIND("/",N3473)-1)</f>
        <v>theater</v>
      </c>
      <c r="R3473" t="str">
        <f>RIGHT(N3473,LEN(N3473)-FIND("/",N3473))</f>
        <v>plays</v>
      </c>
      <c r="S3473" s="11">
        <f>(J3473/86400)+25569+(-5/24)</f>
        <v>41841.61215277778</v>
      </c>
      <c r="T3473" s="11">
        <f>(I3473/86400)+25569+(-5/24)</f>
        <v>41882.625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IF(E3474&lt;=0,0,(E3474/D3474)*100)</f>
        <v>102.05</v>
      </c>
      <c r="P3474" s="7">
        <f>IF(E3474&lt;=0,0,E3474/L3474)</f>
        <v>88.739130434782609</v>
      </c>
      <c r="Q3474" t="str">
        <f>LEFT(N3474,FIND("/",N3474)-1)</f>
        <v>theater</v>
      </c>
      <c r="R3474" t="str">
        <f>RIGHT(N3474,LEN(N3474)-FIND("/",N3474))</f>
        <v>plays</v>
      </c>
      <c r="S3474" s="11">
        <f>(J3474/86400)+25569+(-5/24)</f>
        <v>41927.962164351848</v>
      </c>
      <c r="T3474" s="11">
        <f>(I3474/86400)+25569+(-5/24)</f>
        <v>41949.040972222218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IF(E3475&lt;=0,0,(E3475/D3475)*100)</f>
        <v>100</v>
      </c>
      <c r="P3475" s="7">
        <f>IF(E3475&lt;=0,0,E3475/L3475)</f>
        <v>148.4848484848485</v>
      </c>
      <c r="Q3475" t="str">
        <f>LEFT(N3475,FIND("/",N3475)-1)</f>
        <v>theater</v>
      </c>
      <c r="R3475" t="str">
        <f>RIGHT(N3475,LEN(N3475)-FIND("/",N3475))</f>
        <v>plays</v>
      </c>
      <c r="S3475" s="11">
        <f>(J3475/86400)+25569+(-5/24)</f>
        <v>42062.626111111109</v>
      </c>
      <c r="T3475" s="11">
        <f>(I3475/86400)+25569+(-5/24)</f>
        <v>42083.643749999996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IF(E3476&lt;=0,0,(E3476/D3476)*100)</f>
        <v>101</v>
      </c>
      <c r="P3476" s="7">
        <f>IF(E3476&lt;=0,0,E3476/L3476)</f>
        <v>51.794871794871796</v>
      </c>
      <c r="Q3476" t="str">
        <f>LEFT(N3476,FIND("/",N3476)-1)</f>
        <v>theater</v>
      </c>
      <c r="R3476" t="str">
        <f>RIGHT(N3476,LEN(N3476)-FIND("/",N3476))</f>
        <v>plays</v>
      </c>
      <c r="S3476" s="11">
        <f>(J3476/86400)+25569+(-5/24)</f>
        <v>42541.293182870366</v>
      </c>
      <c r="T3476" s="11">
        <f>(I3476/86400)+25569+(-5/24)</f>
        <v>42571.293182870366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IF(E3477&lt;=0,0,(E3477/D3477)*100)</f>
        <v>113.33333333333333</v>
      </c>
      <c r="P3477" s="7">
        <f>IF(E3477&lt;=0,0,E3477/L3477)</f>
        <v>20</v>
      </c>
      <c r="Q3477" t="str">
        <f>LEFT(N3477,FIND("/",N3477)-1)</f>
        <v>theater</v>
      </c>
      <c r="R3477" t="str">
        <f>RIGHT(N3477,LEN(N3477)-FIND("/",N3477))</f>
        <v>plays</v>
      </c>
      <c r="S3477" s="11">
        <f>(J3477/86400)+25569+(-5/24)</f>
        <v>41918.672499999993</v>
      </c>
      <c r="T3477" s="11">
        <f>(I3477/86400)+25569+(-5/24)</f>
        <v>41945.791666666664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IF(E3478&lt;=0,0,(E3478/D3478)*100)</f>
        <v>104</v>
      </c>
      <c r="P3478" s="7">
        <f>IF(E3478&lt;=0,0,E3478/L3478)</f>
        <v>52</v>
      </c>
      <c r="Q3478" t="str">
        <f>LEFT(N3478,FIND("/",N3478)-1)</f>
        <v>theater</v>
      </c>
      <c r="R3478" t="str">
        <f>RIGHT(N3478,LEN(N3478)-FIND("/",N3478))</f>
        <v>plays</v>
      </c>
      <c r="S3478" s="11">
        <f>(J3478/86400)+25569+(-5/24)</f>
        <v>41921.071643518517</v>
      </c>
      <c r="T3478" s="11">
        <f>(I3478/86400)+25569+(-5/24)</f>
        <v>41938.916666666664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IF(E3479&lt;=0,0,(E3479/D3479)*100)</f>
        <v>115.33333333333333</v>
      </c>
      <c r="P3479" s="7">
        <f>IF(E3479&lt;=0,0,E3479/L3479)</f>
        <v>53.230769230769234</v>
      </c>
      <c r="Q3479" t="str">
        <f>LEFT(N3479,FIND("/",N3479)-1)</f>
        <v>theater</v>
      </c>
      <c r="R3479" t="str">
        <f>RIGHT(N3479,LEN(N3479)-FIND("/",N3479))</f>
        <v>plays</v>
      </c>
      <c r="S3479" s="11">
        <f>(J3479/86400)+25569+(-5/24)</f>
        <v>42128.528275462959</v>
      </c>
      <c r="T3479" s="11">
        <f>(I3479/86400)+25569+(-5/24)</f>
        <v>42140.916666666664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IF(E3480&lt;=0,0,(E3480/D3480)*100)</f>
        <v>112.85000000000001</v>
      </c>
      <c r="P3480" s="7">
        <f>IF(E3480&lt;=0,0,E3480/L3480)</f>
        <v>39.596491228070178</v>
      </c>
      <c r="Q3480" t="str">
        <f>LEFT(N3480,FIND("/",N3480)-1)</f>
        <v>theater</v>
      </c>
      <c r="R3480" t="str">
        <f>RIGHT(N3480,LEN(N3480)-FIND("/",N3480))</f>
        <v>plays</v>
      </c>
      <c r="S3480" s="11">
        <f>(J3480/86400)+25569+(-5/24)</f>
        <v>42053.708587962959</v>
      </c>
      <c r="T3480" s="11">
        <f>(I3480/86400)+25569+(-5/24)</f>
        <v>42079.666666666664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IF(E3481&lt;=0,0,(E3481/D3481)*100)</f>
        <v>127.86666666666666</v>
      </c>
      <c r="P3481" s="7">
        <f>IF(E3481&lt;=0,0,E3481/L3481)</f>
        <v>34.25</v>
      </c>
      <c r="Q3481" t="str">
        <f>LEFT(N3481,FIND("/",N3481)-1)</f>
        <v>theater</v>
      </c>
      <c r="R3481" t="str">
        <f>RIGHT(N3481,LEN(N3481)-FIND("/",N3481))</f>
        <v>plays</v>
      </c>
      <c r="S3481" s="11">
        <f>(J3481/86400)+25569+(-5/24)</f>
        <v>41781.64675925926</v>
      </c>
      <c r="T3481" s="11">
        <f>(I3481/86400)+25569+(-5/24)</f>
        <v>41811.64675925926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IF(E3482&lt;=0,0,(E3482/D3482)*100)</f>
        <v>142.66666666666669</v>
      </c>
      <c r="P3482" s="7">
        <f>IF(E3482&lt;=0,0,E3482/L3482)</f>
        <v>164.61538461538461</v>
      </c>
      <c r="Q3482" t="str">
        <f>LEFT(N3482,FIND("/",N3482)-1)</f>
        <v>theater</v>
      </c>
      <c r="R3482" t="str">
        <f>RIGHT(N3482,LEN(N3482)-FIND("/",N3482))</f>
        <v>plays</v>
      </c>
      <c r="S3482" s="11">
        <f>(J3482/86400)+25569+(-5/24)</f>
        <v>42171.109108796292</v>
      </c>
      <c r="T3482" s="11">
        <f>(I3482/86400)+25569+(-5/24)</f>
        <v>42195.666666666664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IF(E3483&lt;=0,0,(E3483/D3483)*100)</f>
        <v>118.8</v>
      </c>
      <c r="P3483" s="7">
        <f>IF(E3483&lt;=0,0,E3483/L3483)</f>
        <v>125.05263157894737</v>
      </c>
      <c r="Q3483" t="str">
        <f>LEFT(N3483,FIND("/",N3483)-1)</f>
        <v>theater</v>
      </c>
      <c r="R3483" t="str">
        <f>RIGHT(N3483,LEN(N3483)-FIND("/",N3483))</f>
        <v>plays</v>
      </c>
      <c r="S3483" s="11">
        <f>(J3483/86400)+25569+(-5/24)</f>
        <v>41989.039212962962</v>
      </c>
      <c r="T3483" s="11">
        <f>(I3483/86400)+25569+(-5/24)</f>
        <v>42006.039212962962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IF(E3484&lt;=0,0,(E3484/D3484)*100)</f>
        <v>138.33333333333334</v>
      </c>
      <c r="P3484" s="7">
        <f>IF(E3484&lt;=0,0,E3484/L3484)</f>
        <v>51.875</v>
      </c>
      <c r="Q3484" t="str">
        <f>LEFT(N3484,FIND("/",N3484)-1)</f>
        <v>theater</v>
      </c>
      <c r="R3484" t="str">
        <f>RIGHT(N3484,LEN(N3484)-FIND("/",N3484))</f>
        <v>plays</v>
      </c>
      <c r="S3484" s="11">
        <f>(J3484/86400)+25569+(-5/24)</f>
        <v>41796.563263888886</v>
      </c>
      <c r="T3484" s="11">
        <f>(I3484/86400)+25569+(-5/24)</f>
        <v>41826.563263888886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IF(E3485&lt;=0,0,(E3485/D3485)*100)</f>
        <v>159.9402985074627</v>
      </c>
      <c r="P3485" s="7">
        <f>IF(E3485&lt;=0,0,E3485/L3485)</f>
        <v>40.285714285714285</v>
      </c>
      <c r="Q3485" t="str">
        <f>LEFT(N3485,FIND("/",N3485)-1)</f>
        <v>theater</v>
      </c>
      <c r="R3485" t="str">
        <f>RIGHT(N3485,LEN(N3485)-FIND("/",N3485))</f>
        <v>plays</v>
      </c>
      <c r="S3485" s="11">
        <f>(J3485/86400)+25569+(-5/24)</f>
        <v>41793.460428240738</v>
      </c>
      <c r="T3485" s="11">
        <f>(I3485/86400)+25569+(-5/24)</f>
        <v>41823.460428240738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IF(E3486&lt;=0,0,(E3486/D3486)*100)</f>
        <v>114.24000000000001</v>
      </c>
      <c r="P3486" s="7">
        <f>IF(E3486&lt;=0,0,E3486/L3486)</f>
        <v>64.909090909090907</v>
      </c>
      <c r="Q3486" t="str">
        <f>LEFT(N3486,FIND("/",N3486)-1)</f>
        <v>theater</v>
      </c>
      <c r="R3486" t="str">
        <f>RIGHT(N3486,LEN(N3486)-FIND("/",N3486))</f>
        <v>plays</v>
      </c>
      <c r="S3486" s="11">
        <f>(J3486/86400)+25569+(-5/24)</f>
        <v>42506.552071759252</v>
      </c>
      <c r="T3486" s="11">
        <f>(I3486/86400)+25569+(-5/24)</f>
        <v>42536.552071759252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IF(E3487&lt;=0,0,(E3487/D3487)*100)</f>
        <v>100.60606060606061</v>
      </c>
      <c r="P3487" s="7">
        <f>IF(E3487&lt;=0,0,E3487/L3487)</f>
        <v>55.333333333333336</v>
      </c>
      <c r="Q3487" t="str">
        <f>LEFT(N3487,FIND("/",N3487)-1)</f>
        <v>theater</v>
      </c>
      <c r="R3487" t="str">
        <f>RIGHT(N3487,LEN(N3487)-FIND("/",N3487))</f>
        <v>plays</v>
      </c>
      <c r="S3487" s="11">
        <f>(J3487/86400)+25569+(-5/24)</f>
        <v>42372.484722222223</v>
      </c>
      <c r="T3487" s="11">
        <f>(I3487/86400)+25569+(-5/24)</f>
        <v>42402.484722222223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IF(E3488&lt;=0,0,(E3488/D3488)*100)</f>
        <v>155.20000000000002</v>
      </c>
      <c r="P3488" s="7">
        <f>IF(E3488&lt;=0,0,E3488/L3488)</f>
        <v>83.142857142857139</v>
      </c>
      <c r="Q3488" t="str">
        <f>LEFT(N3488,FIND("/",N3488)-1)</f>
        <v>theater</v>
      </c>
      <c r="R3488" t="str">
        <f>RIGHT(N3488,LEN(N3488)-FIND("/",N3488))</f>
        <v>plays</v>
      </c>
      <c r="S3488" s="11">
        <f>(J3488/86400)+25569+(-5/24)</f>
        <v>42126.666678240734</v>
      </c>
      <c r="T3488" s="11">
        <f>(I3488/86400)+25569+(-5/24)</f>
        <v>42158.082638888889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IF(E3489&lt;=0,0,(E3489/D3489)*100)</f>
        <v>127.75000000000001</v>
      </c>
      <c r="P3489" s="7">
        <f>IF(E3489&lt;=0,0,E3489/L3489)</f>
        <v>38.712121212121211</v>
      </c>
      <c r="Q3489" t="str">
        <f>LEFT(N3489,FIND("/",N3489)-1)</f>
        <v>theater</v>
      </c>
      <c r="R3489" t="str">
        <f>RIGHT(N3489,LEN(N3489)-FIND("/",N3489))</f>
        <v>plays</v>
      </c>
      <c r="S3489" s="11">
        <f>(J3489/86400)+25569+(-5/24)</f>
        <v>42149.732083333329</v>
      </c>
      <c r="T3489" s="11">
        <f>(I3489/86400)+25569+(-5/24)</f>
        <v>42179.732083333329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IF(E3490&lt;=0,0,(E3490/D3490)*100)</f>
        <v>121.2</v>
      </c>
      <c r="P3490" s="7">
        <f>IF(E3490&lt;=0,0,E3490/L3490)</f>
        <v>125.37931034482759</v>
      </c>
      <c r="Q3490" t="str">
        <f>LEFT(N3490,FIND("/",N3490)-1)</f>
        <v>theater</v>
      </c>
      <c r="R3490" t="str">
        <f>RIGHT(N3490,LEN(N3490)-FIND("/",N3490))</f>
        <v>plays</v>
      </c>
      <c r="S3490" s="11">
        <f>(J3490/86400)+25569+(-5/24)</f>
        <v>42087.55972222222</v>
      </c>
      <c r="T3490" s="11">
        <f>(I3490/86400)+25569+(-5/24)</f>
        <v>42111.458333333336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IF(E3491&lt;=0,0,(E3491/D3491)*100)</f>
        <v>112.7</v>
      </c>
      <c r="P3491" s="7">
        <f>IF(E3491&lt;=0,0,E3491/L3491)</f>
        <v>78.263888888888886</v>
      </c>
      <c r="Q3491" t="str">
        <f>LEFT(N3491,FIND("/",N3491)-1)</f>
        <v>theater</v>
      </c>
      <c r="R3491" t="str">
        <f>RIGHT(N3491,LEN(N3491)-FIND("/",N3491))</f>
        <v>plays</v>
      </c>
      <c r="S3491" s="11">
        <f>(J3491/86400)+25569+(-5/24)</f>
        <v>41753.427442129629</v>
      </c>
      <c r="T3491" s="11">
        <f>(I3491/86400)+25569+(-5/24)</f>
        <v>41783.666666666664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IF(E3492&lt;=0,0,(E3492/D3492)*100)</f>
        <v>127.49999999999999</v>
      </c>
      <c r="P3492" s="7">
        <f>IF(E3492&lt;=0,0,E3492/L3492)</f>
        <v>47.222222222222221</v>
      </c>
      <c r="Q3492" t="str">
        <f>LEFT(N3492,FIND("/",N3492)-1)</f>
        <v>theater</v>
      </c>
      <c r="R3492" t="str">
        <f>RIGHT(N3492,LEN(N3492)-FIND("/",N3492))</f>
        <v>plays</v>
      </c>
      <c r="S3492" s="11">
        <f>(J3492/86400)+25569+(-5/24)</f>
        <v>42443.594027777777</v>
      </c>
      <c r="T3492" s="11">
        <f>(I3492/86400)+25569+(-5/24)</f>
        <v>42473.594027777777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IF(E3493&lt;=0,0,(E3493/D3493)*100)</f>
        <v>158.20000000000002</v>
      </c>
      <c r="P3493" s="7">
        <f>IF(E3493&lt;=0,0,E3493/L3493)</f>
        <v>79.099999999999994</v>
      </c>
      <c r="Q3493" t="str">
        <f>LEFT(N3493,FIND("/",N3493)-1)</f>
        <v>theater</v>
      </c>
      <c r="R3493" t="str">
        <f>RIGHT(N3493,LEN(N3493)-FIND("/",N3493))</f>
        <v>plays</v>
      </c>
      <c r="S3493" s="11">
        <f>(J3493/86400)+25569+(-5/24)</f>
        <v>42121.041481481479</v>
      </c>
      <c r="T3493" s="11">
        <f>(I3493/86400)+25569+(-5/24)</f>
        <v>42142.041481481479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IF(E3494&lt;=0,0,(E3494/D3494)*100)</f>
        <v>105.26894736842105</v>
      </c>
      <c r="P3494" s="7">
        <f>IF(E3494&lt;=0,0,E3494/L3494)</f>
        <v>114.29199999999999</v>
      </c>
      <c r="Q3494" t="str">
        <f>LEFT(N3494,FIND("/",N3494)-1)</f>
        <v>theater</v>
      </c>
      <c r="R3494" t="str">
        <f>RIGHT(N3494,LEN(N3494)-FIND("/",N3494))</f>
        <v>plays</v>
      </c>
      <c r="S3494" s="11">
        <f>(J3494/86400)+25569+(-5/24)</f>
        <v>42267.800891203697</v>
      </c>
      <c r="T3494" s="11">
        <f>(I3494/86400)+25569+(-5/24)</f>
        <v>42302.800891203697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IF(E3495&lt;=0,0,(E3495/D3495)*100)</f>
        <v>100</v>
      </c>
      <c r="P3495" s="7">
        <f>IF(E3495&lt;=0,0,E3495/L3495)</f>
        <v>51.724137931034484</v>
      </c>
      <c r="Q3495" t="str">
        <f>LEFT(N3495,FIND("/",N3495)-1)</f>
        <v>theater</v>
      </c>
      <c r="R3495" t="str">
        <f>RIGHT(N3495,LEN(N3495)-FIND("/",N3495))</f>
        <v>plays</v>
      </c>
      <c r="S3495" s="11">
        <f>(J3495/86400)+25569+(-5/24)</f>
        <v>41848.657824074071</v>
      </c>
      <c r="T3495" s="11">
        <f>(I3495/86400)+25569+(-5/24)</f>
        <v>41868.007638888885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IF(E3496&lt;=0,0,(E3496/D3496)*100)</f>
        <v>100</v>
      </c>
      <c r="P3496" s="7">
        <f>IF(E3496&lt;=0,0,E3496/L3496)</f>
        <v>30.76923076923077</v>
      </c>
      <c r="Q3496" t="str">
        <f>LEFT(N3496,FIND("/",N3496)-1)</f>
        <v>theater</v>
      </c>
      <c r="R3496" t="str">
        <f>RIGHT(N3496,LEN(N3496)-FIND("/",N3496))</f>
        <v>plays</v>
      </c>
      <c r="S3496" s="11">
        <f>(J3496/86400)+25569+(-5/24)</f>
        <v>42689.006655092591</v>
      </c>
      <c r="T3496" s="11">
        <f>(I3496/86400)+25569+(-5/24)</f>
        <v>42700.041666666664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IF(E3497&lt;=0,0,(E3497/D3497)*100)</f>
        <v>106.86</v>
      </c>
      <c r="P3497" s="7">
        <f>IF(E3497&lt;=0,0,E3497/L3497)</f>
        <v>74.208333333333329</v>
      </c>
      <c r="Q3497" t="str">
        <f>LEFT(N3497,FIND("/",N3497)-1)</f>
        <v>theater</v>
      </c>
      <c r="R3497" t="str">
        <f>RIGHT(N3497,LEN(N3497)-FIND("/",N3497))</f>
        <v>plays</v>
      </c>
      <c r="S3497" s="11">
        <f>(J3497/86400)+25569+(-5/24)</f>
        <v>41915.554502314808</v>
      </c>
      <c r="T3497" s="11">
        <f>(I3497/86400)+25569+(-5/24)</f>
        <v>41944.512499999997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IF(E3498&lt;=0,0,(E3498/D3498)*100)</f>
        <v>124.4</v>
      </c>
      <c r="P3498" s="7">
        <f>IF(E3498&lt;=0,0,E3498/L3498)</f>
        <v>47.846153846153847</v>
      </c>
      <c r="Q3498" t="str">
        <f>LEFT(N3498,FIND("/",N3498)-1)</f>
        <v>theater</v>
      </c>
      <c r="R3498" t="str">
        <f>RIGHT(N3498,LEN(N3498)-FIND("/",N3498))</f>
        <v>plays</v>
      </c>
      <c r="S3498" s="11">
        <f>(J3498/86400)+25569+(-5/24)</f>
        <v>42584.638495370367</v>
      </c>
      <c r="T3498" s="11">
        <f>(I3498/86400)+25569+(-5/24)</f>
        <v>42624.638495370367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IF(E3499&lt;=0,0,(E3499/D3499)*100)</f>
        <v>108.70406189555126</v>
      </c>
      <c r="P3499" s="7">
        <f>IF(E3499&lt;=0,0,E3499/L3499)</f>
        <v>34.408163265306122</v>
      </c>
      <c r="Q3499" t="str">
        <f>LEFT(N3499,FIND("/",N3499)-1)</f>
        <v>theater</v>
      </c>
      <c r="R3499" t="str">
        <f>RIGHT(N3499,LEN(N3499)-FIND("/",N3499))</f>
        <v>plays</v>
      </c>
      <c r="S3499" s="11">
        <f>(J3499/86400)+25569+(-5/24)</f>
        <v>42511.53361111111</v>
      </c>
      <c r="T3499" s="11">
        <f>(I3499/86400)+25569+(-5/24)</f>
        <v>42523.708333333336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IF(E3500&lt;=0,0,(E3500/D3500)*100)</f>
        <v>102.42424242424242</v>
      </c>
      <c r="P3500" s="7">
        <f>IF(E3500&lt;=0,0,E3500/L3500)</f>
        <v>40.238095238095241</v>
      </c>
      <c r="Q3500" t="str">
        <f>LEFT(N3500,FIND("/",N3500)-1)</f>
        <v>theater</v>
      </c>
      <c r="R3500" t="str">
        <f>RIGHT(N3500,LEN(N3500)-FIND("/",N3500))</f>
        <v>plays</v>
      </c>
      <c r="S3500" s="11">
        <f>(J3500/86400)+25569+(-5/24)</f>
        <v>42458.950277777774</v>
      </c>
      <c r="T3500" s="11">
        <f>(I3500/86400)+25569+(-5/24)</f>
        <v>42518.697222222218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IF(E3501&lt;=0,0,(E3501/D3501)*100)</f>
        <v>105.5</v>
      </c>
      <c r="P3501" s="7">
        <f>IF(E3501&lt;=0,0,E3501/L3501)</f>
        <v>60.285714285714285</v>
      </c>
      <c r="Q3501" t="str">
        <f>LEFT(N3501,FIND("/",N3501)-1)</f>
        <v>theater</v>
      </c>
      <c r="R3501" t="str">
        <f>RIGHT(N3501,LEN(N3501)-FIND("/",N3501))</f>
        <v>plays</v>
      </c>
      <c r="S3501" s="11">
        <f>(J3501/86400)+25569+(-5/24)</f>
        <v>42131.827835648146</v>
      </c>
      <c r="T3501" s="11">
        <f>(I3501/86400)+25569+(-5/24)</f>
        <v>42186.082638888889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IF(E3502&lt;=0,0,(E3502/D3502)*100)</f>
        <v>106.3</v>
      </c>
      <c r="P3502" s="7">
        <f>IF(E3502&lt;=0,0,E3502/L3502)</f>
        <v>25.30952380952381</v>
      </c>
      <c r="Q3502" t="str">
        <f>LEFT(N3502,FIND("/",N3502)-1)</f>
        <v>theater</v>
      </c>
      <c r="R3502" t="str">
        <f>RIGHT(N3502,LEN(N3502)-FIND("/",N3502))</f>
        <v>plays</v>
      </c>
      <c r="S3502" s="11">
        <f>(J3502/86400)+25569+(-5/24)</f>
        <v>42419.711087962962</v>
      </c>
      <c r="T3502" s="11">
        <f>(I3502/86400)+25569+(-5/24)</f>
        <v>42435.999305555553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IF(E3503&lt;=0,0,(E3503/D3503)*100)</f>
        <v>100.66666666666666</v>
      </c>
      <c r="P3503" s="7">
        <f>IF(E3503&lt;=0,0,E3503/L3503)</f>
        <v>35.952380952380949</v>
      </c>
      <c r="Q3503" t="str">
        <f>LEFT(N3503,FIND("/",N3503)-1)</f>
        <v>theater</v>
      </c>
      <c r="R3503" t="str">
        <f>RIGHT(N3503,LEN(N3503)-FIND("/",N3503))</f>
        <v>plays</v>
      </c>
      <c r="S3503" s="11">
        <f>(J3503/86400)+25569+(-5/24)</f>
        <v>42233.555497685178</v>
      </c>
      <c r="T3503" s="11">
        <f>(I3503/86400)+25569+(-5/24)</f>
        <v>42258.555497685178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IF(E3504&lt;=0,0,(E3504/D3504)*100)</f>
        <v>105.4</v>
      </c>
      <c r="P3504" s="7">
        <f>IF(E3504&lt;=0,0,E3504/L3504)</f>
        <v>136</v>
      </c>
      <c r="Q3504" t="str">
        <f>LEFT(N3504,FIND("/",N3504)-1)</f>
        <v>theater</v>
      </c>
      <c r="R3504" t="str">
        <f>RIGHT(N3504,LEN(N3504)-FIND("/",N3504))</f>
        <v>plays</v>
      </c>
      <c r="S3504" s="11">
        <f>(J3504/86400)+25569+(-5/24)</f>
        <v>42430.631064814814</v>
      </c>
      <c r="T3504" s="11">
        <f>(I3504/86400)+25569+(-5/24)</f>
        <v>42444.957638888889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IF(E3505&lt;=0,0,(E3505/D3505)*100)</f>
        <v>107.55999999999999</v>
      </c>
      <c r="P3505" s="7">
        <f>IF(E3505&lt;=0,0,E3505/L3505)</f>
        <v>70.763157894736835</v>
      </c>
      <c r="Q3505" t="str">
        <f>LEFT(N3505,FIND("/",N3505)-1)</f>
        <v>theater</v>
      </c>
      <c r="R3505" t="str">
        <f>RIGHT(N3505,LEN(N3505)-FIND("/",N3505))</f>
        <v>plays</v>
      </c>
      <c r="S3505" s="11">
        <f>(J3505/86400)+25569+(-5/24)</f>
        <v>42545.27</v>
      </c>
      <c r="T3505" s="11">
        <f>(I3505/86400)+25569+(-5/24)</f>
        <v>42575.27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IF(E3506&lt;=0,0,(E3506/D3506)*100)</f>
        <v>100</v>
      </c>
      <c r="P3506" s="7">
        <f>IF(E3506&lt;=0,0,E3506/L3506)</f>
        <v>125</v>
      </c>
      <c r="Q3506" t="str">
        <f>LEFT(N3506,FIND("/",N3506)-1)</f>
        <v>theater</v>
      </c>
      <c r="R3506" t="str">
        <f>RIGHT(N3506,LEN(N3506)-FIND("/",N3506))</f>
        <v>plays</v>
      </c>
      <c r="S3506" s="11">
        <f>(J3506/86400)+25569+(-5/24)</f>
        <v>42297.540405092594</v>
      </c>
      <c r="T3506" s="11">
        <f>(I3506/86400)+25569+(-5/24)</f>
        <v>42327.582071759258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IF(E3507&lt;=0,0,(E3507/D3507)*100)</f>
        <v>103.76</v>
      </c>
      <c r="P3507" s="7">
        <f>IF(E3507&lt;=0,0,E3507/L3507)</f>
        <v>66.512820512820511</v>
      </c>
      <c r="Q3507" t="str">
        <f>LEFT(N3507,FIND("/",N3507)-1)</f>
        <v>theater</v>
      </c>
      <c r="R3507" t="str">
        <f>RIGHT(N3507,LEN(N3507)-FIND("/",N3507))</f>
        <v>plays</v>
      </c>
      <c r="S3507" s="11">
        <f>(J3507/86400)+25569+(-5/24)</f>
        <v>41760.727372685185</v>
      </c>
      <c r="T3507" s="11">
        <f>(I3507/86400)+25569+(-5/24)</f>
        <v>41771.958333333328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IF(E3508&lt;=0,0,(E3508/D3508)*100)</f>
        <v>101.49999999999999</v>
      </c>
      <c r="P3508" s="7">
        <f>IF(E3508&lt;=0,0,E3508/L3508)</f>
        <v>105</v>
      </c>
      <c r="Q3508" t="str">
        <f>LEFT(N3508,FIND("/",N3508)-1)</f>
        <v>theater</v>
      </c>
      <c r="R3508" t="str">
        <f>RIGHT(N3508,LEN(N3508)-FIND("/",N3508))</f>
        <v>plays</v>
      </c>
      <c r="S3508" s="11">
        <f>(J3508/86400)+25569+(-5/24)</f>
        <v>41829.525925925926</v>
      </c>
      <c r="T3508" s="11">
        <f>(I3508/86400)+25569+(-5/24)</f>
        <v>41874.525925925926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IF(E3509&lt;=0,0,(E3509/D3509)*100)</f>
        <v>104.4</v>
      </c>
      <c r="P3509" s="7">
        <f>IF(E3509&lt;=0,0,E3509/L3509)</f>
        <v>145</v>
      </c>
      <c r="Q3509" t="str">
        <f>LEFT(N3509,FIND("/",N3509)-1)</f>
        <v>theater</v>
      </c>
      <c r="R3509" t="str">
        <f>RIGHT(N3509,LEN(N3509)-FIND("/",N3509))</f>
        <v>plays</v>
      </c>
      <c r="S3509" s="11">
        <f>(J3509/86400)+25569+(-5/24)</f>
        <v>42491.714548611104</v>
      </c>
      <c r="T3509" s="11">
        <f>(I3509/86400)+25569+(-5/24)</f>
        <v>42521.714548611104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IF(E3510&lt;=0,0,(E3510/D3510)*100)</f>
        <v>180</v>
      </c>
      <c r="P3510" s="7">
        <f>IF(E3510&lt;=0,0,E3510/L3510)</f>
        <v>12</v>
      </c>
      <c r="Q3510" t="str">
        <f>LEFT(N3510,FIND("/",N3510)-1)</f>
        <v>theater</v>
      </c>
      <c r="R3510" t="str">
        <f>RIGHT(N3510,LEN(N3510)-FIND("/",N3510))</f>
        <v>plays</v>
      </c>
      <c r="S3510" s="11">
        <f>(J3510/86400)+25569+(-5/24)</f>
        <v>42477.521446759252</v>
      </c>
      <c r="T3510" s="11">
        <f>(I3510/86400)+25569+(-5/24)</f>
        <v>42500.666666666664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IF(E3511&lt;=0,0,(E3511/D3511)*100)</f>
        <v>106.33333333333333</v>
      </c>
      <c r="P3511" s="7">
        <f>IF(E3511&lt;=0,0,E3511/L3511)</f>
        <v>96.666666666666671</v>
      </c>
      <c r="Q3511" t="str">
        <f>LEFT(N3511,FIND("/",N3511)-1)</f>
        <v>theater</v>
      </c>
      <c r="R3511" t="str">
        <f>RIGHT(N3511,LEN(N3511)-FIND("/",N3511))</f>
        <v>plays</v>
      </c>
      <c r="S3511" s="11">
        <f>(J3511/86400)+25569+(-5/24)</f>
        <v>41950.651226851849</v>
      </c>
      <c r="T3511" s="11">
        <f>(I3511/86400)+25569+(-5/24)</f>
        <v>41963.996527777774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IF(E3512&lt;=0,0,(E3512/D3512)*100)</f>
        <v>100.55555555555556</v>
      </c>
      <c r="P3512" s="7">
        <f>IF(E3512&lt;=0,0,E3512/L3512)</f>
        <v>60.333333333333336</v>
      </c>
      <c r="Q3512" t="str">
        <f>LEFT(N3512,FIND("/",N3512)-1)</f>
        <v>theater</v>
      </c>
      <c r="R3512" t="str">
        <f>RIGHT(N3512,LEN(N3512)-FIND("/",N3512))</f>
        <v>plays</v>
      </c>
      <c r="S3512" s="11">
        <f>(J3512/86400)+25569+(-5/24)</f>
        <v>41802.412569444445</v>
      </c>
      <c r="T3512" s="11">
        <f>(I3512/86400)+25569+(-5/24)</f>
        <v>41822.412569444445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IF(E3513&lt;=0,0,(E3513/D3513)*100)</f>
        <v>101.2</v>
      </c>
      <c r="P3513" s="7">
        <f>IF(E3513&lt;=0,0,E3513/L3513)</f>
        <v>79.89473684210526</v>
      </c>
      <c r="Q3513" t="str">
        <f>LEFT(N3513,FIND("/",N3513)-1)</f>
        <v>theater</v>
      </c>
      <c r="R3513" t="str">
        <f>RIGHT(N3513,LEN(N3513)-FIND("/",N3513))</f>
        <v>plays</v>
      </c>
      <c r="S3513" s="11">
        <f>(J3513/86400)+25569+(-5/24)</f>
        <v>41927.665451388886</v>
      </c>
      <c r="T3513" s="11">
        <f>(I3513/86400)+25569+(-5/24)</f>
        <v>41950.5625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IF(E3514&lt;=0,0,(E3514/D3514)*100)</f>
        <v>100</v>
      </c>
      <c r="P3514" s="7">
        <f>IF(E3514&lt;=0,0,E3514/L3514)</f>
        <v>58.823529411764703</v>
      </c>
      <c r="Q3514" t="str">
        <f>LEFT(N3514,FIND("/",N3514)-1)</f>
        <v>theater</v>
      </c>
      <c r="R3514" t="str">
        <f>RIGHT(N3514,LEN(N3514)-FIND("/",N3514))</f>
        <v>plays</v>
      </c>
      <c r="S3514" s="11">
        <f>(J3514/86400)+25569+(-5/24)</f>
        <v>42057.328611111108</v>
      </c>
      <c r="T3514" s="11">
        <f>(I3514/86400)+25569+(-5/24)</f>
        <v>42117.286944444444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IF(E3515&lt;=0,0,(E3515/D3515)*100)</f>
        <v>118.39285714285714</v>
      </c>
      <c r="P3515" s="7">
        <f>IF(E3515&lt;=0,0,E3515/L3515)</f>
        <v>75.340909090909093</v>
      </c>
      <c r="Q3515" t="str">
        <f>LEFT(N3515,FIND("/",N3515)-1)</f>
        <v>theater</v>
      </c>
      <c r="R3515" t="str">
        <f>RIGHT(N3515,LEN(N3515)-FIND("/",N3515))</f>
        <v>plays</v>
      </c>
      <c r="S3515" s="11">
        <f>(J3515/86400)+25569+(-5/24)</f>
        <v>41780.887870370367</v>
      </c>
      <c r="T3515" s="11">
        <f>(I3515/86400)+25569+(-5/24)</f>
        <v>41793.999305555553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IF(E3516&lt;=0,0,(E3516/D3516)*100)</f>
        <v>110.00000000000001</v>
      </c>
      <c r="P3516" s="7">
        <f>IF(E3516&lt;=0,0,E3516/L3516)</f>
        <v>55</v>
      </c>
      <c r="Q3516" t="str">
        <f>LEFT(N3516,FIND("/",N3516)-1)</f>
        <v>theater</v>
      </c>
      <c r="R3516" t="str">
        <f>RIGHT(N3516,LEN(N3516)-FIND("/",N3516))</f>
        <v>plays</v>
      </c>
      <c r="S3516" s="11">
        <f>(J3516/86400)+25569+(-5/24)</f>
        <v>42020.638333333329</v>
      </c>
      <c r="T3516" s="11">
        <f>(I3516/86400)+25569+(-5/24)</f>
        <v>42036.999305555553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IF(E3517&lt;=0,0,(E3517/D3517)*100)</f>
        <v>102.66666666666666</v>
      </c>
      <c r="P3517" s="7">
        <f>IF(E3517&lt;=0,0,E3517/L3517)</f>
        <v>66.956521739130437</v>
      </c>
      <c r="Q3517" t="str">
        <f>LEFT(N3517,FIND("/",N3517)-1)</f>
        <v>theater</v>
      </c>
      <c r="R3517" t="str">
        <f>RIGHT(N3517,LEN(N3517)-FIND("/",N3517))</f>
        <v>plays</v>
      </c>
      <c r="S3517" s="11">
        <f>(J3517/86400)+25569+(-5/24)</f>
        <v>42125.564479166664</v>
      </c>
      <c r="T3517" s="11">
        <f>(I3517/86400)+25569+(-5/24)</f>
        <v>42155.564479166664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IF(E3518&lt;=0,0,(E3518/D3518)*100)</f>
        <v>100</v>
      </c>
      <c r="P3518" s="7">
        <f>IF(E3518&lt;=0,0,E3518/L3518)</f>
        <v>227.27272727272728</v>
      </c>
      <c r="Q3518" t="str">
        <f>LEFT(N3518,FIND("/",N3518)-1)</f>
        <v>theater</v>
      </c>
      <c r="R3518" t="str">
        <f>RIGHT(N3518,LEN(N3518)-FIND("/",N3518))</f>
        <v>plays</v>
      </c>
      <c r="S3518" s="11">
        <f>(J3518/86400)+25569+(-5/24)</f>
        <v>41855.801736111105</v>
      </c>
      <c r="T3518" s="11">
        <f>(I3518/86400)+25569+(-5/24)</f>
        <v>41889.916666666664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IF(E3519&lt;=0,0,(E3519/D3519)*100)</f>
        <v>100</v>
      </c>
      <c r="P3519" s="7">
        <f>IF(E3519&lt;=0,0,E3519/L3519)</f>
        <v>307.69230769230768</v>
      </c>
      <c r="Q3519" t="str">
        <f>LEFT(N3519,FIND("/",N3519)-1)</f>
        <v>theater</v>
      </c>
      <c r="R3519" t="str">
        <f>RIGHT(N3519,LEN(N3519)-FIND("/",N3519))</f>
        <v>plays</v>
      </c>
      <c r="S3519" s="11">
        <f>(J3519/86400)+25569+(-5/24)</f>
        <v>41794.609189814808</v>
      </c>
      <c r="T3519" s="11">
        <f>(I3519/86400)+25569+(-5/24)</f>
        <v>41824.25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IF(E3520&lt;=0,0,(E3520/D3520)*100)</f>
        <v>110.04599999999999</v>
      </c>
      <c r="P3520" s="7">
        <f>IF(E3520&lt;=0,0,E3520/L3520)</f>
        <v>50.020909090909093</v>
      </c>
      <c r="Q3520" t="str">
        <f>LEFT(N3520,FIND("/",N3520)-1)</f>
        <v>theater</v>
      </c>
      <c r="R3520" t="str">
        <f>RIGHT(N3520,LEN(N3520)-FIND("/",N3520))</f>
        <v>plays</v>
      </c>
      <c r="S3520" s="11">
        <f>(J3520/86400)+25569+(-5/24)</f>
        <v>41893.575219907405</v>
      </c>
      <c r="T3520" s="11">
        <f>(I3520/86400)+25569+(-5/24)</f>
        <v>41914.38958333333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IF(E3521&lt;=0,0,(E3521/D3521)*100)</f>
        <v>101.35000000000001</v>
      </c>
      <c r="P3521" s="7">
        <f>IF(E3521&lt;=0,0,E3521/L3521)</f>
        <v>72.392857142857139</v>
      </c>
      <c r="Q3521" t="str">
        <f>LEFT(N3521,FIND("/",N3521)-1)</f>
        <v>theater</v>
      </c>
      <c r="R3521" t="str">
        <f>RIGHT(N3521,LEN(N3521)-FIND("/",N3521))</f>
        <v>plays</v>
      </c>
      <c r="S3521" s="11">
        <f>(J3521/86400)+25569+(-5/24)</f>
        <v>42037.390624999993</v>
      </c>
      <c r="T3521" s="11">
        <f>(I3521/86400)+25569+(-5/24)</f>
        <v>42067.390624999993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IF(E3522&lt;=0,0,(E3522/D3522)*100)</f>
        <v>100.75</v>
      </c>
      <c r="P3522" s="7">
        <f>IF(E3522&lt;=0,0,E3522/L3522)</f>
        <v>95.952380952380949</v>
      </c>
      <c r="Q3522" t="str">
        <f>LEFT(N3522,FIND("/",N3522)-1)</f>
        <v>theater</v>
      </c>
      <c r="R3522" t="str">
        <f>RIGHT(N3522,LEN(N3522)-FIND("/",N3522))</f>
        <v>plays</v>
      </c>
      <c r="S3522" s="11">
        <f>(J3522/86400)+25569+(-5/24)</f>
        <v>42227.615879629629</v>
      </c>
      <c r="T3522" s="11">
        <f>(I3522/86400)+25569+(-5/24)</f>
        <v>42253.365972222215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IF(E3523&lt;=0,0,(E3523/D3523)*100)</f>
        <v>169.42857142857144</v>
      </c>
      <c r="P3523" s="7">
        <f>IF(E3523&lt;=0,0,E3523/L3523)</f>
        <v>45.615384615384613</v>
      </c>
      <c r="Q3523" t="str">
        <f>LEFT(N3523,FIND("/",N3523)-1)</f>
        <v>theater</v>
      </c>
      <c r="R3523" t="str">
        <f>RIGHT(N3523,LEN(N3523)-FIND("/",N3523))</f>
        <v>plays</v>
      </c>
      <c r="S3523" s="11">
        <f>(J3523/86400)+25569+(-5/24)</f>
        <v>41881.153009259258</v>
      </c>
      <c r="T3523" s="11">
        <f>(I3523/86400)+25569+(-5/24)</f>
        <v>41911.153009259258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IF(E3524&lt;=0,0,(E3524/D3524)*100)</f>
        <v>100</v>
      </c>
      <c r="P3524" s="7">
        <f>IF(E3524&lt;=0,0,E3524/L3524)</f>
        <v>41.029411764705884</v>
      </c>
      <c r="Q3524" t="str">
        <f>LEFT(N3524,FIND("/",N3524)-1)</f>
        <v>theater</v>
      </c>
      <c r="R3524" t="str">
        <f>RIGHT(N3524,LEN(N3524)-FIND("/",N3524))</f>
        <v>plays</v>
      </c>
      <c r="S3524" s="11">
        <f>(J3524/86400)+25569+(-5/24)</f>
        <v>42234.581550925919</v>
      </c>
      <c r="T3524" s="11">
        <f>(I3524/86400)+25569+(-5/24)</f>
        <v>42262.212500000001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IF(E3525&lt;=0,0,(E3525/D3525)*100)</f>
        <v>113.65</v>
      </c>
      <c r="P3525" s="7">
        <f>IF(E3525&lt;=0,0,E3525/L3525)</f>
        <v>56.825000000000003</v>
      </c>
      <c r="Q3525" t="str">
        <f>LEFT(N3525,FIND("/",N3525)-1)</f>
        <v>theater</v>
      </c>
      <c r="R3525" t="str">
        <f>RIGHT(N3525,LEN(N3525)-FIND("/",N3525))</f>
        <v>plays</v>
      </c>
      <c r="S3525" s="11">
        <f>(J3525/86400)+25569+(-5/24)</f>
        <v>42581.189212962963</v>
      </c>
      <c r="T3525" s="11">
        <f>(I3525/86400)+25569+(-5/24)</f>
        <v>42638.749999999993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IF(E3526&lt;=0,0,(E3526/D3526)*100)</f>
        <v>101.56</v>
      </c>
      <c r="P3526" s="7">
        <f>IF(E3526&lt;=0,0,E3526/L3526)</f>
        <v>137.24324324324326</v>
      </c>
      <c r="Q3526" t="str">
        <f>LEFT(N3526,FIND("/",N3526)-1)</f>
        <v>theater</v>
      </c>
      <c r="R3526" t="str">
        <f>RIGHT(N3526,LEN(N3526)-FIND("/",N3526))</f>
        <v>plays</v>
      </c>
      <c r="S3526" s="11">
        <f>(J3526/86400)+25569+(-5/24)</f>
        <v>41880.555243055554</v>
      </c>
      <c r="T3526" s="11">
        <f>(I3526/86400)+25569+(-5/24)</f>
        <v>41894.958333333328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IF(E3527&lt;=0,0,(E3527/D3527)*100)</f>
        <v>106</v>
      </c>
      <c r="P3527" s="7">
        <f>IF(E3527&lt;=0,0,E3527/L3527)</f>
        <v>75.714285714285708</v>
      </c>
      <c r="Q3527" t="str">
        <f>LEFT(N3527,FIND("/",N3527)-1)</f>
        <v>theater</v>
      </c>
      <c r="R3527" t="str">
        <f>RIGHT(N3527,LEN(N3527)-FIND("/",N3527))</f>
        <v>plays</v>
      </c>
      <c r="S3527" s="11">
        <f>(J3527/86400)+25569+(-5/24)</f>
        <v>42214.487337962964</v>
      </c>
      <c r="T3527" s="11">
        <f>(I3527/86400)+25569+(-5/24)</f>
        <v>42225.458333333336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IF(E3528&lt;=0,0,(E3528/D3528)*100)</f>
        <v>102</v>
      </c>
      <c r="P3528" s="7">
        <f>IF(E3528&lt;=0,0,E3528/L3528)</f>
        <v>99</v>
      </c>
      <c r="Q3528" t="str">
        <f>LEFT(N3528,FIND("/",N3528)-1)</f>
        <v>theater</v>
      </c>
      <c r="R3528" t="str">
        <f>RIGHT(N3528,LEN(N3528)-FIND("/",N3528))</f>
        <v>plays</v>
      </c>
      <c r="S3528" s="11">
        <f>(J3528/86400)+25569+(-5/24)</f>
        <v>42460.126979166664</v>
      </c>
      <c r="T3528" s="11">
        <f>(I3528/86400)+25569+(-5/24)</f>
        <v>42488.040972222218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IF(E3529&lt;=0,0,(E3529/D3529)*100)</f>
        <v>116.91666666666667</v>
      </c>
      <c r="P3529" s="7">
        <f>IF(E3529&lt;=0,0,E3529/L3529)</f>
        <v>81.569767441860463</v>
      </c>
      <c r="Q3529" t="str">
        <f>LEFT(N3529,FIND("/",N3529)-1)</f>
        <v>theater</v>
      </c>
      <c r="R3529" t="str">
        <f>RIGHT(N3529,LEN(N3529)-FIND("/",N3529))</f>
        <v>plays</v>
      </c>
      <c r="S3529" s="11">
        <f>(J3529/86400)+25569+(-5/24)</f>
        <v>42166.814872685187</v>
      </c>
      <c r="T3529" s="11">
        <f>(I3529/86400)+25569+(-5/24)</f>
        <v>42195.957638888889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IF(E3530&lt;=0,0,(E3530/D3530)*100)</f>
        <v>101.15151515151514</v>
      </c>
      <c r="P3530" s="7">
        <f>IF(E3530&lt;=0,0,E3530/L3530)</f>
        <v>45.108108108108105</v>
      </c>
      <c r="Q3530" t="str">
        <f>LEFT(N3530,FIND("/",N3530)-1)</f>
        <v>theater</v>
      </c>
      <c r="R3530" t="str">
        <f>RIGHT(N3530,LEN(N3530)-FIND("/",N3530))</f>
        <v>plays</v>
      </c>
      <c r="S3530" s="11">
        <f>(J3530/86400)+25569+(-5/24)</f>
        <v>42733.293032407404</v>
      </c>
      <c r="T3530" s="11">
        <f>(I3530/86400)+25569+(-5/24)</f>
        <v>42753.293032407404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IF(E3531&lt;=0,0,(E3531/D3531)*100)</f>
        <v>132</v>
      </c>
      <c r="P3531" s="7">
        <f>IF(E3531&lt;=0,0,E3531/L3531)</f>
        <v>36.666666666666664</v>
      </c>
      <c r="Q3531" t="str">
        <f>LEFT(N3531,FIND("/",N3531)-1)</f>
        <v>theater</v>
      </c>
      <c r="R3531" t="str">
        <f>RIGHT(N3531,LEN(N3531)-FIND("/",N3531))</f>
        <v>plays</v>
      </c>
      <c r="S3531" s="11">
        <f>(J3531/86400)+25569+(-5/24)</f>
        <v>42177.553449074076</v>
      </c>
      <c r="T3531" s="11">
        <f>(I3531/86400)+25569+(-5/24)</f>
        <v>42197.833333333336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IF(E3532&lt;=0,0,(E3532/D3532)*100)</f>
        <v>100</v>
      </c>
      <c r="P3532" s="7">
        <f>IF(E3532&lt;=0,0,E3532/L3532)</f>
        <v>125</v>
      </c>
      <c r="Q3532" t="str">
        <f>LEFT(N3532,FIND("/",N3532)-1)</f>
        <v>theater</v>
      </c>
      <c r="R3532" t="str">
        <f>RIGHT(N3532,LEN(N3532)-FIND("/",N3532))</f>
        <v>plays</v>
      </c>
      <c r="S3532" s="11">
        <f>(J3532/86400)+25569+(-5/24)</f>
        <v>42442.41501157407</v>
      </c>
      <c r="T3532" s="11">
        <f>(I3532/86400)+25569+(-5/24)</f>
        <v>42470.624999999993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IF(E3533&lt;=0,0,(E3533/D3533)*100)</f>
        <v>128</v>
      </c>
      <c r="P3533" s="7">
        <f>IF(E3533&lt;=0,0,E3533/L3533)</f>
        <v>49.230769230769234</v>
      </c>
      <c r="Q3533" t="str">
        <f>LEFT(N3533,FIND("/",N3533)-1)</f>
        <v>theater</v>
      </c>
      <c r="R3533" t="str">
        <f>RIGHT(N3533,LEN(N3533)-FIND("/",N3533))</f>
        <v>plays</v>
      </c>
      <c r="S3533" s="11">
        <f>(J3533/86400)+25569+(-5/24)</f>
        <v>42521.44599537037</v>
      </c>
      <c r="T3533" s="11">
        <f>(I3533/86400)+25569+(-5/24)</f>
        <v>42551.44599537037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IF(E3534&lt;=0,0,(E3534/D3534)*100)</f>
        <v>118.95833333333334</v>
      </c>
      <c r="P3534" s="7">
        <f>IF(E3534&lt;=0,0,E3534/L3534)</f>
        <v>42.296296296296298</v>
      </c>
      <c r="Q3534" t="str">
        <f>LEFT(N3534,FIND("/",N3534)-1)</f>
        <v>theater</v>
      </c>
      <c r="R3534" t="str">
        <f>RIGHT(N3534,LEN(N3534)-FIND("/",N3534))</f>
        <v>plays</v>
      </c>
      <c r="S3534" s="11">
        <f>(J3534/86400)+25569+(-5/24)</f>
        <v>41884.391516203701</v>
      </c>
      <c r="T3534" s="11">
        <f>(I3534/86400)+25569+(-5/24)</f>
        <v>41899.957638888889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IF(E3535&lt;=0,0,(E3535/D3535)*100)</f>
        <v>126.2</v>
      </c>
      <c r="P3535" s="7">
        <f>IF(E3535&lt;=0,0,E3535/L3535)</f>
        <v>78.875</v>
      </c>
      <c r="Q3535" t="str">
        <f>LEFT(N3535,FIND("/",N3535)-1)</f>
        <v>theater</v>
      </c>
      <c r="R3535" t="str">
        <f>RIGHT(N3535,LEN(N3535)-FIND("/",N3535))</f>
        <v>plays</v>
      </c>
      <c r="S3535" s="11">
        <f>(J3535/86400)+25569+(-5/24)</f>
        <v>42289.552858796298</v>
      </c>
      <c r="T3535" s="11">
        <f>(I3535/86400)+25569+(-5/24)</f>
        <v>42319.594525462962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IF(E3536&lt;=0,0,(E3536/D3536)*100)</f>
        <v>156.20000000000002</v>
      </c>
      <c r="P3536" s="7">
        <f>IF(E3536&lt;=0,0,E3536/L3536)</f>
        <v>38.284313725490193</v>
      </c>
      <c r="Q3536" t="str">
        <f>LEFT(N3536,FIND("/",N3536)-1)</f>
        <v>theater</v>
      </c>
      <c r="R3536" t="str">
        <f>RIGHT(N3536,LEN(N3536)-FIND("/",N3536))</f>
        <v>plays</v>
      </c>
      <c r="S3536" s="11">
        <f>(J3536/86400)+25569+(-5/24)</f>
        <v>42243.416932870365</v>
      </c>
      <c r="T3536" s="11">
        <f>(I3536/86400)+25569+(-5/24)</f>
        <v>42278.416932870365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IF(E3537&lt;=0,0,(E3537/D3537)*100)</f>
        <v>103.15</v>
      </c>
      <c r="P3537" s="7">
        <f>IF(E3537&lt;=0,0,E3537/L3537)</f>
        <v>44.847826086956523</v>
      </c>
      <c r="Q3537" t="str">
        <f>LEFT(N3537,FIND("/",N3537)-1)</f>
        <v>theater</v>
      </c>
      <c r="R3537" t="str">
        <f>RIGHT(N3537,LEN(N3537)-FIND("/",N3537))</f>
        <v>plays</v>
      </c>
      <c r="S3537" s="11">
        <f>(J3537/86400)+25569+(-5/24)</f>
        <v>42248.431828703702</v>
      </c>
      <c r="T3537" s="11">
        <f>(I3537/86400)+25569+(-5/24)</f>
        <v>42279.541666666664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IF(E3538&lt;=0,0,(E3538/D3538)*100)</f>
        <v>153.33333333333334</v>
      </c>
      <c r="P3538" s="7">
        <f>IF(E3538&lt;=0,0,E3538/L3538)</f>
        <v>13.529411764705882</v>
      </c>
      <c r="Q3538" t="str">
        <f>LEFT(N3538,FIND("/",N3538)-1)</f>
        <v>theater</v>
      </c>
      <c r="R3538" t="str">
        <f>RIGHT(N3538,LEN(N3538)-FIND("/",N3538))</f>
        <v>plays</v>
      </c>
      <c r="S3538" s="11">
        <f>(J3538/86400)+25569+(-5/24)</f>
        <v>42328.518807870372</v>
      </c>
      <c r="T3538" s="11">
        <f>(I3538/86400)+25569+(-5/24)</f>
        <v>42358.290972222218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IF(E3539&lt;=0,0,(E3539/D3539)*100)</f>
        <v>180.44444444444446</v>
      </c>
      <c r="P3539" s="7">
        <f>IF(E3539&lt;=0,0,E3539/L3539)</f>
        <v>43.5</v>
      </c>
      <c r="Q3539" t="str">
        <f>LEFT(N3539,FIND("/",N3539)-1)</f>
        <v>theater</v>
      </c>
      <c r="R3539" t="str">
        <f>RIGHT(N3539,LEN(N3539)-FIND("/",N3539))</f>
        <v>plays</v>
      </c>
      <c r="S3539" s="11">
        <f>(J3539/86400)+25569+(-5/24)</f>
        <v>41923.146018518521</v>
      </c>
      <c r="T3539" s="11">
        <f>(I3539/86400)+25569+(-5/24)</f>
        <v>41960.124305555553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IF(E3540&lt;=0,0,(E3540/D3540)*100)</f>
        <v>128.44999999999999</v>
      </c>
      <c r="P3540" s="7">
        <f>IF(E3540&lt;=0,0,E3540/L3540)</f>
        <v>30.951807228915662</v>
      </c>
      <c r="Q3540" t="str">
        <f>LEFT(N3540,FIND("/",N3540)-1)</f>
        <v>theater</v>
      </c>
      <c r="R3540" t="str">
        <f>RIGHT(N3540,LEN(N3540)-FIND("/",N3540))</f>
        <v>plays</v>
      </c>
      <c r="S3540" s="11">
        <f>(J3540/86400)+25569+(-5/24)</f>
        <v>42571.212268518517</v>
      </c>
      <c r="T3540" s="11">
        <f>(I3540/86400)+25569+(-5/24)</f>
        <v>42599.212268518517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IF(E3541&lt;=0,0,(E3541/D3541)*100)</f>
        <v>119.66666666666667</v>
      </c>
      <c r="P3541" s="7">
        <f>IF(E3541&lt;=0,0,E3541/L3541)</f>
        <v>55.230769230769234</v>
      </c>
      <c r="Q3541" t="str">
        <f>LEFT(N3541,FIND("/",N3541)-1)</f>
        <v>theater</v>
      </c>
      <c r="R3541" t="str">
        <f>RIGHT(N3541,LEN(N3541)-FIND("/",N3541))</f>
        <v>plays</v>
      </c>
      <c r="S3541" s="11">
        <f>(J3541/86400)+25569+(-5/24)</f>
        <v>42600.547708333332</v>
      </c>
      <c r="T3541" s="11">
        <f>(I3541/86400)+25569+(-5/24)</f>
        <v>42621.547708333332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IF(E3542&lt;=0,0,(E3542/D3542)*100)</f>
        <v>123</v>
      </c>
      <c r="P3542" s="7">
        <f>IF(E3542&lt;=0,0,E3542/L3542)</f>
        <v>46.125</v>
      </c>
      <c r="Q3542" t="str">
        <f>LEFT(N3542,FIND("/",N3542)-1)</f>
        <v>theater</v>
      </c>
      <c r="R3542" t="str">
        <f>RIGHT(N3542,LEN(N3542)-FIND("/",N3542))</f>
        <v>plays</v>
      </c>
      <c r="S3542" s="11">
        <f>(J3542/86400)+25569+(-5/24)</f>
        <v>42516.795034722221</v>
      </c>
      <c r="T3542" s="11">
        <f>(I3542/86400)+25569+(-5/24)</f>
        <v>42546.795034722221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IF(E3543&lt;=0,0,(E3543/D3543)*100)</f>
        <v>105</v>
      </c>
      <c r="P3543" s="7">
        <f>IF(E3543&lt;=0,0,E3543/L3543)</f>
        <v>39.375</v>
      </c>
      <c r="Q3543" t="str">
        <f>LEFT(N3543,FIND("/",N3543)-1)</f>
        <v>theater</v>
      </c>
      <c r="R3543" t="str">
        <f>RIGHT(N3543,LEN(N3543)-FIND("/",N3543))</f>
        <v>plays</v>
      </c>
      <c r="S3543" s="11">
        <f>(J3543/86400)+25569+(-5/24)</f>
        <v>42222.521701388883</v>
      </c>
      <c r="T3543" s="11">
        <f>(I3543/86400)+25569+(-5/24)</f>
        <v>42247.521701388883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IF(E3544&lt;=0,0,(E3544/D3544)*100)</f>
        <v>102.23636363636363</v>
      </c>
      <c r="P3544" s="7">
        <f>IF(E3544&lt;=0,0,E3544/L3544)</f>
        <v>66.152941176470591</v>
      </c>
      <c r="Q3544" t="str">
        <f>LEFT(N3544,FIND("/",N3544)-1)</f>
        <v>theater</v>
      </c>
      <c r="R3544" t="str">
        <f>RIGHT(N3544,LEN(N3544)-FIND("/",N3544))</f>
        <v>plays</v>
      </c>
      <c r="S3544" s="11">
        <f>(J3544/86400)+25569+(-5/24)</f>
        <v>41829.391458333332</v>
      </c>
      <c r="T3544" s="11">
        <f>(I3544/86400)+25569+(-5/24)</f>
        <v>41889.391458333332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IF(E3545&lt;=0,0,(E3545/D3545)*100)</f>
        <v>104.66666666666666</v>
      </c>
      <c r="P3545" s="7">
        <f>IF(E3545&lt;=0,0,E3545/L3545)</f>
        <v>54.137931034482762</v>
      </c>
      <c r="Q3545" t="str">
        <f>LEFT(N3545,FIND("/",N3545)-1)</f>
        <v>theater</v>
      </c>
      <c r="R3545" t="str">
        <f>RIGHT(N3545,LEN(N3545)-FIND("/",N3545))</f>
        <v>plays</v>
      </c>
      <c r="S3545" s="11">
        <f>(J3545/86400)+25569+(-5/24)</f>
        <v>42150.546979166662</v>
      </c>
      <c r="T3545" s="11">
        <f>(I3545/86400)+25569+(-5/24)</f>
        <v>42180.546979166662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IF(E3546&lt;=0,0,(E3546/D3546)*100)</f>
        <v>100</v>
      </c>
      <c r="P3546" s="7">
        <f>IF(E3546&lt;=0,0,E3546/L3546)</f>
        <v>104.16666666666667</v>
      </c>
      <c r="Q3546" t="str">
        <f>LEFT(N3546,FIND("/",N3546)-1)</f>
        <v>theater</v>
      </c>
      <c r="R3546" t="str">
        <f>RIGHT(N3546,LEN(N3546)-FIND("/",N3546))</f>
        <v>plays</v>
      </c>
      <c r="S3546" s="11">
        <f>(J3546/86400)+25569+(-5/24)</f>
        <v>42040.623344907406</v>
      </c>
      <c r="T3546" s="11">
        <f>(I3546/86400)+25569+(-5/24)</f>
        <v>42070.623344907406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IF(E3547&lt;=0,0,(E3547/D3547)*100)</f>
        <v>100.4</v>
      </c>
      <c r="P3547" s="7">
        <f>IF(E3547&lt;=0,0,E3547/L3547)</f>
        <v>31.375</v>
      </c>
      <c r="Q3547" t="str">
        <f>LEFT(N3547,FIND("/",N3547)-1)</f>
        <v>theater</v>
      </c>
      <c r="R3547" t="str">
        <f>RIGHT(N3547,LEN(N3547)-FIND("/",N3547))</f>
        <v>plays</v>
      </c>
      <c r="S3547" s="11">
        <f>(J3547/86400)+25569+(-5/24)</f>
        <v>42075.599062499998</v>
      </c>
      <c r="T3547" s="11">
        <f>(I3547/86400)+25569+(-5/24)</f>
        <v>42105.599062499998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IF(E3548&lt;=0,0,(E3548/D3548)*100)</f>
        <v>102.27272727272727</v>
      </c>
      <c r="P3548" s="7">
        <f>IF(E3548&lt;=0,0,E3548/L3548)</f>
        <v>59.210526315789473</v>
      </c>
      <c r="Q3548" t="str">
        <f>LEFT(N3548,FIND("/",N3548)-1)</f>
        <v>theater</v>
      </c>
      <c r="R3548" t="str">
        <f>RIGHT(N3548,LEN(N3548)-FIND("/",N3548))</f>
        <v>plays</v>
      </c>
      <c r="S3548" s="11">
        <f>(J3548/86400)+25569+(-5/24)</f>
        <v>42073.452361111107</v>
      </c>
      <c r="T3548" s="11">
        <f>(I3548/86400)+25569+(-5/24)</f>
        <v>42094.957638888889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IF(E3549&lt;=0,0,(E3549/D3549)*100)</f>
        <v>114.40928571428573</v>
      </c>
      <c r="P3549" s="7">
        <f>IF(E3549&lt;=0,0,E3549/L3549)</f>
        <v>119.17633928571429</v>
      </c>
      <c r="Q3549" t="str">
        <f>LEFT(N3549,FIND("/",N3549)-1)</f>
        <v>theater</v>
      </c>
      <c r="R3549" t="str">
        <f>RIGHT(N3549,LEN(N3549)-FIND("/",N3549))</f>
        <v>plays</v>
      </c>
      <c r="S3549" s="11">
        <f>(J3549/86400)+25569+(-5/24)</f>
        <v>42479.870381944442</v>
      </c>
      <c r="T3549" s="11">
        <f>(I3549/86400)+25569+(-5/24)</f>
        <v>42503.957638888889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IF(E3550&lt;=0,0,(E3550/D3550)*100)</f>
        <v>101.9047619047619</v>
      </c>
      <c r="P3550" s="7">
        <f>IF(E3550&lt;=0,0,E3550/L3550)</f>
        <v>164.61538461538461</v>
      </c>
      <c r="Q3550" t="str">
        <f>LEFT(N3550,FIND("/",N3550)-1)</f>
        <v>theater</v>
      </c>
      <c r="R3550" t="str">
        <f>RIGHT(N3550,LEN(N3550)-FIND("/",N3550))</f>
        <v>plays</v>
      </c>
      <c r="S3550" s="11">
        <f>(J3550/86400)+25569+(-5/24)</f>
        <v>42411.733958333331</v>
      </c>
      <c r="T3550" s="11">
        <f>(I3550/86400)+25569+(-5/24)</f>
        <v>42433.833333333336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IF(E3551&lt;=0,0,(E3551/D3551)*100)</f>
        <v>102</v>
      </c>
      <c r="P3551" s="7">
        <f>IF(E3551&lt;=0,0,E3551/L3551)</f>
        <v>24.285714285714285</v>
      </c>
      <c r="Q3551" t="str">
        <f>LEFT(N3551,FIND("/",N3551)-1)</f>
        <v>theater</v>
      </c>
      <c r="R3551" t="str">
        <f>RIGHT(N3551,LEN(N3551)-FIND("/",N3551))</f>
        <v>plays</v>
      </c>
      <c r="S3551" s="11">
        <f>(J3551/86400)+25569+(-5/24)</f>
        <v>42223.186030092591</v>
      </c>
      <c r="T3551" s="11">
        <f>(I3551/86400)+25569+(-5/24)</f>
        <v>42251.186030092591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IF(E3552&lt;=0,0,(E3552/D3552)*100)</f>
        <v>104.80000000000001</v>
      </c>
      <c r="P3552" s="7">
        <f>IF(E3552&lt;=0,0,E3552/L3552)</f>
        <v>40.9375</v>
      </c>
      <c r="Q3552" t="str">
        <f>LEFT(N3552,FIND("/",N3552)-1)</f>
        <v>theater</v>
      </c>
      <c r="R3552" t="str">
        <f>RIGHT(N3552,LEN(N3552)-FIND("/",N3552))</f>
        <v>plays</v>
      </c>
      <c r="S3552" s="11">
        <f>(J3552/86400)+25569+(-5/24)</f>
        <v>42462.685162037036</v>
      </c>
      <c r="T3552" s="11">
        <f>(I3552/86400)+25569+(-5/24)</f>
        <v>42492.685162037036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IF(E3553&lt;=0,0,(E3553/D3553)*100)</f>
        <v>101.83333333333333</v>
      </c>
      <c r="P3553" s="7">
        <f>IF(E3553&lt;=0,0,E3553/L3553)</f>
        <v>61.1</v>
      </c>
      <c r="Q3553" t="str">
        <f>LEFT(N3553,FIND("/",N3553)-1)</f>
        <v>theater</v>
      </c>
      <c r="R3553" t="str">
        <f>RIGHT(N3553,LEN(N3553)-FIND("/",N3553))</f>
        <v>plays</v>
      </c>
      <c r="S3553" s="11">
        <f>(J3553/86400)+25569+(-5/24)</f>
        <v>41753.307523148142</v>
      </c>
      <c r="T3553" s="11">
        <f>(I3553/86400)+25569+(-5/24)</f>
        <v>41781.713194444441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IF(E3554&lt;=0,0,(E3554/D3554)*100)</f>
        <v>100</v>
      </c>
      <c r="P3554" s="7">
        <f>IF(E3554&lt;=0,0,E3554/L3554)</f>
        <v>38.65</v>
      </c>
      <c r="Q3554" t="str">
        <f>LEFT(N3554,FIND("/",N3554)-1)</f>
        <v>theater</v>
      </c>
      <c r="R3554" t="str">
        <f>RIGHT(N3554,LEN(N3554)-FIND("/",N3554))</f>
        <v>plays</v>
      </c>
      <c r="S3554" s="11">
        <f>(J3554/86400)+25569+(-5/24)</f>
        <v>41788.378749999996</v>
      </c>
      <c r="T3554" s="11">
        <f>(I3554/86400)+25569+(-5/24)</f>
        <v>41818.378749999996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IF(E3555&lt;=0,0,(E3555/D3555)*100)</f>
        <v>106.27272727272728</v>
      </c>
      <c r="P3555" s="7">
        <f>IF(E3555&lt;=0,0,E3555/L3555)</f>
        <v>56.20192307692308</v>
      </c>
      <c r="Q3555" t="str">
        <f>LEFT(N3555,FIND("/",N3555)-1)</f>
        <v>theater</v>
      </c>
      <c r="R3555" t="str">
        <f>RIGHT(N3555,LEN(N3555)-FIND("/",N3555))</f>
        <v>plays</v>
      </c>
      <c r="S3555" s="11">
        <f>(J3555/86400)+25569+(-5/24)</f>
        <v>42195.820370370369</v>
      </c>
      <c r="T3555" s="11">
        <f>(I3555/86400)+25569+(-5/24)</f>
        <v>42227.791666666664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IF(E3556&lt;=0,0,(E3556/D3556)*100)</f>
        <v>113.42219999999999</v>
      </c>
      <c r="P3556" s="7">
        <f>IF(E3556&lt;=0,0,E3556/L3556)</f>
        <v>107.00207547169811</v>
      </c>
      <c r="Q3556" t="str">
        <f>LEFT(N3556,FIND("/",N3556)-1)</f>
        <v>theater</v>
      </c>
      <c r="R3556" t="str">
        <f>RIGHT(N3556,LEN(N3556)-FIND("/",N3556))</f>
        <v>plays</v>
      </c>
      <c r="S3556" s="11">
        <f>(J3556/86400)+25569+(-5/24)</f>
        <v>42015.842118055552</v>
      </c>
      <c r="T3556" s="11">
        <f>(I3556/86400)+25569+(-5/24)</f>
        <v>42046.499999999993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IF(E3557&lt;=0,0,(E3557/D3557)*100)</f>
        <v>100</v>
      </c>
      <c r="P3557" s="7">
        <f>IF(E3557&lt;=0,0,E3557/L3557)</f>
        <v>171.42857142857142</v>
      </c>
      <c r="Q3557" t="str">
        <f>LEFT(N3557,FIND("/",N3557)-1)</f>
        <v>theater</v>
      </c>
      <c r="R3557" t="str">
        <f>RIGHT(N3557,LEN(N3557)-FIND("/",N3557))</f>
        <v>plays</v>
      </c>
      <c r="S3557" s="11">
        <f>(J3557/86400)+25569+(-5/24)</f>
        <v>42661.233726851853</v>
      </c>
      <c r="T3557" s="11">
        <f>(I3557/86400)+25569+(-5/24)</f>
        <v>42691.275393518517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IF(E3558&lt;=0,0,(E3558/D3558)*100)</f>
        <v>100.45454545454547</v>
      </c>
      <c r="P3558" s="7">
        <f>IF(E3558&lt;=0,0,E3558/L3558)</f>
        <v>110.5</v>
      </c>
      <c r="Q3558" t="str">
        <f>LEFT(N3558,FIND("/",N3558)-1)</f>
        <v>theater</v>
      </c>
      <c r="R3558" t="str">
        <f>RIGHT(N3558,LEN(N3558)-FIND("/",N3558))</f>
        <v>plays</v>
      </c>
      <c r="S3558" s="11">
        <f>(J3558/86400)+25569+(-5/24)</f>
        <v>41808.441249999996</v>
      </c>
      <c r="T3558" s="11">
        <f>(I3558/86400)+25569+(-5/24)</f>
        <v>41868.441249999996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IF(E3559&lt;=0,0,(E3559/D3559)*100)</f>
        <v>100.03599999999999</v>
      </c>
      <c r="P3559" s="7">
        <f>IF(E3559&lt;=0,0,E3559/L3559)</f>
        <v>179.27598566308242</v>
      </c>
      <c r="Q3559" t="str">
        <f>LEFT(N3559,FIND("/",N3559)-1)</f>
        <v>theater</v>
      </c>
      <c r="R3559" t="str">
        <f>RIGHT(N3559,LEN(N3559)-FIND("/",N3559))</f>
        <v>plays</v>
      </c>
      <c r="S3559" s="11">
        <f>(J3559/86400)+25569+(-5/24)</f>
        <v>41730.068414351852</v>
      </c>
      <c r="T3559" s="11">
        <f>(I3559/86400)+25569+(-5/24)</f>
        <v>41764.068414351852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IF(E3560&lt;=0,0,(E3560/D3560)*100)</f>
        <v>144</v>
      </c>
      <c r="P3560" s="7">
        <f>IF(E3560&lt;=0,0,E3560/L3560)</f>
        <v>22.90909090909091</v>
      </c>
      <c r="Q3560" t="str">
        <f>LEFT(N3560,FIND("/",N3560)-1)</f>
        <v>theater</v>
      </c>
      <c r="R3560" t="str">
        <f>RIGHT(N3560,LEN(N3560)-FIND("/",N3560))</f>
        <v>plays</v>
      </c>
      <c r="S3560" s="11">
        <f>(J3560/86400)+25569+(-5/24)</f>
        <v>42139.608506944445</v>
      </c>
      <c r="T3560" s="11">
        <f>(I3560/86400)+25569+(-5/24)</f>
        <v>42181.666666666664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IF(E3561&lt;=0,0,(E3561/D3561)*100)</f>
        <v>103.49999999999999</v>
      </c>
      <c r="P3561" s="7">
        <f>IF(E3561&lt;=0,0,E3561/L3561)</f>
        <v>43.125</v>
      </c>
      <c r="Q3561" t="str">
        <f>LEFT(N3561,FIND("/",N3561)-1)</f>
        <v>theater</v>
      </c>
      <c r="R3561" t="str">
        <f>RIGHT(N3561,LEN(N3561)-FIND("/",N3561))</f>
        <v>plays</v>
      </c>
      <c r="S3561" s="11">
        <f>(J3561/86400)+25569+(-5/24)</f>
        <v>42193.887824074067</v>
      </c>
      <c r="T3561" s="11">
        <f>(I3561/86400)+25569+(-5/24)</f>
        <v>42216.165277777771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IF(E3562&lt;=0,0,(E3562/D3562)*100)</f>
        <v>108.43750000000001</v>
      </c>
      <c r="P3562" s="7">
        <f>IF(E3562&lt;=0,0,E3562/L3562)</f>
        <v>46.891891891891895</v>
      </c>
      <c r="Q3562" t="str">
        <f>LEFT(N3562,FIND("/",N3562)-1)</f>
        <v>theater</v>
      </c>
      <c r="R3562" t="str">
        <f>RIGHT(N3562,LEN(N3562)-FIND("/",N3562))</f>
        <v>plays</v>
      </c>
      <c r="S3562" s="11">
        <f>(J3562/86400)+25569+(-5/24)</f>
        <v>42115.68131944444</v>
      </c>
      <c r="T3562" s="11">
        <f>(I3562/86400)+25569+(-5/24)</f>
        <v>42150.906249999993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IF(E3563&lt;=0,0,(E3563/D3563)*100)</f>
        <v>102.4</v>
      </c>
      <c r="P3563" s="7">
        <f>IF(E3563&lt;=0,0,E3563/L3563)</f>
        <v>47.407407407407405</v>
      </c>
      <c r="Q3563" t="str">
        <f>LEFT(N3563,FIND("/",N3563)-1)</f>
        <v>theater</v>
      </c>
      <c r="R3563" t="str">
        <f>RIGHT(N3563,LEN(N3563)-FIND("/",N3563))</f>
        <v>plays</v>
      </c>
      <c r="S3563" s="11">
        <f>(J3563/86400)+25569+(-5/24)</f>
        <v>42203.471967592595</v>
      </c>
      <c r="T3563" s="11">
        <f>(I3563/86400)+25569+(-5/24)</f>
        <v>42221.566666666666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IF(E3564&lt;=0,0,(E3564/D3564)*100)</f>
        <v>148.88888888888889</v>
      </c>
      <c r="P3564" s="7">
        <f>IF(E3564&lt;=0,0,E3564/L3564)</f>
        <v>15.129032258064516</v>
      </c>
      <c r="Q3564" t="str">
        <f>LEFT(N3564,FIND("/",N3564)-1)</f>
        <v>theater</v>
      </c>
      <c r="R3564" t="str">
        <f>RIGHT(N3564,LEN(N3564)-FIND("/",N3564))</f>
        <v>plays</v>
      </c>
      <c r="S3564" s="11">
        <f>(J3564/86400)+25569+(-5/24)</f>
        <v>42433.553553240738</v>
      </c>
      <c r="T3564" s="11">
        <f>(I3564/86400)+25569+(-5/24)</f>
        <v>42442.708333333336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IF(E3565&lt;=0,0,(E3565/D3565)*100)</f>
        <v>105.49000000000002</v>
      </c>
      <c r="P3565" s="7">
        <f>IF(E3565&lt;=0,0,E3565/L3565)</f>
        <v>21.098000000000003</v>
      </c>
      <c r="Q3565" t="str">
        <f>LEFT(N3565,FIND("/",N3565)-1)</f>
        <v>theater</v>
      </c>
      <c r="R3565" t="str">
        <f>RIGHT(N3565,LEN(N3565)-FIND("/",N3565))</f>
        <v>plays</v>
      </c>
      <c r="S3565" s="11">
        <f>(J3565/86400)+25569+(-5/24)</f>
        <v>42555.46361111111</v>
      </c>
      <c r="T3565" s="11">
        <f>(I3565/86400)+25569+(-5/24)</f>
        <v>42583.583333333336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IF(E3566&lt;=0,0,(E3566/D3566)*100)</f>
        <v>100.49999999999999</v>
      </c>
      <c r="P3566" s="7">
        <f>IF(E3566&lt;=0,0,E3566/L3566)</f>
        <v>59.117647058823529</v>
      </c>
      <c r="Q3566" t="str">
        <f>LEFT(N3566,FIND("/",N3566)-1)</f>
        <v>theater</v>
      </c>
      <c r="R3566" t="str">
        <f>RIGHT(N3566,LEN(N3566)-FIND("/",N3566))</f>
        <v>plays</v>
      </c>
      <c r="S3566" s="11">
        <f>(J3566/86400)+25569+(-5/24)</f>
        <v>42236.414918981478</v>
      </c>
      <c r="T3566" s="11">
        <f>(I3566/86400)+25569+(-5/24)</f>
        <v>42282.458333333336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IF(E3567&lt;=0,0,(E3567/D3567)*100)</f>
        <v>130.55555555555557</v>
      </c>
      <c r="P3567" s="7">
        <f>IF(E3567&lt;=0,0,E3567/L3567)</f>
        <v>97.916666666666671</v>
      </c>
      <c r="Q3567" t="str">
        <f>LEFT(N3567,FIND("/",N3567)-1)</f>
        <v>theater</v>
      </c>
      <c r="R3567" t="str">
        <f>RIGHT(N3567,LEN(N3567)-FIND("/",N3567))</f>
        <v>plays</v>
      </c>
      <c r="S3567" s="11">
        <f>(J3567/86400)+25569+(-5/24)</f>
        <v>41974.534814814811</v>
      </c>
      <c r="T3567" s="11">
        <f>(I3567/86400)+25569+(-5/24)</f>
        <v>42004.534814814811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IF(E3568&lt;=0,0,(E3568/D3568)*100)</f>
        <v>104.75000000000001</v>
      </c>
      <c r="P3568" s="7">
        <f>IF(E3568&lt;=0,0,E3568/L3568)</f>
        <v>55.131578947368418</v>
      </c>
      <c r="Q3568" t="str">
        <f>LEFT(N3568,FIND("/",N3568)-1)</f>
        <v>theater</v>
      </c>
      <c r="R3568" t="str">
        <f>RIGHT(N3568,LEN(N3568)-FIND("/",N3568))</f>
        <v>plays</v>
      </c>
      <c r="S3568" s="11">
        <f>(J3568/86400)+25569+(-5/24)</f>
        <v>41997.299571759257</v>
      </c>
      <c r="T3568" s="11">
        <f>(I3568/86400)+25569+(-5/24)</f>
        <v>42027.299571759257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IF(E3569&lt;=0,0,(E3569/D3569)*100)</f>
        <v>108.80000000000001</v>
      </c>
      <c r="P3569" s="7">
        <f>IF(E3569&lt;=0,0,E3569/L3569)</f>
        <v>26.536585365853657</v>
      </c>
      <c r="Q3569" t="str">
        <f>LEFT(N3569,FIND("/",N3569)-1)</f>
        <v>theater</v>
      </c>
      <c r="R3569" t="str">
        <f>RIGHT(N3569,LEN(N3569)-FIND("/",N3569))</f>
        <v>plays</v>
      </c>
      <c r="S3569" s="11">
        <f>(J3569/86400)+25569+(-5/24)</f>
        <v>42135.602361111109</v>
      </c>
      <c r="T3569" s="11">
        <f>(I3569/86400)+25569+(-5/24)</f>
        <v>42165.602361111109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IF(E3570&lt;=0,0,(E3570/D3570)*100)</f>
        <v>111.00000000000001</v>
      </c>
      <c r="P3570" s="7">
        <f>IF(E3570&lt;=0,0,E3570/L3570)</f>
        <v>58.421052631578945</v>
      </c>
      <c r="Q3570" t="str">
        <f>LEFT(N3570,FIND("/",N3570)-1)</f>
        <v>theater</v>
      </c>
      <c r="R3570" t="str">
        <f>RIGHT(N3570,LEN(N3570)-FIND("/",N3570))</f>
        <v>plays</v>
      </c>
      <c r="S3570" s="11">
        <f>(J3570/86400)+25569+(-5/24)</f>
        <v>41869.532337962963</v>
      </c>
      <c r="T3570" s="11">
        <f>(I3570/86400)+25569+(-5/24)</f>
        <v>41899.532337962963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IF(E3571&lt;=0,0,(E3571/D3571)*100)</f>
        <v>100.47999999999999</v>
      </c>
      <c r="P3571" s="7">
        <f>IF(E3571&lt;=0,0,E3571/L3571)</f>
        <v>122.53658536585365</v>
      </c>
      <c r="Q3571" t="str">
        <f>LEFT(N3571,FIND("/",N3571)-1)</f>
        <v>theater</v>
      </c>
      <c r="R3571" t="str">
        <f>RIGHT(N3571,LEN(N3571)-FIND("/",N3571))</f>
        <v>plays</v>
      </c>
      <c r="S3571" s="11">
        <f>(J3571/86400)+25569+(-5/24)</f>
        <v>41982.480277777773</v>
      </c>
      <c r="T3571" s="11">
        <f>(I3571/86400)+25569+(-5/24)</f>
        <v>42012.480277777773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IF(E3572&lt;=0,0,(E3572/D3572)*100)</f>
        <v>114.35</v>
      </c>
      <c r="P3572" s="7">
        <f>IF(E3572&lt;=0,0,E3572/L3572)</f>
        <v>87.961538461538467</v>
      </c>
      <c r="Q3572" t="str">
        <f>LEFT(N3572,FIND("/",N3572)-1)</f>
        <v>theater</v>
      </c>
      <c r="R3572" t="str">
        <f>RIGHT(N3572,LEN(N3572)-FIND("/",N3572))</f>
        <v>plays</v>
      </c>
      <c r="S3572" s="11">
        <f>(J3572/86400)+25569+(-5/24)</f>
        <v>41976.12364583333</v>
      </c>
      <c r="T3572" s="11">
        <f>(I3572/86400)+25569+(-5/24)</f>
        <v>42004.083333333336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IF(E3573&lt;=0,0,(E3573/D3573)*100)</f>
        <v>122.06666666666666</v>
      </c>
      <c r="P3573" s="7">
        <f>IF(E3573&lt;=0,0,E3573/L3573)</f>
        <v>73.239999999999995</v>
      </c>
      <c r="Q3573" t="str">
        <f>LEFT(N3573,FIND("/",N3573)-1)</f>
        <v>theater</v>
      </c>
      <c r="R3573" t="str">
        <f>RIGHT(N3573,LEN(N3573)-FIND("/",N3573))</f>
        <v>plays</v>
      </c>
      <c r="S3573" s="11">
        <f>(J3573/86400)+25569+(-5/24)</f>
        <v>41912.650613425925</v>
      </c>
      <c r="T3573" s="11">
        <f>(I3573/86400)+25569+(-5/24)</f>
        <v>41942.650613425925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IF(E3574&lt;=0,0,(E3574/D3574)*100)</f>
        <v>100</v>
      </c>
      <c r="P3574" s="7">
        <f>IF(E3574&lt;=0,0,E3574/L3574)</f>
        <v>55.555555555555557</v>
      </c>
      <c r="Q3574" t="str">
        <f>LEFT(N3574,FIND("/",N3574)-1)</f>
        <v>theater</v>
      </c>
      <c r="R3574" t="str">
        <f>RIGHT(N3574,LEN(N3574)-FIND("/",N3574))</f>
        <v>plays</v>
      </c>
      <c r="S3574" s="11">
        <f>(J3574/86400)+25569+(-5/24)</f>
        <v>42146.36206018518</v>
      </c>
      <c r="T3574" s="11">
        <f>(I3574/86400)+25569+(-5/24)</f>
        <v>42176.36206018518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IF(E3575&lt;=0,0,(E3575/D3575)*100)</f>
        <v>102.8</v>
      </c>
      <c r="P3575" s="7">
        <f>IF(E3575&lt;=0,0,E3575/L3575)</f>
        <v>39.53846153846154</v>
      </c>
      <c r="Q3575" t="str">
        <f>LEFT(N3575,FIND("/",N3575)-1)</f>
        <v>theater</v>
      </c>
      <c r="R3575" t="str">
        <f>RIGHT(N3575,LEN(N3575)-FIND("/",N3575))</f>
        <v>plays</v>
      </c>
      <c r="S3575" s="11">
        <f>(J3575/86400)+25569+(-5/24)</f>
        <v>41921.167199074072</v>
      </c>
      <c r="T3575" s="11">
        <f>(I3575/86400)+25569+(-5/24)</f>
        <v>41951.208865740737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IF(E3576&lt;=0,0,(E3576/D3576)*100)</f>
        <v>106.12068965517241</v>
      </c>
      <c r="P3576" s="7">
        <f>IF(E3576&lt;=0,0,E3576/L3576)</f>
        <v>136.77777777777777</v>
      </c>
      <c r="Q3576" t="str">
        <f>LEFT(N3576,FIND("/",N3576)-1)</f>
        <v>theater</v>
      </c>
      <c r="R3576" t="str">
        <f>RIGHT(N3576,LEN(N3576)-FIND("/",N3576))</f>
        <v>plays</v>
      </c>
      <c r="S3576" s="11">
        <f>(J3576/86400)+25569+(-5/24)</f>
        <v>41926.734351851854</v>
      </c>
      <c r="T3576" s="11">
        <f>(I3576/86400)+25569+(-5/24)</f>
        <v>41956.776018518511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IF(E3577&lt;=0,0,(E3577/D3577)*100)</f>
        <v>101.33000000000001</v>
      </c>
      <c r="P3577" s="7">
        <f>IF(E3577&lt;=0,0,E3577/L3577)</f>
        <v>99.343137254901961</v>
      </c>
      <c r="Q3577" t="str">
        <f>LEFT(N3577,FIND("/",N3577)-1)</f>
        <v>theater</v>
      </c>
      <c r="R3577" t="str">
        <f>RIGHT(N3577,LEN(N3577)-FIND("/",N3577))</f>
        <v>plays</v>
      </c>
      <c r="S3577" s="11">
        <f>(J3577/86400)+25569+(-5/24)</f>
        <v>42561.575543981475</v>
      </c>
      <c r="T3577" s="11">
        <f>(I3577/86400)+25569+(-5/24)</f>
        <v>42592.957638888889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IF(E3578&lt;=0,0,(E3578/D3578)*100)</f>
        <v>100</v>
      </c>
      <c r="P3578" s="7">
        <f>IF(E3578&lt;=0,0,E3578/L3578)</f>
        <v>20</v>
      </c>
      <c r="Q3578" t="str">
        <f>LEFT(N3578,FIND("/",N3578)-1)</f>
        <v>theater</v>
      </c>
      <c r="R3578" t="str">
        <f>RIGHT(N3578,LEN(N3578)-FIND("/",N3578))</f>
        <v>plays</v>
      </c>
      <c r="S3578" s="11">
        <f>(J3578/86400)+25569+(-5/24)</f>
        <v>42649.340902777774</v>
      </c>
      <c r="T3578" s="11">
        <f>(I3578/86400)+25569+(-5/24)</f>
        <v>42709.382569444446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IF(E3579&lt;=0,0,(E3579/D3579)*100)</f>
        <v>130</v>
      </c>
      <c r="P3579" s="7">
        <f>IF(E3579&lt;=0,0,E3579/L3579)</f>
        <v>28.888888888888889</v>
      </c>
      <c r="Q3579" t="str">
        <f>LEFT(N3579,FIND("/",N3579)-1)</f>
        <v>theater</v>
      </c>
      <c r="R3579" t="str">
        <f>RIGHT(N3579,LEN(N3579)-FIND("/",N3579))</f>
        <v>plays</v>
      </c>
      <c r="S3579" s="11">
        <f>(J3579/86400)+25569+(-5/24)</f>
        <v>42093.578506944446</v>
      </c>
      <c r="T3579" s="11">
        <f>(I3579/86400)+25569+(-5/24)</f>
        <v>42120.061111111114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IF(E3580&lt;=0,0,(E3580/D3580)*100)</f>
        <v>100.01333333333334</v>
      </c>
      <c r="P3580" s="7">
        <f>IF(E3580&lt;=0,0,E3580/L3580)</f>
        <v>40.545945945945945</v>
      </c>
      <c r="Q3580" t="str">
        <f>LEFT(N3580,FIND("/",N3580)-1)</f>
        <v>theater</v>
      </c>
      <c r="R3580" t="str">
        <f>RIGHT(N3580,LEN(N3580)-FIND("/",N3580))</f>
        <v>plays</v>
      </c>
      <c r="S3580" s="11">
        <f>(J3580/86400)+25569+(-5/24)</f>
        <v>42460.525196759256</v>
      </c>
      <c r="T3580" s="11">
        <f>(I3580/86400)+25569+(-5/24)</f>
        <v>42490.525196759256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IF(E3581&lt;=0,0,(E3581/D3581)*100)</f>
        <v>100</v>
      </c>
      <c r="P3581" s="7">
        <f>IF(E3581&lt;=0,0,E3581/L3581)</f>
        <v>35.714285714285715</v>
      </c>
      <c r="Q3581" t="str">
        <f>LEFT(N3581,FIND("/",N3581)-1)</f>
        <v>theater</v>
      </c>
      <c r="R3581" t="str">
        <f>RIGHT(N3581,LEN(N3581)-FIND("/",N3581))</f>
        <v>plays</v>
      </c>
      <c r="S3581" s="11">
        <f>(J3581/86400)+25569+(-5/24)</f>
        <v>42430.553888888891</v>
      </c>
      <c r="T3581" s="11">
        <f>(I3581/86400)+25569+(-5/24)</f>
        <v>42460.51222222222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IF(E3582&lt;=0,0,(E3582/D3582)*100)</f>
        <v>113.88888888888889</v>
      </c>
      <c r="P3582" s="7">
        <f>IF(E3582&lt;=0,0,E3582/L3582)</f>
        <v>37.962962962962962</v>
      </c>
      <c r="Q3582" t="str">
        <f>LEFT(N3582,FIND("/",N3582)-1)</f>
        <v>theater</v>
      </c>
      <c r="R3582" t="str">
        <f>RIGHT(N3582,LEN(N3582)-FIND("/",N3582))</f>
        <v>plays</v>
      </c>
      <c r="S3582" s="11">
        <f>(J3582/86400)+25569+(-5/24)</f>
        <v>42025.967847222222</v>
      </c>
      <c r="T3582" s="11">
        <f>(I3582/86400)+25569+(-5/24)</f>
        <v>42063.999305555553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IF(E3583&lt;=0,0,(E3583/D3583)*100)</f>
        <v>100</v>
      </c>
      <c r="P3583" s="7">
        <f>IF(E3583&lt;=0,0,E3583/L3583)</f>
        <v>33.333333333333336</v>
      </c>
      <c r="Q3583" t="str">
        <f>LEFT(N3583,FIND("/",N3583)-1)</f>
        <v>theater</v>
      </c>
      <c r="R3583" t="str">
        <f>RIGHT(N3583,LEN(N3583)-FIND("/",N3583))</f>
        <v>plays</v>
      </c>
      <c r="S3583" s="11">
        <f>(J3583/86400)+25569+(-5/24)</f>
        <v>41836.26284722222</v>
      </c>
      <c r="T3583" s="11">
        <f>(I3583/86400)+25569+(-5/24)</f>
        <v>41850.26284722222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IF(E3584&lt;=0,0,(E3584/D3584)*100)</f>
        <v>287</v>
      </c>
      <c r="P3584" s="7">
        <f>IF(E3584&lt;=0,0,E3584/L3584)</f>
        <v>58.571428571428569</v>
      </c>
      <c r="Q3584" t="str">
        <f>LEFT(N3584,FIND("/",N3584)-1)</f>
        <v>theater</v>
      </c>
      <c r="R3584" t="str">
        <f>RIGHT(N3584,LEN(N3584)-FIND("/",N3584))</f>
        <v>plays</v>
      </c>
      <c r="S3584" s="11">
        <f>(J3584/86400)+25569+(-5/24)</f>
        <v>42450.887523148143</v>
      </c>
      <c r="T3584" s="11">
        <f>(I3584/86400)+25569+(-5/24)</f>
        <v>42464.887523148143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IF(E3585&lt;=0,0,(E3585/D3585)*100)</f>
        <v>108.5</v>
      </c>
      <c r="P3585" s="7">
        <f>IF(E3585&lt;=0,0,E3585/L3585)</f>
        <v>135.625</v>
      </c>
      <c r="Q3585" t="str">
        <f>LEFT(N3585,FIND("/",N3585)-1)</f>
        <v>theater</v>
      </c>
      <c r="R3585" t="str">
        <f>RIGHT(N3585,LEN(N3585)-FIND("/",N3585))</f>
        <v>plays</v>
      </c>
      <c r="S3585" s="11">
        <f>(J3585/86400)+25569+(-5/24)</f>
        <v>42418.217650462961</v>
      </c>
      <c r="T3585" s="11">
        <f>(I3585/86400)+25569+(-5/24)</f>
        <v>42478.175983796296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IF(E3586&lt;=0,0,(E3586/D3586)*100)</f>
        <v>115.5</v>
      </c>
      <c r="P3586" s="7">
        <f>IF(E3586&lt;=0,0,E3586/L3586)</f>
        <v>30.9375</v>
      </c>
      <c r="Q3586" t="str">
        <f>LEFT(N3586,FIND("/",N3586)-1)</f>
        <v>theater</v>
      </c>
      <c r="R3586" t="str">
        <f>RIGHT(N3586,LEN(N3586)-FIND("/",N3586))</f>
        <v>plays</v>
      </c>
      <c r="S3586" s="11">
        <f>(J3586/86400)+25569+(-5/24)</f>
        <v>42168.108148148145</v>
      </c>
      <c r="T3586" s="11">
        <f>(I3586/86400)+25569+(-5/24)</f>
        <v>42198.108148148145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IF(E3587&lt;=0,0,(E3587/D3587)*100)</f>
        <v>119.11764705882352</v>
      </c>
      <c r="P3587" s="7">
        <f>IF(E3587&lt;=0,0,E3587/L3587)</f>
        <v>176.08695652173913</v>
      </c>
      <c r="Q3587" t="str">
        <f>LEFT(N3587,FIND("/",N3587)-1)</f>
        <v>theater</v>
      </c>
      <c r="R3587" t="str">
        <f>RIGHT(N3587,LEN(N3587)-FIND("/",N3587))</f>
        <v>plays</v>
      </c>
      <c r="S3587" s="11">
        <f>(J3587/86400)+25569+(-5/24)</f>
        <v>41964.507986111108</v>
      </c>
      <c r="T3587" s="11">
        <f>(I3587/86400)+25569+(-5/24)</f>
        <v>41994.507986111108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IF(E3588&lt;=0,0,(E3588/D3588)*100)</f>
        <v>109.42666666666668</v>
      </c>
      <c r="P3588" s="7">
        <f>IF(E3588&lt;=0,0,E3588/L3588)</f>
        <v>151.9814814814815</v>
      </c>
      <c r="Q3588" t="str">
        <f>LEFT(N3588,FIND("/",N3588)-1)</f>
        <v>theater</v>
      </c>
      <c r="R3588" t="str">
        <f>RIGHT(N3588,LEN(N3588)-FIND("/",N3588))</f>
        <v>plays</v>
      </c>
      <c r="S3588" s="11">
        <f>(J3588/86400)+25569+(-5/24)</f>
        <v>42576.489236111105</v>
      </c>
      <c r="T3588" s="11">
        <f>(I3588/86400)+25569+(-5/24)</f>
        <v>42636.489236111105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IF(E3589&lt;=0,0,(E3589/D3589)*100)</f>
        <v>126.6</v>
      </c>
      <c r="P3589" s="7">
        <f>IF(E3589&lt;=0,0,E3589/L3589)</f>
        <v>22.607142857142858</v>
      </c>
      <c r="Q3589" t="str">
        <f>LEFT(N3589,FIND("/",N3589)-1)</f>
        <v>theater</v>
      </c>
      <c r="R3589" t="str">
        <f>RIGHT(N3589,LEN(N3589)-FIND("/",N3589))</f>
        <v>plays</v>
      </c>
      <c r="S3589" s="11">
        <f>(J3589/86400)+25569+(-5/24)</f>
        <v>42503.331643518519</v>
      </c>
      <c r="T3589" s="11">
        <f>(I3589/86400)+25569+(-5/24)</f>
        <v>42548.583333333336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IF(E3590&lt;=0,0,(E3590/D3590)*100)</f>
        <v>100.49999999999999</v>
      </c>
      <c r="P3590" s="7">
        <f>IF(E3590&lt;=0,0,E3590/L3590)</f>
        <v>18.272727272727273</v>
      </c>
      <c r="Q3590" t="str">
        <f>LEFT(N3590,FIND("/",N3590)-1)</f>
        <v>theater</v>
      </c>
      <c r="R3590" t="str">
        <f>RIGHT(N3590,LEN(N3590)-FIND("/",N3590))</f>
        <v>plays</v>
      </c>
      <c r="S3590" s="11">
        <f>(J3590/86400)+25569+(-5/24)</f>
        <v>42101.620486111111</v>
      </c>
      <c r="T3590" s="11">
        <f>(I3590/86400)+25569+(-5/24)</f>
        <v>42123.749999999993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IF(E3591&lt;=0,0,(E3591/D3591)*100)</f>
        <v>127.49999999999999</v>
      </c>
      <c r="P3591" s="7">
        <f>IF(E3591&lt;=0,0,E3591/L3591)</f>
        <v>82.258064516129039</v>
      </c>
      <c r="Q3591" t="str">
        <f>LEFT(N3591,FIND("/",N3591)-1)</f>
        <v>theater</v>
      </c>
      <c r="R3591" t="str">
        <f>RIGHT(N3591,LEN(N3591)-FIND("/",N3591))</f>
        <v>plays</v>
      </c>
      <c r="S3591" s="11">
        <f>(J3591/86400)+25569+(-5/24)</f>
        <v>42125.439201388886</v>
      </c>
      <c r="T3591" s="11">
        <f>(I3591/86400)+25569+(-5/24)</f>
        <v>42150.439201388886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IF(E3592&lt;=0,0,(E3592/D3592)*100)</f>
        <v>100.05999999999999</v>
      </c>
      <c r="P3592" s="7">
        <f>IF(E3592&lt;=0,0,E3592/L3592)</f>
        <v>68.534246575342465</v>
      </c>
      <c r="Q3592" t="str">
        <f>LEFT(N3592,FIND("/",N3592)-1)</f>
        <v>theater</v>
      </c>
      <c r="R3592" t="str">
        <f>RIGHT(N3592,LEN(N3592)-FIND("/",N3592))</f>
        <v>plays</v>
      </c>
      <c r="S3592" s="11">
        <f>(J3592/86400)+25569+(-5/24)</f>
        <v>41902.125393518516</v>
      </c>
      <c r="T3592" s="11">
        <f>(I3592/86400)+25569+(-5/24)</f>
        <v>41932.125393518516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IF(E3593&lt;=0,0,(E3593/D3593)*100)</f>
        <v>175</v>
      </c>
      <c r="P3593" s="7">
        <f>IF(E3593&lt;=0,0,E3593/L3593)</f>
        <v>68.055555555555557</v>
      </c>
      <c r="Q3593" t="str">
        <f>LEFT(N3593,FIND("/",N3593)-1)</f>
        <v>theater</v>
      </c>
      <c r="R3593" t="str">
        <f>RIGHT(N3593,LEN(N3593)-FIND("/",N3593))</f>
        <v>plays</v>
      </c>
      <c r="S3593" s="11">
        <f>(J3593/86400)+25569+(-5/24)</f>
        <v>42003.74009259259</v>
      </c>
      <c r="T3593" s="11">
        <f>(I3593/86400)+25569+(-5/24)</f>
        <v>42027.999305555553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IF(E3594&lt;=0,0,(E3594/D3594)*100)</f>
        <v>127.25</v>
      </c>
      <c r="P3594" s="7">
        <f>IF(E3594&lt;=0,0,E3594/L3594)</f>
        <v>72.714285714285708</v>
      </c>
      <c r="Q3594" t="str">
        <f>LEFT(N3594,FIND("/",N3594)-1)</f>
        <v>theater</v>
      </c>
      <c r="R3594" t="str">
        <f>RIGHT(N3594,LEN(N3594)-FIND("/",N3594))</f>
        <v>plays</v>
      </c>
      <c r="S3594" s="11">
        <f>(J3594/86400)+25569+(-5/24)</f>
        <v>41988.621608796289</v>
      </c>
      <c r="T3594" s="11">
        <f>(I3594/86400)+25569+(-5/24)</f>
        <v>42045.999305555553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IF(E3595&lt;=0,0,(E3595/D3595)*100)</f>
        <v>110.63333333333334</v>
      </c>
      <c r="P3595" s="7">
        <f>IF(E3595&lt;=0,0,E3595/L3595)</f>
        <v>77.186046511627907</v>
      </c>
      <c r="Q3595" t="str">
        <f>LEFT(N3595,FIND("/",N3595)-1)</f>
        <v>theater</v>
      </c>
      <c r="R3595" t="str">
        <f>RIGHT(N3595,LEN(N3595)-FIND("/",N3595))</f>
        <v>plays</v>
      </c>
      <c r="S3595" s="11">
        <f>(J3595/86400)+25569+(-5/24)</f>
        <v>41974.690266203703</v>
      </c>
      <c r="T3595" s="11">
        <f>(I3595/86400)+25569+(-5/24)</f>
        <v>42009.643055555549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IF(E3596&lt;=0,0,(E3596/D3596)*100)</f>
        <v>125.93749999999999</v>
      </c>
      <c r="P3596" s="7">
        <f>IF(E3596&lt;=0,0,E3596/L3596)</f>
        <v>55.972222222222221</v>
      </c>
      <c r="Q3596" t="str">
        <f>LEFT(N3596,FIND("/",N3596)-1)</f>
        <v>theater</v>
      </c>
      <c r="R3596" t="str">
        <f>RIGHT(N3596,LEN(N3596)-FIND("/",N3596))</f>
        <v>plays</v>
      </c>
      <c r="S3596" s="11">
        <f>(J3596/86400)+25569+(-5/24)</f>
        <v>42591.858587962961</v>
      </c>
      <c r="T3596" s="11">
        <f>(I3596/86400)+25569+(-5/24)</f>
        <v>42616.858587962961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IF(E3597&lt;=0,0,(E3597/D3597)*100)</f>
        <v>118.5</v>
      </c>
      <c r="P3597" s="7">
        <f>IF(E3597&lt;=0,0,E3597/L3597)</f>
        <v>49.693548387096776</v>
      </c>
      <c r="Q3597" t="str">
        <f>LEFT(N3597,FIND("/",N3597)-1)</f>
        <v>theater</v>
      </c>
      <c r="R3597" t="str">
        <f>RIGHT(N3597,LEN(N3597)-FIND("/",N3597))</f>
        <v>plays</v>
      </c>
      <c r="S3597" s="11">
        <f>(J3597/86400)+25569+(-5/24)</f>
        <v>42049.800034722219</v>
      </c>
      <c r="T3597" s="11">
        <f>(I3597/86400)+25569+(-5/24)</f>
        <v>42076.082638888889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IF(E3598&lt;=0,0,(E3598/D3598)*100)</f>
        <v>107.72727272727273</v>
      </c>
      <c r="P3598" s="7">
        <f>IF(E3598&lt;=0,0,E3598/L3598)</f>
        <v>79</v>
      </c>
      <c r="Q3598" t="str">
        <f>LEFT(N3598,FIND("/",N3598)-1)</f>
        <v>theater</v>
      </c>
      <c r="R3598" t="str">
        <f>RIGHT(N3598,LEN(N3598)-FIND("/",N3598))</f>
        <v>plays</v>
      </c>
      <c r="S3598" s="11">
        <f>(J3598/86400)+25569+(-5/24)</f>
        <v>41856.506736111107</v>
      </c>
      <c r="T3598" s="11">
        <f>(I3598/86400)+25569+(-5/24)</f>
        <v>41877.506736111107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IF(E3599&lt;=0,0,(E3599/D3599)*100)</f>
        <v>102.60000000000001</v>
      </c>
      <c r="P3599" s="7">
        <f>IF(E3599&lt;=0,0,E3599/L3599)</f>
        <v>77.727272727272734</v>
      </c>
      <c r="Q3599" t="str">
        <f>LEFT(N3599,FIND("/",N3599)-1)</f>
        <v>theater</v>
      </c>
      <c r="R3599" t="str">
        <f>RIGHT(N3599,LEN(N3599)-FIND("/",N3599))</f>
        <v>plays</v>
      </c>
      <c r="S3599" s="11">
        <f>(J3599/86400)+25569+(-5/24)</f>
        <v>42417.377199074072</v>
      </c>
      <c r="T3599" s="11">
        <f>(I3599/86400)+25569+(-5/24)</f>
        <v>42432.040972222218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IF(E3600&lt;=0,0,(E3600/D3600)*100)</f>
        <v>110.1</v>
      </c>
      <c r="P3600" s="7">
        <f>IF(E3600&lt;=0,0,E3600/L3600)</f>
        <v>40.777777777777779</v>
      </c>
      <c r="Q3600" t="str">
        <f>LEFT(N3600,FIND("/",N3600)-1)</f>
        <v>theater</v>
      </c>
      <c r="R3600" t="str">
        <f>RIGHT(N3600,LEN(N3600)-FIND("/",N3600))</f>
        <v>plays</v>
      </c>
      <c r="S3600" s="11">
        <f>(J3600/86400)+25569+(-5/24)</f>
        <v>41866.590532407405</v>
      </c>
      <c r="T3600" s="11">
        <f>(I3600/86400)+25569+(-5/24)</f>
        <v>41884.999305555553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IF(E3601&lt;=0,0,(E3601/D3601)*100)</f>
        <v>202</v>
      </c>
      <c r="P3601" s="7">
        <f>IF(E3601&lt;=0,0,E3601/L3601)</f>
        <v>59.411764705882355</v>
      </c>
      <c r="Q3601" t="str">
        <f>LEFT(N3601,FIND("/",N3601)-1)</f>
        <v>theater</v>
      </c>
      <c r="R3601" t="str">
        <f>RIGHT(N3601,LEN(N3601)-FIND("/",N3601))</f>
        <v>plays</v>
      </c>
      <c r="S3601" s="11">
        <f>(J3601/86400)+25569+(-5/24)</f>
        <v>42220.586539351854</v>
      </c>
      <c r="T3601" s="11">
        <f>(I3601/86400)+25569+(-5/24)</f>
        <v>42245.791666666664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IF(E3602&lt;=0,0,(E3602/D3602)*100)</f>
        <v>130</v>
      </c>
      <c r="P3602" s="7">
        <f>IF(E3602&lt;=0,0,E3602/L3602)</f>
        <v>3.25</v>
      </c>
      <c r="Q3602" t="str">
        <f>LEFT(N3602,FIND("/",N3602)-1)</f>
        <v>theater</v>
      </c>
      <c r="R3602" t="str">
        <f>RIGHT(N3602,LEN(N3602)-FIND("/",N3602))</f>
        <v>plays</v>
      </c>
      <c r="S3602" s="11">
        <f>(J3602/86400)+25569+(-5/24)</f>
        <v>42628.640787037039</v>
      </c>
      <c r="T3602" s="11">
        <f>(I3602/86400)+25569+(-5/24)</f>
        <v>42656.640787037039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IF(E3603&lt;=0,0,(E3603/D3603)*100)</f>
        <v>104.35000000000001</v>
      </c>
      <c r="P3603" s="7">
        <f>IF(E3603&lt;=0,0,E3603/L3603)</f>
        <v>39.377358490566039</v>
      </c>
      <c r="Q3603" t="str">
        <f>LEFT(N3603,FIND("/",N3603)-1)</f>
        <v>theater</v>
      </c>
      <c r="R3603" t="str">
        <f>RIGHT(N3603,LEN(N3603)-FIND("/",N3603))</f>
        <v>plays</v>
      </c>
      <c r="S3603" s="11">
        <f>(J3603/86400)+25569+(-5/24)</f>
        <v>41990.790300925924</v>
      </c>
      <c r="T3603" s="11">
        <f>(I3603/86400)+25569+(-5/24)</f>
        <v>42020.790300925924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IF(E3604&lt;=0,0,(E3604/D3604)*100)</f>
        <v>100.05</v>
      </c>
      <c r="P3604" s="7">
        <f>IF(E3604&lt;=0,0,E3604/L3604)</f>
        <v>81.673469387755105</v>
      </c>
      <c r="Q3604" t="str">
        <f>LEFT(N3604,FIND("/",N3604)-1)</f>
        <v>theater</v>
      </c>
      <c r="R3604" t="str">
        <f>RIGHT(N3604,LEN(N3604)-FIND("/",N3604))</f>
        <v>plays</v>
      </c>
      <c r="S3604" s="11">
        <f>(J3604/86400)+25569+(-5/24)</f>
        <v>42447.68609953703</v>
      </c>
      <c r="T3604" s="11">
        <f>(I3604/86400)+25569+(-5/24)</f>
        <v>42507.68609953703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IF(E3605&lt;=0,0,(E3605/D3605)*100)</f>
        <v>170.66666666666669</v>
      </c>
      <c r="P3605" s="7">
        <f>IF(E3605&lt;=0,0,E3605/L3605)</f>
        <v>44.912280701754383</v>
      </c>
      <c r="Q3605" t="str">
        <f>LEFT(N3605,FIND("/",N3605)-1)</f>
        <v>theater</v>
      </c>
      <c r="R3605" t="str">
        <f>RIGHT(N3605,LEN(N3605)-FIND("/",N3605))</f>
        <v>plays</v>
      </c>
      <c r="S3605" s="11">
        <f>(J3605/86400)+25569+(-5/24)</f>
        <v>42283.656018518515</v>
      </c>
      <c r="T3605" s="11">
        <f>(I3605/86400)+25569+(-5/24)</f>
        <v>42313.697685185187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IF(E3606&lt;=0,0,(E3606/D3606)*100)</f>
        <v>112.83333333333334</v>
      </c>
      <c r="P3606" s="7">
        <f>IF(E3606&lt;=0,0,E3606/L3606)</f>
        <v>49.05797101449275</v>
      </c>
      <c r="Q3606" t="str">
        <f>LEFT(N3606,FIND("/",N3606)-1)</f>
        <v>theater</v>
      </c>
      <c r="R3606" t="str">
        <f>RIGHT(N3606,LEN(N3606)-FIND("/",N3606))</f>
        <v>plays</v>
      </c>
      <c r="S3606" s="11">
        <f>(J3606/86400)+25569+(-5/24)</f>
        <v>42482.80736111111</v>
      </c>
      <c r="T3606" s="11">
        <f>(I3606/86400)+25569+(-5/24)</f>
        <v>42489.082638888889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IF(E3607&lt;=0,0,(E3607/D3607)*100)</f>
        <v>184</v>
      </c>
      <c r="P3607" s="7">
        <f>IF(E3607&lt;=0,0,E3607/L3607)</f>
        <v>30.666666666666668</v>
      </c>
      <c r="Q3607" t="str">
        <f>LEFT(N3607,FIND("/",N3607)-1)</f>
        <v>theater</v>
      </c>
      <c r="R3607" t="str">
        <f>RIGHT(N3607,LEN(N3607)-FIND("/",N3607))</f>
        <v>plays</v>
      </c>
      <c r="S3607" s="11">
        <f>(J3607/86400)+25569+(-5/24)</f>
        <v>42383.584791666661</v>
      </c>
      <c r="T3607" s="11">
        <f>(I3607/86400)+25569+(-5/24)</f>
        <v>42413.584791666661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IF(E3608&lt;=0,0,(E3608/D3608)*100)</f>
        <v>130.26666666666665</v>
      </c>
      <c r="P3608" s="7">
        <f>IF(E3608&lt;=0,0,E3608/L3608)</f>
        <v>61.0625</v>
      </c>
      <c r="Q3608" t="str">
        <f>LEFT(N3608,FIND("/",N3608)-1)</f>
        <v>theater</v>
      </c>
      <c r="R3608" t="str">
        <f>RIGHT(N3608,LEN(N3608)-FIND("/",N3608))</f>
        <v>plays</v>
      </c>
      <c r="S3608" s="11">
        <f>(J3608/86400)+25569+(-5/24)</f>
        <v>42566.396493055552</v>
      </c>
      <c r="T3608" s="11">
        <f>(I3608/86400)+25569+(-5/24)</f>
        <v>42596.396493055552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IF(E3609&lt;=0,0,(E3609/D3609)*100)</f>
        <v>105.45454545454544</v>
      </c>
      <c r="P3609" s="7">
        <f>IF(E3609&lt;=0,0,E3609/L3609)</f>
        <v>29</v>
      </c>
      <c r="Q3609" t="str">
        <f>LEFT(N3609,FIND("/",N3609)-1)</f>
        <v>theater</v>
      </c>
      <c r="R3609" t="str">
        <f>RIGHT(N3609,LEN(N3609)-FIND("/",N3609))</f>
        <v>plays</v>
      </c>
      <c r="S3609" s="11">
        <f>(J3609/86400)+25569+(-5/24)</f>
        <v>42338.755578703705</v>
      </c>
      <c r="T3609" s="11">
        <f>(I3609/86400)+25569+(-5/24)</f>
        <v>42352.791666666664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IF(E3610&lt;=0,0,(E3610/D3610)*100)</f>
        <v>100</v>
      </c>
      <c r="P3610" s="7">
        <f>IF(E3610&lt;=0,0,E3610/L3610)</f>
        <v>29.62962962962963</v>
      </c>
      <c r="Q3610" t="str">
        <f>LEFT(N3610,FIND("/",N3610)-1)</f>
        <v>theater</v>
      </c>
      <c r="R3610" t="str">
        <f>RIGHT(N3610,LEN(N3610)-FIND("/",N3610))</f>
        <v>plays</v>
      </c>
      <c r="S3610" s="11">
        <f>(J3610/86400)+25569+(-5/24)</f>
        <v>42506.501041666663</v>
      </c>
      <c r="T3610" s="11">
        <f>(I3610/86400)+25569+(-5/24)</f>
        <v>42538.374999999993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IF(E3611&lt;=0,0,(E3611/D3611)*100)</f>
        <v>153.31632653061226</v>
      </c>
      <c r="P3611" s="7">
        <f>IF(E3611&lt;=0,0,E3611/L3611)</f>
        <v>143.0952380952381</v>
      </c>
      <c r="Q3611" t="str">
        <f>LEFT(N3611,FIND("/",N3611)-1)</f>
        <v>theater</v>
      </c>
      <c r="R3611" t="str">
        <f>RIGHT(N3611,LEN(N3611)-FIND("/",N3611))</f>
        <v>plays</v>
      </c>
      <c r="S3611" s="11">
        <f>(J3611/86400)+25569+(-5/24)</f>
        <v>42429.783391203702</v>
      </c>
      <c r="T3611" s="11">
        <f>(I3611/86400)+25569+(-5/24)</f>
        <v>42459.741724537038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IF(E3612&lt;=0,0,(E3612/D3612)*100)</f>
        <v>162.30000000000001</v>
      </c>
      <c r="P3612" s="7">
        <f>IF(E3612&lt;=0,0,E3612/L3612)</f>
        <v>52.354838709677416</v>
      </c>
      <c r="Q3612" t="str">
        <f>LEFT(N3612,FIND("/",N3612)-1)</f>
        <v>theater</v>
      </c>
      <c r="R3612" t="str">
        <f>RIGHT(N3612,LEN(N3612)-FIND("/",N3612))</f>
        <v>plays</v>
      </c>
      <c r="S3612" s="11">
        <f>(J3612/86400)+25569+(-5/24)</f>
        <v>42203.22379629629</v>
      </c>
      <c r="T3612" s="11">
        <f>(I3612/86400)+25569+(-5/24)</f>
        <v>42233.22379629629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IF(E3613&lt;=0,0,(E3613/D3613)*100)</f>
        <v>136</v>
      </c>
      <c r="P3613" s="7">
        <f>IF(E3613&lt;=0,0,E3613/L3613)</f>
        <v>66.666666666666671</v>
      </c>
      <c r="Q3613" t="str">
        <f>LEFT(N3613,FIND("/",N3613)-1)</f>
        <v>theater</v>
      </c>
      <c r="R3613" t="str">
        <f>RIGHT(N3613,LEN(N3613)-FIND("/",N3613))</f>
        <v>plays</v>
      </c>
      <c r="S3613" s="11">
        <f>(J3613/86400)+25569+(-5/24)</f>
        <v>42072.162048611113</v>
      </c>
      <c r="T3613" s="11">
        <f>(I3613/86400)+25569+(-5/24)</f>
        <v>42102.162048611113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IF(E3614&lt;=0,0,(E3614/D3614)*100)</f>
        <v>144.4</v>
      </c>
      <c r="P3614" s="7">
        <f>IF(E3614&lt;=0,0,E3614/L3614)</f>
        <v>126.66666666666667</v>
      </c>
      <c r="Q3614" t="str">
        <f>LEFT(N3614,FIND("/",N3614)-1)</f>
        <v>theater</v>
      </c>
      <c r="R3614" t="str">
        <f>RIGHT(N3614,LEN(N3614)-FIND("/",N3614))</f>
        <v>plays</v>
      </c>
      <c r="S3614" s="11">
        <f>(J3614/86400)+25569+(-5/24)</f>
        <v>41789.518645833326</v>
      </c>
      <c r="T3614" s="11">
        <f>(I3614/86400)+25569+(-5/24)</f>
        <v>41799.518645833326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IF(E3615&lt;=0,0,(E3615/D3615)*100)</f>
        <v>100</v>
      </c>
      <c r="P3615" s="7">
        <f>IF(E3615&lt;=0,0,E3615/L3615)</f>
        <v>62.5</v>
      </c>
      <c r="Q3615" t="str">
        <f>LEFT(N3615,FIND("/",N3615)-1)</f>
        <v>theater</v>
      </c>
      <c r="R3615" t="str">
        <f>RIGHT(N3615,LEN(N3615)-FIND("/",N3615))</f>
        <v>plays</v>
      </c>
      <c r="S3615" s="11">
        <f>(J3615/86400)+25569+(-5/24)</f>
        <v>41788.381643518514</v>
      </c>
      <c r="T3615" s="11">
        <f>(I3615/86400)+25569+(-5/24)</f>
        <v>41818.381643518514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IF(E3616&lt;=0,0,(E3616/D3616)*100)</f>
        <v>100.8</v>
      </c>
      <c r="P3616" s="7">
        <f>IF(E3616&lt;=0,0,E3616/L3616)</f>
        <v>35.492957746478872</v>
      </c>
      <c r="Q3616" t="str">
        <f>LEFT(N3616,FIND("/",N3616)-1)</f>
        <v>theater</v>
      </c>
      <c r="R3616" t="str">
        <f>RIGHT(N3616,LEN(N3616)-FIND("/",N3616))</f>
        <v>plays</v>
      </c>
      <c r="S3616" s="11">
        <f>(J3616/86400)+25569+(-5/24)</f>
        <v>42143.833518518521</v>
      </c>
      <c r="T3616" s="11">
        <f>(I3616/86400)+25569+(-5/24)</f>
        <v>42173.833518518521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IF(E3617&lt;=0,0,(E3617/D3617)*100)</f>
        <v>106.80000000000001</v>
      </c>
      <c r="P3617" s="7">
        <f>IF(E3617&lt;=0,0,E3617/L3617)</f>
        <v>37.083333333333336</v>
      </c>
      <c r="Q3617" t="str">
        <f>LEFT(N3617,FIND("/",N3617)-1)</f>
        <v>theater</v>
      </c>
      <c r="R3617" t="str">
        <f>RIGHT(N3617,LEN(N3617)-FIND("/",N3617))</f>
        <v>plays</v>
      </c>
      <c r="S3617" s="11">
        <f>(J3617/86400)+25569+(-5/24)</f>
        <v>42318.385370370372</v>
      </c>
      <c r="T3617" s="11">
        <f>(I3617/86400)+25569+(-5/24)</f>
        <v>42348.385370370372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IF(E3618&lt;=0,0,(E3618/D3618)*100)</f>
        <v>124.8</v>
      </c>
      <c r="P3618" s="7">
        <f>IF(E3618&lt;=0,0,E3618/L3618)</f>
        <v>69.333333333333329</v>
      </c>
      <c r="Q3618" t="str">
        <f>LEFT(N3618,FIND("/",N3618)-1)</f>
        <v>theater</v>
      </c>
      <c r="R3618" t="str">
        <f>RIGHT(N3618,LEN(N3618)-FIND("/",N3618))</f>
        <v>plays</v>
      </c>
      <c r="S3618" s="11">
        <f>(J3618/86400)+25569+(-5/24)</f>
        <v>42052.741481481477</v>
      </c>
      <c r="T3618" s="11">
        <f>(I3618/86400)+25569+(-5/24)</f>
        <v>42082.699814814812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IF(E3619&lt;=0,0,(E3619/D3619)*100)</f>
        <v>118.91891891891892</v>
      </c>
      <c r="P3619" s="7">
        <f>IF(E3619&lt;=0,0,E3619/L3619)</f>
        <v>17.254901960784313</v>
      </c>
      <c r="Q3619" t="str">
        <f>LEFT(N3619,FIND("/",N3619)-1)</f>
        <v>theater</v>
      </c>
      <c r="R3619" t="str">
        <f>RIGHT(N3619,LEN(N3619)-FIND("/",N3619))</f>
        <v>plays</v>
      </c>
      <c r="S3619" s="11">
        <f>(J3619/86400)+25569+(-5/24)</f>
        <v>42779.401956018519</v>
      </c>
      <c r="T3619" s="11">
        <f>(I3619/86400)+25569+(-5/24)</f>
        <v>42793.791666666664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IF(E3620&lt;=0,0,(E3620/D3620)*100)</f>
        <v>101</v>
      </c>
      <c r="P3620" s="7">
        <f>IF(E3620&lt;=0,0,E3620/L3620)</f>
        <v>36.071428571428569</v>
      </c>
      <c r="Q3620" t="str">
        <f>LEFT(N3620,FIND("/",N3620)-1)</f>
        <v>theater</v>
      </c>
      <c r="R3620" t="str">
        <f>RIGHT(N3620,LEN(N3620)-FIND("/",N3620))</f>
        <v>plays</v>
      </c>
      <c r="S3620" s="11">
        <f>(J3620/86400)+25569+(-5/24)</f>
        <v>42128.419560185182</v>
      </c>
      <c r="T3620" s="11">
        <f>(I3620/86400)+25569+(-5/24)</f>
        <v>42158.419560185182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IF(E3621&lt;=0,0,(E3621/D3621)*100)</f>
        <v>112.99999999999999</v>
      </c>
      <c r="P3621" s="7">
        <f>IF(E3621&lt;=0,0,E3621/L3621)</f>
        <v>66.470588235294116</v>
      </c>
      <c r="Q3621" t="str">
        <f>LEFT(N3621,FIND("/",N3621)-1)</f>
        <v>theater</v>
      </c>
      <c r="R3621" t="str">
        <f>RIGHT(N3621,LEN(N3621)-FIND("/",N3621))</f>
        <v>plays</v>
      </c>
      <c r="S3621" s="11">
        <f>(J3621/86400)+25569+(-5/24)</f>
        <v>42660.923912037033</v>
      </c>
      <c r="T3621" s="11">
        <f>(I3621/86400)+25569+(-5/24)</f>
        <v>42693.708333333336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IF(E3622&lt;=0,0,(E3622/D3622)*100)</f>
        <v>105.19047619047619</v>
      </c>
      <c r="P3622" s="7">
        <f>IF(E3622&lt;=0,0,E3622/L3622)</f>
        <v>56.065989847715734</v>
      </c>
      <c r="Q3622" t="str">
        <f>LEFT(N3622,FIND("/",N3622)-1)</f>
        <v>theater</v>
      </c>
      <c r="R3622" t="str">
        <f>RIGHT(N3622,LEN(N3622)-FIND("/",N3622))</f>
        <v>plays</v>
      </c>
      <c r="S3622" s="11">
        <f>(J3622/86400)+25569+(-5/24)</f>
        <v>42037.72987268518</v>
      </c>
      <c r="T3622" s="11">
        <f>(I3622/86400)+25569+(-5/24)</f>
        <v>42067.958333333336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IF(E3623&lt;=0,0,(E3623/D3623)*100)</f>
        <v>109.73333333333332</v>
      </c>
      <c r="P3623" s="7">
        <f>IF(E3623&lt;=0,0,E3623/L3623)</f>
        <v>47.028571428571432</v>
      </c>
      <c r="Q3623" t="str">
        <f>LEFT(N3623,FIND("/",N3623)-1)</f>
        <v>theater</v>
      </c>
      <c r="R3623" t="str">
        <f>RIGHT(N3623,LEN(N3623)-FIND("/",N3623))</f>
        <v>plays</v>
      </c>
      <c r="S3623" s="11">
        <f>(J3623/86400)+25569+(-5/24)</f>
        <v>42619.727361111109</v>
      </c>
      <c r="T3623" s="11">
        <f>(I3623/86400)+25569+(-5/24)</f>
        <v>42643.666666666664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IF(E3624&lt;=0,0,(E3624/D3624)*100)</f>
        <v>100.099</v>
      </c>
      <c r="P3624" s="7">
        <f>IF(E3624&lt;=0,0,E3624/L3624)</f>
        <v>47.666190476190479</v>
      </c>
      <c r="Q3624" t="str">
        <f>LEFT(N3624,FIND("/",N3624)-1)</f>
        <v>theater</v>
      </c>
      <c r="R3624" t="str">
        <f>RIGHT(N3624,LEN(N3624)-FIND("/",N3624))</f>
        <v>plays</v>
      </c>
      <c r="S3624" s="11">
        <f>(J3624/86400)+25569+(-5/24)</f>
        <v>41877.013553240737</v>
      </c>
      <c r="T3624" s="11">
        <f>(I3624/86400)+25569+(-5/24)</f>
        <v>41909.932638888888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IF(E3625&lt;=0,0,(E3625/D3625)*100)</f>
        <v>120</v>
      </c>
      <c r="P3625" s="7">
        <f>IF(E3625&lt;=0,0,E3625/L3625)</f>
        <v>88.235294117647058</v>
      </c>
      <c r="Q3625" t="str">
        <f>LEFT(N3625,FIND("/",N3625)-1)</f>
        <v>theater</v>
      </c>
      <c r="R3625" t="str">
        <f>RIGHT(N3625,LEN(N3625)-FIND("/",N3625))</f>
        <v>plays</v>
      </c>
      <c r="S3625" s="11">
        <f>(J3625/86400)+25569+(-5/24)</f>
        <v>41828.528587962959</v>
      </c>
      <c r="T3625" s="11">
        <f>(I3625/86400)+25569+(-5/24)</f>
        <v>41846.083333333328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IF(E3626&lt;=0,0,(E3626/D3626)*100)</f>
        <v>104.93333333333332</v>
      </c>
      <c r="P3626" s="7">
        <f>IF(E3626&lt;=0,0,E3626/L3626)</f>
        <v>80.717948717948715</v>
      </c>
      <c r="Q3626" t="str">
        <f>LEFT(N3626,FIND("/",N3626)-1)</f>
        <v>theater</v>
      </c>
      <c r="R3626" t="str">
        <f>RIGHT(N3626,LEN(N3626)-FIND("/",N3626))</f>
        <v>plays</v>
      </c>
      <c r="S3626" s="11">
        <f>(J3626/86400)+25569+(-5/24)</f>
        <v>42545.56585648148</v>
      </c>
      <c r="T3626" s="11">
        <f>(I3626/86400)+25569+(-5/24)</f>
        <v>42605.56585648148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IF(E3627&lt;=0,0,(E3627/D3627)*100)</f>
        <v>102.66666666666666</v>
      </c>
      <c r="P3627" s="7">
        <f>IF(E3627&lt;=0,0,E3627/L3627)</f>
        <v>39.487179487179489</v>
      </c>
      <c r="Q3627" t="str">
        <f>LEFT(N3627,FIND("/",N3627)-1)</f>
        <v>theater</v>
      </c>
      <c r="R3627" t="str">
        <f>RIGHT(N3627,LEN(N3627)-FIND("/",N3627))</f>
        <v>plays</v>
      </c>
      <c r="S3627" s="11">
        <f>(J3627/86400)+25569+(-5/24)</f>
        <v>42157.444178240738</v>
      </c>
      <c r="T3627" s="11">
        <f>(I3627/86400)+25569+(-5/24)</f>
        <v>42187.444178240738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IF(E3628&lt;=0,0,(E3628/D3628)*100)</f>
        <v>101.82500000000002</v>
      </c>
      <c r="P3628" s="7">
        <f>IF(E3628&lt;=0,0,E3628/L3628)</f>
        <v>84.854166666666671</v>
      </c>
      <c r="Q3628" t="str">
        <f>LEFT(N3628,FIND("/",N3628)-1)</f>
        <v>theater</v>
      </c>
      <c r="R3628" t="str">
        <f>RIGHT(N3628,LEN(N3628)-FIND("/",N3628))</f>
        <v>plays</v>
      </c>
      <c r="S3628" s="11">
        <f>(J3628/86400)+25569+(-5/24)</f>
        <v>41846.458993055552</v>
      </c>
      <c r="T3628" s="11">
        <f>(I3628/86400)+25569+(-5/24)</f>
        <v>41867.458993055552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IF(E3629&lt;=0,0,(E3629/D3629)*100)</f>
        <v>100</v>
      </c>
      <c r="P3629" s="7">
        <f>IF(E3629&lt;=0,0,E3629/L3629)</f>
        <v>68.965517241379317</v>
      </c>
      <c r="Q3629" t="str">
        <f>LEFT(N3629,FIND("/",N3629)-1)</f>
        <v>theater</v>
      </c>
      <c r="R3629" t="str">
        <f>RIGHT(N3629,LEN(N3629)-FIND("/",N3629))</f>
        <v>plays</v>
      </c>
      <c r="S3629" s="11">
        <f>(J3629/86400)+25569+(-5/24)</f>
        <v>42460.533414351848</v>
      </c>
      <c r="T3629" s="11">
        <f>(I3629/86400)+25569+(-5/24)</f>
        <v>42510.957638888889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IF(E3630&lt;=0,0,(E3630/D3630)*100)</f>
        <v>0</v>
      </c>
      <c r="P3630" s="7">
        <f>IF(E3630&lt;=0,0,E3630/L3630)</f>
        <v>0</v>
      </c>
      <c r="Q3630" t="str">
        <f>LEFT(N3630,FIND("/",N3630)-1)</f>
        <v>theater</v>
      </c>
      <c r="R3630" t="str">
        <f>RIGHT(N3630,LEN(N3630)-FIND("/",N3630))</f>
        <v>musical</v>
      </c>
      <c r="S3630" s="11">
        <f>(J3630/86400)+25569+(-5/24)</f>
        <v>42291.6249537037</v>
      </c>
      <c r="T3630" s="11">
        <f>(I3630/86400)+25569+(-5/24)</f>
        <v>42351.666620370372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IF(E3631&lt;=0,0,(E3631/D3631)*100)</f>
        <v>1.9999999999999998E-4</v>
      </c>
      <c r="P3631" s="7">
        <f>IF(E3631&lt;=0,0,E3631/L3631)</f>
        <v>1</v>
      </c>
      <c r="Q3631" t="str">
        <f>LEFT(N3631,FIND("/",N3631)-1)</f>
        <v>theater</v>
      </c>
      <c r="R3631" t="str">
        <f>RIGHT(N3631,LEN(N3631)-FIND("/",N3631))</f>
        <v>musical</v>
      </c>
      <c r="S3631" s="11">
        <f>(J3631/86400)+25569+(-5/24)</f>
        <v>42436.886157407404</v>
      </c>
      <c r="T3631" s="11">
        <f>(I3631/86400)+25569+(-5/24)</f>
        <v>42495.499999999993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IF(E3632&lt;=0,0,(E3632/D3632)*100)</f>
        <v>3.3333333333333333E-2</v>
      </c>
      <c r="P3632" s="7">
        <f>IF(E3632&lt;=0,0,E3632/L3632)</f>
        <v>1</v>
      </c>
      <c r="Q3632" t="str">
        <f>LEFT(N3632,FIND("/",N3632)-1)</f>
        <v>theater</v>
      </c>
      <c r="R3632" t="str">
        <f>RIGHT(N3632,LEN(N3632)-FIND("/",N3632))</f>
        <v>musical</v>
      </c>
      <c r="S3632" s="11">
        <f>(J3632/86400)+25569+(-5/24)</f>
        <v>41942.638773148145</v>
      </c>
      <c r="T3632" s="11">
        <f>(I3632/86400)+25569+(-5/24)</f>
        <v>41972.680439814816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IF(E3633&lt;=0,0,(E3633/D3633)*100)</f>
        <v>51.023391812865491</v>
      </c>
      <c r="P3633" s="7">
        <f>IF(E3633&lt;=0,0,E3633/L3633)</f>
        <v>147.88135593220338</v>
      </c>
      <c r="Q3633" t="str">
        <f>LEFT(N3633,FIND("/",N3633)-1)</f>
        <v>theater</v>
      </c>
      <c r="R3633" t="str">
        <f>RIGHT(N3633,LEN(N3633)-FIND("/",N3633))</f>
        <v>musical</v>
      </c>
      <c r="S3633" s="11">
        <f>(J3633/86400)+25569+(-5/24)</f>
        <v>41880.54510416666</v>
      </c>
      <c r="T3633" s="11">
        <f>(I3633/86400)+25569+(-5/24)</f>
        <v>41904.957638888889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IF(E3634&lt;=0,0,(E3634/D3634)*100)</f>
        <v>20</v>
      </c>
      <c r="P3634" s="7">
        <f>IF(E3634&lt;=0,0,E3634/L3634)</f>
        <v>100</v>
      </c>
      <c r="Q3634" t="str">
        <f>LEFT(N3634,FIND("/",N3634)-1)</f>
        <v>theater</v>
      </c>
      <c r="R3634" t="str">
        <f>RIGHT(N3634,LEN(N3634)-FIND("/",N3634))</f>
        <v>musical</v>
      </c>
      <c r="S3634" s="11">
        <f>(J3634/86400)+25569+(-5/24)</f>
        <v>41946.728576388887</v>
      </c>
      <c r="T3634" s="11">
        <f>(I3634/86400)+25569+(-5/24)</f>
        <v>41966.728576388887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IF(E3635&lt;=0,0,(E3635/D3635)*100)</f>
        <v>35.24</v>
      </c>
      <c r="P3635" s="7">
        <f>IF(E3635&lt;=0,0,E3635/L3635)</f>
        <v>56.838709677419352</v>
      </c>
      <c r="Q3635" t="str">
        <f>LEFT(N3635,FIND("/",N3635)-1)</f>
        <v>theater</v>
      </c>
      <c r="R3635" t="str">
        <f>RIGHT(N3635,LEN(N3635)-FIND("/",N3635))</f>
        <v>musical</v>
      </c>
      <c r="S3635" s="11">
        <f>(J3635/86400)+25569+(-5/24)</f>
        <v>42649.415127314809</v>
      </c>
      <c r="T3635" s="11">
        <f>(I3635/86400)+25569+(-5/24)</f>
        <v>42692.833333333336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IF(E3636&lt;=0,0,(E3636/D3636)*100)</f>
        <v>4.246666666666667</v>
      </c>
      <c r="P3636" s="7">
        <f>IF(E3636&lt;=0,0,E3636/L3636)</f>
        <v>176.94444444444446</v>
      </c>
      <c r="Q3636" t="str">
        <f>LEFT(N3636,FIND("/",N3636)-1)</f>
        <v>theater</v>
      </c>
      <c r="R3636" t="str">
        <f>RIGHT(N3636,LEN(N3636)-FIND("/",N3636))</f>
        <v>musical</v>
      </c>
      <c r="S3636" s="11">
        <f>(J3636/86400)+25569+(-5/24)</f>
        <v>42700.958032407405</v>
      </c>
      <c r="T3636" s="11">
        <f>(I3636/86400)+25569+(-5/24)</f>
        <v>42748.957638888889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IF(E3637&lt;=0,0,(E3637/D3637)*100)</f>
        <v>36.457142857142856</v>
      </c>
      <c r="P3637" s="7">
        <f>IF(E3637&lt;=0,0,E3637/L3637)</f>
        <v>127.6</v>
      </c>
      <c r="Q3637" t="str">
        <f>LEFT(N3637,FIND("/",N3637)-1)</f>
        <v>theater</v>
      </c>
      <c r="R3637" t="str">
        <f>RIGHT(N3637,LEN(N3637)-FIND("/",N3637))</f>
        <v>musical</v>
      </c>
      <c r="S3637" s="11">
        <f>(J3637/86400)+25569+(-5/24)</f>
        <v>42450.674490740734</v>
      </c>
      <c r="T3637" s="11">
        <f>(I3637/86400)+25569+(-5/24)</f>
        <v>42480.674490740734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IF(E3638&lt;=0,0,(E3638/D3638)*100)</f>
        <v>0</v>
      </c>
      <c r="P3638" s="7">
        <f>IF(E3638&lt;=0,0,E3638/L3638)</f>
        <v>0</v>
      </c>
      <c r="Q3638" t="str">
        <f>LEFT(N3638,FIND("/",N3638)-1)</f>
        <v>theater</v>
      </c>
      <c r="R3638" t="str">
        <f>RIGHT(N3638,LEN(N3638)-FIND("/",N3638))</f>
        <v>musical</v>
      </c>
      <c r="S3638" s="11">
        <f>(J3638/86400)+25569+(-5/24)</f>
        <v>42226.486446759256</v>
      </c>
      <c r="T3638" s="11">
        <f>(I3638/86400)+25569+(-5/24)</f>
        <v>42261.486446759256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IF(E3639&lt;=0,0,(E3639/D3639)*100)</f>
        <v>30.866666666666664</v>
      </c>
      <c r="P3639" s="7">
        <f>IF(E3639&lt;=0,0,E3639/L3639)</f>
        <v>66.142857142857139</v>
      </c>
      <c r="Q3639" t="str">
        <f>LEFT(N3639,FIND("/",N3639)-1)</f>
        <v>theater</v>
      </c>
      <c r="R3639" t="str">
        <f>RIGHT(N3639,LEN(N3639)-FIND("/",N3639))</f>
        <v>musical</v>
      </c>
      <c r="S3639" s="11">
        <f>(J3639/86400)+25569+(-5/24)</f>
        <v>41975.492303240739</v>
      </c>
      <c r="T3639" s="11">
        <f>(I3639/86400)+25569+(-5/24)</f>
        <v>42005.492303240739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IF(E3640&lt;=0,0,(E3640/D3640)*100)</f>
        <v>6.5454545454545459</v>
      </c>
      <c r="P3640" s="7">
        <f>IF(E3640&lt;=0,0,E3640/L3640)</f>
        <v>108</v>
      </c>
      <c r="Q3640" t="str">
        <f>LEFT(N3640,FIND("/",N3640)-1)</f>
        <v>theater</v>
      </c>
      <c r="R3640" t="str">
        <f>RIGHT(N3640,LEN(N3640)-FIND("/",N3640))</f>
        <v>musical</v>
      </c>
      <c r="S3640" s="11">
        <f>(J3640/86400)+25569+(-5/24)</f>
        <v>42053.464490740742</v>
      </c>
      <c r="T3640" s="11">
        <f>(I3640/86400)+25569+(-5/24)</f>
        <v>42113.42282407407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IF(E3641&lt;=0,0,(E3641/D3641)*100)</f>
        <v>4.0000000000000001E-3</v>
      </c>
      <c r="P3641" s="7">
        <f>IF(E3641&lt;=0,0,E3641/L3641)</f>
        <v>1</v>
      </c>
      <c r="Q3641" t="str">
        <f>LEFT(N3641,FIND("/",N3641)-1)</f>
        <v>theater</v>
      </c>
      <c r="R3641" t="str">
        <f>RIGHT(N3641,LEN(N3641)-FIND("/",N3641))</f>
        <v>musical</v>
      </c>
      <c r="S3641" s="11">
        <f>(J3641/86400)+25569+(-5/24)</f>
        <v>42590.468819444439</v>
      </c>
      <c r="T3641" s="11">
        <f>(I3641/86400)+25569+(-5/24)</f>
        <v>42650.424305555549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IF(E3642&lt;=0,0,(E3642/D3642)*100)</f>
        <v>5.5</v>
      </c>
      <c r="P3642" s="7">
        <f>IF(E3642&lt;=0,0,E3642/L3642)</f>
        <v>18.333333333333332</v>
      </c>
      <c r="Q3642" t="str">
        <f>LEFT(N3642,FIND("/",N3642)-1)</f>
        <v>theater</v>
      </c>
      <c r="R3642" t="str">
        <f>RIGHT(N3642,LEN(N3642)-FIND("/",N3642))</f>
        <v>musical</v>
      </c>
      <c r="S3642" s="11">
        <f>(J3642/86400)+25569+(-5/24)</f>
        <v>42104.573263888888</v>
      </c>
      <c r="T3642" s="11">
        <f>(I3642/86400)+25569+(-5/24)</f>
        <v>42134.573263888888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IF(E3643&lt;=0,0,(E3643/D3643)*100)</f>
        <v>0</v>
      </c>
      <c r="P3643" s="7">
        <f>IF(E3643&lt;=0,0,E3643/L3643)</f>
        <v>0</v>
      </c>
      <c r="Q3643" t="str">
        <f>LEFT(N3643,FIND("/",N3643)-1)</f>
        <v>theater</v>
      </c>
      <c r="R3643" t="str">
        <f>RIGHT(N3643,LEN(N3643)-FIND("/",N3643))</f>
        <v>musical</v>
      </c>
      <c r="S3643" s="11">
        <f>(J3643/86400)+25569+(-5/24)</f>
        <v>41899.41873842592</v>
      </c>
      <c r="T3643" s="11">
        <f>(I3643/86400)+25569+(-5/24)</f>
        <v>41917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IF(E3644&lt;=0,0,(E3644/D3644)*100)</f>
        <v>2.1428571428571428</v>
      </c>
      <c r="P3644" s="7">
        <f>IF(E3644&lt;=0,0,E3644/L3644)</f>
        <v>7.5</v>
      </c>
      <c r="Q3644" t="str">
        <f>LEFT(N3644,FIND("/",N3644)-1)</f>
        <v>theater</v>
      </c>
      <c r="R3644" t="str">
        <f>RIGHT(N3644,LEN(N3644)-FIND("/",N3644))</f>
        <v>musical</v>
      </c>
      <c r="S3644" s="11">
        <f>(J3644/86400)+25569+(-5/24)</f>
        <v>42297.607951388891</v>
      </c>
      <c r="T3644" s="11">
        <f>(I3644/86400)+25569+(-5/24)</f>
        <v>42338.499999999993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IF(E3645&lt;=0,0,(E3645/D3645)*100)</f>
        <v>0</v>
      </c>
      <c r="P3645" s="7">
        <f>IF(E3645&lt;=0,0,E3645/L3645)</f>
        <v>0</v>
      </c>
      <c r="Q3645" t="str">
        <f>LEFT(N3645,FIND("/",N3645)-1)</f>
        <v>theater</v>
      </c>
      <c r="R3645" t="str">
        <f>RIGHT(N3645,LEN(N3645)-FIND("/",N3645))</f>
        <v>musical</v>
      </c>
      <c r="S3645" s="11">
        <f>(J3645/86400)+25569+(-5/24)</f>
        <v>42284.935636574075</v>
      </c>
      <c r="T3645" s="11">
        <f>(I3645/86400)+25569+(-5/24)</f>
        <v>42324.977303240739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IF(E3646&lt;=0,0,(E3646/D3646)*100)</f>
        <v>16.420000000000002</v>
      </c>
      <c r="P3646" s="7">
        <f>IF(E3646&lt;=0,0,E3646/L3646)</f>
        <v>68.416666666666671</v>
      </c>
      <c r="Q3646" t="str">
        <f>LEFT(N3646,FIND("/",N3646)-1)</f>
        <v>theater</v>
      </c>
      <c r="R3646" t="str">
        <f>RIGHT(N3646,LEN(N3646)-FIND("/",N3646))</f>
        <v>musical</v>
      </c>
      <c r="S3646" s="11">
        <f>(J3646/86400)+25569+(-5/24)</f>
        <v>42409.033414351848</v>
      </c>
      <c r="T3646" s="11">
        <f>(I3646/86400)+25569+(-5/24)</f>
        <v>42436.999305555553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IF(E3647&lt;=0,0,(E3647/D3647)*100)</f>
        <v>0.1</v>
      </c>
      <c r="P3647" s="7">
        <f>IF(E3647&lt;=0,0,E3647/L3647)</f>
        <v>1</v>
      </c>
      <c r="Q3647" t="str">
        <f>LEFT(N3647,FIND("/",N3647)-1)</f>
        <v>theater</v>
      </c>
      <c r="R3647" t="str">
        <f>RIGHT(N3647,LEN(N3647)-FIND("/",N3647))</f>
        <v>musical</v>
      </c>
      <c r="S3647" s="11">
        <f>(J3647/86400)+25569+(-5/24)</f>
        <v>42665.762013888881</v>
      </c>
      <c r="T3647" s="11">
        <f>(I3647/86400)+25569+(-5/24)</f>
        <v>42695.803680555553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IF(E3648&lt;=0,0,(E3648/D3648)*100)</f>
        <v>4.8099999999999996</v>
      </c>
      <c r="P3648" s="7">
        <f>IF(E3648&lt;=0,0,E3648/L3648)</f>
        <v>60.125</v>
      </c>
      <c r="Q3648" t="str">
        <f>LEFT(N3648,FIND("/",N3648)-1)</f>
        <v>theater</v>
      </c>
      <c r="R3648" t="str">
        <f>RIGHT(N3648,LEN(N3648)-FIND("/",N3648))</f>
        <v>musical</v>
      </c>
      <c r="S3648" s="11">
        <f>(J3648/86400)+25569+(-5/24)</f>
        <v>42140.21298611111</v>
      </c>
      <c r="T3648" s="11">
        <f>(I3648/86400)+25569+(-5/24)</f>
        <v>42171.770833333336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IF(E3649&lt;=0,0,(E3649/D3649)*100)</f>
        <v>6</v>
      </c>
      <c r="P3649" s="7">
        <f>IF(E3649&lt;=0,0,E3649/L3649)</f>
        <v>15</v>
      </c>
      <c r="Q3649" t="str">
        <f>LEFT(N3649,FIND("/",N3649)-1)</f>
        <v>theater</v>
      </c>
      <c r="R3649" t="str">
        <f>RIGHT(N3649,LEN(N3649)-FIND("/",N3649))</f>
        <v>musical</v>
      </c>
      <c r="S3649" s="11">
        <f>(J3649/86400)+25569+(-5/24)</f>
        <v>42598.540821759256</v>
      </c>
      <c r="T3649" s="11">
        <f>(I3649/86400)+25569+(-5/24)</f>
        <v>42643.540821759256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IF(E3650&lt;=0,0,(E3650/D3650)*100)</f>
        <v>100.38249999999999</v>
      </c>
      <c r="P3650" s="7">
        <f>IF(E3650&lt;=0,0,E3650/L3650)</f>
        <v>550.04109589041093</v>
      </c>
      <c r="Q3650" t="str">
        <f>LEFT(N3650,FIND("/",N3650)-1)</f>
        <v>theater</v>
      </c>
      <c r="R3650" t="str">
        <f>RIGHT(N3650,LEN(N3650)-FIND("/",N3650))</f>
        <v>plays</v>
      </c>
      <c r="S3650" s="11">
        <f>(J3650/86400)+25569+(-5/24)</f>
        <v>41887.083854166667</v>
      </c>
      <c r="T3650" s="11">
        <f>(I3650/86400)+25569+(-5/24)</f>
        <v>41917.083854166667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IF(E3651&lt;=0,0,(E3651/D3651)*100)</f>
        <v>104</v>
      </c>
      <c r="P3651" s="7">
        <f>IF(E3651&lt;=0,0,E3651/L3651)</f>
        <v>97.5</v>
      </c>
      <c r="Q3651" t="str">
        <f>LEFT(N3651,FIND("/",N3651)-1)</f>
        <v>theater</v>
      </c>
      <c r="R3651" t="str">
        <f>RIGHT(N3651,LEN(N3651)-FIND("/",N3651))</f>
        <v>plays</v>
      </c>
      <c r="S3651" s="11">
        <f>(J3651/86400)+25569+(-5/24)</f>
        <v>41780.504560185182</v>
      </c>
      <c r="T3651" s="11">
        <f>(I3651/86400)+25569+(-5/24)</f>
        <v>41806.504560185182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IF(E3652&lt;=0,0,(E3652/D3652)*100)</f>
        <v>100</v>
      </c>
      <c r="P3652" s="7">
        <f>IF(E3652&lt;=0,0,E3652/L3652)</f>
        <v>29.411764705882351</v>
      </c>
      <c r="Q3652" t="str">
        <f>LEFT(N3652,FIND("/",N3652)-1)</f>
        <v>theater</v>
      </c>
      <c r="R3652" t="str">
        <f>RIGHT(N3652,LEN(N3652)-FIND("/",N3652))</f>
        <v>plays</v>
      </c>
      <c r="S3652" s="11">
        <f>(J3652/86400)+25569+(-5/24)</f>
        <v>42381.270648148151</v>
      </c>
      <c r="T3652" s="11">
        <f>(I3652/86400)+25569+(-5/24)</f>
        <v>42402.270648148151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IF(E3653&lt;=0,0,(E3653/D3653)*100)</f>
        <v>104</v>
      </c>
      <c r="P3653" s="7">
        <f>IF(E3653&lt;=0,0,E3653/L3653)</f>
        <v>57.777777777777779</v>
      </c>
      <c r="Q3653" t="str">
        <f>LEFT(N3653,FIND("/",N3653)-1)</f>
        <v>theater</v>
      </c>
      <c r="R3653" t="str">
        <f>RIGHT(N3653,LEN(N3653)-FIND("/",N3653))</f>
        <v>plays</v>
      </c>
      <c r="S3653" s="11">
        <f>(J3653/86400)+25569+(-5/24)</f>
        <v>41828.437986111108</v>
      </c>
      <c r="T3653" s="11">
        <f>(I3653/86400)+25569+(-5/24)</f>
        <v>41861.457638888889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IF(E3654&lt;=0,0,(E3654/D3654)*100)</f>
        <v>250.66666666666669</v>
      </c>
      <c r="P3654" s="7">
        <f>IF(E3654&lt;=0,0,E3654/L3654)</f>
        <v>44.235294117647058</v>
      </c>
      <c r="Q3654" t="str">
        <f>LEFT(N3654,FIND("/",N3654)-1)</f>
        <v>theater</v>
      </c>
      <c r="R3654" t="str">
        <f>RIGHT(N3654,LEN(N3654)-FIND("/",N3654))</f>
        <v>plays</v>
      </c>
      <c r="S3654" s="11">
        <f>(J3654/86400)+25569+(-5/24)</f>
        <v>42596.436365740738</v>
      </c>
      <c r="T3654" s="11">
        <f>(I3654/86400)+25569+(-5/24)</f>
        <v>42606.957638888889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IF(E3655&lt;=0,0,(E3655/D3655)*100)</f>
        <v>100.49999999999999</v>
      </c>
      <c r="P3655" s="7">
        <f>IF(E3655&lt;=0,0,E3655/L3655)</f>
        <v>60.909090909090907</v>
      </c>
      <c r="Q3655" t="str">
        <f>LEFT(N3655,FIND("/",N3655)-1)</f>
        <v>theater</v>
      </c>
      <c r="R3655" t="str">
        <f>RIGHT(N3655,LEN(N3655)-FIND("/",N3655))</f>
        <v>plays</v>
      </c>
      <c r="S3655" s="11">
        <f>(J3655/86400)+25569+(-5/24)</f>
        <v>42191.155173611107</v>
      </c>
      <c r="T3655" s="11">
        <f>(I3655/86400)+25569+(-5/24)</f>
        <v>42221.155173611107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IF(E3656&lt;=0,0,(E3656/D3656)*100)</f>
        <v>174.4</v>
      </c>
      <c r="P3656" s="7">
        <f>IF(E3656&lt;=0,0,E3656/L3656)</f>
        <v>68.84210526315789</v>
      </c>
      <c r="Q3656" t="str">
        <f>LEFT(N3656,FIND("/",N3656)-1)</f>
        <v>theater</v>
      </c>
      <c r="R3656" t="str">
        <f>RIGHT(N3656,LEN(N3656)-FIND("/",N3656))</f>
        <v>plays</v>
      </c>
      <c r="S3656" s="11">
        <f>(J3656/86400)+25569+(-5/24)</f>
        <v>42440.20817129629</v>
      </c>
      <c r="T3656" s="11">
        <f>(I3656/86400)+25569+(-5/24)</f>
        <v>42463.499999999993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IF(E3657&lt;=0,0,(E3657/D3657)*100)</f>
        <v>116.26</v>
      </c>
      <c r="P3657" s="7">
        <f>IF(E3657&lt;=0,0,E3657/L3657)</f>
        <v>73.582278481012665</v>
      </c>
      <c r="Q3657" t="str">
        <f>LEFT(N3657,FIND("/",N3657)-1)</f>
        <v>theater</v>
      </c>
      <c r="R3657" t="str">
        <f>RIGHT(N3657,LEN(N3657)-FIND("/",N3657))</f>
        <v>plays</v>
      </c>
      <c r="S3657" s="11">
        <f>(J3657/86400)+25569+(-5/24)</f>
        <v>42173.594884259255</v>
      </c>
      <c r="T3657" s="11">
        <f>(I3657/86400)+25569+(-5/24)</f>
        <v>42203.082638888889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IF(E3658&lt;=0,0,(E3658/D3658)*100)</f>
        <v>105.82000000000001</v>
      </c>
      <c r="P3658" s="7">
        <f>IF(E3658&lt;=0,0,E3658/L3658)</f>
        <v>115.02173913043478</v>
      </c>
      <c r="Q3658" t="str">
        <f>LEFT(N3658,FIND("/",N3658)-1)</f>
        <v>theater</v>
      </c>
      <c r="R3658" t="str">
        <f>RIGHT(N3658,LEN(N3658)-FIND("/",N3658))</f>
        <v>plays</v>
      </c>
      <c r="S3658" s="11">
        <f>(J3658/86400)+25569+(-5/24)</f>
        <v>42737.701805555553</v>
      </c>
      <c r="T3658" s="11">
        <f>(I3658/86400)+25569+(-5/24)</f>
        <v>42767.749305555553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IF(E3659&lt;=0,0,(E3659/D3659)*100)</f>
        <v>110.75</v>
      </c>
      <c r="P3659" s="7">
        <f>IF(E3659&lt;=0,0,E3659/L3659)</f>
        <v>110.75</v>
      </c>
      <c r="Q3659" t="str">
        <f>LEFT(N3659,FIND("/",N3659)-1)</f>
        <v>theater</v>
      </c>
      <c r="R3659" t="str">
        <f>RIGHT(N3659,LEN(N3659)-FIND("/",N3659))</f>
        <v>plays</v>
      </c>
      <c r="S3659" s="11">
        <f>(J3659/86400)+25569+(-5/24)</f>
        <v>42499.4215162037</v>
      </c>
      <c r="T3659" s="11">
        <f>(I3659/86400)+25569+(-5/24)</f>
        <v>42522.695833333331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IF(E3660&lt;=0,0,(E3660/D3660)*100)</f>
        <v>100.66666666666666</v>
      </c>
      <c r="P3660" s="7">
        <f>IF(E3660&lt;=0,0,E3660/L3660)</f>
        <v>75.5</v>
      </c>
      <c r="Q3660" t="str">
        <f>LEFT(N3660,FIND("/",N3660)-1)</f>
        <v>theater</v>
      </c>
      <c r="R3660" t="str">
        <f>RIGHT(N3660,LEN(N3660)-FIND("/",N3660))</f>
        <v>plays</v>
      </c>
      <c r="S3660" s="11">
        <f>(J3660/86400)+25569+(-5/24)</f>
        <v>41775.650231481479</v>
      </c>
      <c r="T3660" s="11">
        <f>(I3660/86400)+25569+(-5/24)</f>
        <v>41821.957638888889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IF(E3661&lt;=0,0,(E3661/D3661)*100)</f>
        <v>102.03333333333333</v>
      </c>
      <c r="P3661" s="7">
        <f>IF(E3661&lt;=0,0,E3661/L3661)</f>
        <v>235.46153846153845</v>
      </c>
      <c r="Q3661" t="str">
        <f>LEFT(N3661,FIND("/",N3661)-1)</f>
        <v>theater</v>
      </c>
      <c r="R3661" t="str">
        <f>RIGHT(N3661,LEN(N3661)-FIND("/",N3661))</f>
        <v>plays</v>
      </c>
      <c r="S3661" s="11">
        <f>(J3661/86400)+25569+(-5/24)</f>
        <v>42055.068865740737</v>
      </c>
      <c r="T3661" s="11">
        <f>(I3661/86400)+25569+(-5/24)</f>
        <v>42082.402083333327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IF(E3662&lt;=0,0,(E3662/D3662)*100)</f>
        <v>100</v>
      </c>
      <c r="P3662" s="7">
        <f>IF(E3662&lt;=0,0,E3662/L3662)</f>
        <v>11.363636363636363</v>
      </c>
      <c r="Q3662" t="str">
        <f>LEFT(N3662,FIND("/",N3662)-1)</f>
        <v>theater</v>
      </c>
      <c r="R3662" t="str">
        <f>RIGHT(N3662,LEN(N3662)-FIND("/",N3662))</f>
        <v>plays</v>
      </c>
      <c r="S3662" s="11">
        <f>(J3662/86400)+25569+(-5/24)</f>
        <v>41971.672743055555</v>
      </c>
      <c r="T3662" s="11">
        <f>(I3662/86400)+25569+(-5/24)</f>
        <v>41996.672743055555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IF(E3663&lt;=0,0,(E3663/D3663)*100)</f>
        <v>111.00000000000001</v>
      </c>
      <c r="P3663" s="7">
        <f>IF(E3663&lt;=0,0,E3663/L3663)</f>
        <v>92.5</v>
      </c>
      <c r="Q3663" t="str">
        <f>LEFT(N3663,FIND("/",N3663)-1)</f>
        <v>theater</v>
      </c>
      <c r="R3663" t="str">
        <f>RIGHT(N3663,LEN(N3663)-FIND("/",N3663))</f>
        <v>plays</v>
      </c>
      <c r="S3663" s="11">
        <f>(J3663/86400)+25569+(-5/24)</f>
        <v>42447.688333333332</v>
      </c>
      <c r="T3663" s="11">
        <f>(I3663/86400)+25569+(-5/24)</f>
        <v>42469.958333333336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IF(E3664&lt;=0,0,(E3664/D3664)*100)</f>
        <v>101.42500000000001</v>
      </c>
      <c r="P3664" s="7">
        <f>IF(E3664&lt;=0,0,E3664/L3664)</f>
        <v>202.85</v>
      </c>
      <c r="Q3664" t="str">
        <f>LEFT(N3664,FIND("/",N3664)-1)</f>
        <v>theater</v>
      </c>
      <c r="R3664" t="str">
        <f>RIGHT(N3664,LEN(N3664)-FIND("/",N3664))</f>
        <v>plays</v>
      </c>
      <c r="S3664" s="11">
        <f>(J3664/86400)+25569+(-5/24)</f>
        <v>42064.011736111112</v>
      </c>
      <c r="T3664" s="11">
        <f>(I3664/86400)+25569+(-5/24)</f>
        <v>42093.97006944444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IF(E3665&lt;=0,0,(E3665/D3665)*100)</f>
        <v>104</v>
      </c>
      <c r="P3665" s="7">
        <f>IF(E3665&lt;=0,0,E3665/L3665)</f>
        <v>26</v>
      </c>
      <c r="Q3665" t="str">
        <f>LEFT(N3665,FIND("/",N3665)-1)</f>
        <v>theater</v>
      </c>
      <c r="R3665" t="str">
        <f>RIGHT(N3665,LEN(N3665)-FIND("/",N3665))</f>
        <v>plays</v>
      </c>
      <c r="S3665" s="11">
        <f>(J3665/86400)+25569+(-5/24)</f>
        <v>42665.243402777771</v>
      </c>
      <c r="T3665" s="11">
        <f>(I3665/86400)+25569+(-5/24)</f>
        <v>42725.285069444442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IF(E3666&lt;=0,0,(E3666/D3666)*100)</f>
        <v>109.375</v>
      </c>
      <c r="P3666" s="7">
        <f>IF(E3666&lt;=0,0,E3666/L3666)</f>
        <v>46.05263157894737</v>
      </c>
      <c r="Q3666" t="str">
        <f>LEFT(N3666,FIND("/",N3666)-1)</f>
        <v>theater</v>
      </c>
      <c r="R3666" t="str">
        <f>RIGHT(N3666,LEN(N3666)-FIND("/",N3666))</f>
        <v>plays</v>
      </c>
      <c r="S3666" s="11">
        <f>(J3666/86400)+25569+(-5/24)</f>
        <v>42523.04038194444</v>
      </c>
      <c r="T3666" s="11">
        <f>(I3666/86400)+25569+(-5/24)</f>
        <v>42537.04038194444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IF(E3667&lt;=0,0,(E3667/D3667)*100)</f>
        <v>115.16129032258064</v>
      </c>
      <c r="P3667" s="7">
        <f>IF(E3667&lt;=0,0,E3667/L3667)</f>
        <v>51</v>
      </c>
      <c r="Q3667" t="str">
        <f>LEFT(N3667,FIND("/",N3667)-1)</f>
        <v>theater</v>
      </c>
      <c r="R3667" t="str">
        <f>RIGHT(N3667,LEN(N3667)-FIND("/",N3667))</f>
        <v>plays</v>
      </c>
      <c r="S3667" s="11">
        <f>(J3667/86400)+25569+(-5/24)</f>
        <v>42294.59979166666</v>
      </c>
      <c r="T3667" s="11">
        <f>(I3667/86400)+25569+(-5/24)</f>
        <v>42305.620833333327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IF(E3668&lt;=0,0,(E3668/D3668)*100)</f>
        <v>100</v>
      </c>
      <c r="P3668" s="7">
        <f>IF(E3668&lt;=0,0,E3668/L3668)</f>
        <v>31.578947368421051</v>
      </c>
      <c r="Q3668" t="str">
        <f>LEFT(N3668,FIND("/",N3668)-1)</f>
        <v>theater</v>
      </c>
      <c r="R3668" t="str">
        <f>RIGHT(N3668,LEN(N3668)-FIND("/",N3668))</f>
        <v>plays</v>
      </c>
      <c r="S3668" s="11">
        <f>(J3668/86400)+25569+(-5/24)</f>
        <v>41822.696550925924</v>
      </c>
      <c r="T3668" s="11">
        <f>(I3668/86400)+25569+(-5/24)</f>
        <v>41844.083333333328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IF(E3669&lt;=0,0,(E3669/D3669)*100)</f>
        <v>103.17033333333335</v>
      </c>
      <c r="P3669" s="7">
        <f>IF(E3669&lt;=0,0,E3669/L3669)</f>
        <v>53.363965517241382</v>
      </c>
      <c r="Q3669" t="str">
        <f>LEFT(N3669,FIND("/",N3669)-1)</f>
        <v>theater</v>
      </c>
      <c r="R3669" t="str">
        <f>RIGHT(N3669,LEN(N3669)-FIND("/",N3669))</f>
        <v>plays</v>
      </c>
      <c r="S3669" s="11">
        <f>(J3669/86400)+25569+(-5/24)</f>
        <v>42173.761793981474</v>
      </c>
      <c r="T3669" s="11">
        <f>(I3669/86400)+25569+(-5/24)</f>
        <v>42203.761793981474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IF(E3670&lt;=0,0,(E3670/D3670)*100)</f>
        <v>103.49999999999999</v>
      </c>
      <c r="P3670" s="7">
        <f>IF(E3670&lt;=0,0,E3670/L3670)</f>
        <v>36.964285714285715</v>
      </c>
      <c r="Q3670" t="str">
        <f>LEFT(N3670,FIND("/",N3670)-1)</f>
        <v>theater</v>
      </c>
      <c r="R3670" t="str">
        <f>RIGHT(N3670,LEN(N3670)-FIND("/",N3670))</f>
        <v>plays</v>
      </c>
      <c r="S3670" s="11">
        <f>(J3670/86400)+25569+(-5/24)</f>
        <v>42185.347824074073</v>
      </c>
      <c r="T3670" s="11">
        <f>(I3670/86400)+25569+(-5/24)</f>
        <v>42208.564583333333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IF(E3671&lt;=0,0,(E3671/D3671)*100)</f>
        <v>138.19999999999999</v>
      </c>
      <c r="P3671" s="7">
        <f>IF(E3671&lt;=0,0,E3671/L3671)</f>
        <v>81.294117647058826</v>
      </c>
      <c r="Q3671" t="str">
        <f>LEFT(N3671,FIND("/",N3671)-1)</f>
        <v>theater</v>
      </c>
      <c r="R3671" t="str">
        <f>RIGHT(N3671,LEN(N3671)-FIND("/",N3671))</f>
        <v>plays</v>
      </c>
      <c r="S3671" s="11">
        <f>(J3671/86400)+25569+(-5/24)</f>
        <v>42136.466863425921</v>
      </c>
      <c r="T3671" s="11">
        <f>(I3671/86400)+25569+(-5/24)</f>
        <v>42166.466863425921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IF(E3672&lt;=0,0,(E3672/D3672)*100)</f>
        <v>109.54545454545455</v>
      </c>
      <c r="P3672" s="7">
        <f>IF(E3672&lt;=0,0,E3672/L3672)</f>
        <v>20.083333333333332</v>
      </c>
      <c r="Q3672" t="str">
        <f>LEFT(N3672,FIND("/",N3672)-1)</f>
        <v>theater</v>
      </c>
      <c r="R3672" t="str">
        <f>RIGHT(N3672,LEN(N3672)-FIND("/",N3672))</f>
        <v>plays</v>
      </c>
      <c r="S3672" s="11">
        <f>(J3672/86400)+25569+(-5/24)</f>
        <v>42142.305682870363</v>
      </c>
      <c r="T3672" s="11">
        <f>(I3672/86400)+25569+(-5/24)</f>
        <v>42155.749999999993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IF(E3673&lt;=0,0,(E3673/D3673)*100)</f>
        <v>100.85714285714286</v>
      </c>
      <c r="P3673" s="7">
        <f>IF(E3673&lt;=0,0,E3673/L3673)</f>
        <v>88.25</v>
      </c>
      <c r="Q3673" t="str">
        <f>LEFT(N3673,FIND("/",N3673)-1)</f>
        <v>theater</v>
      </c>
      <c r="R3673" t="str">
        <f>RIGHT(N3673,LEN(N3673)-FIND("/",N3673))</f>
        <v>plays</v>
      </c>
      <c r="S3673" s="11">
        <f>(J3673/86400)+25569+(-5/24)</f>
        <v>41820.419756944444</v>
      </c>
      <c r="T3673" s="11">
        <f>(I3673/86400)+25569+(-5/24)</f>
        <v>41840.957638888889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IF(E3674&lt;=0,0,(E3674/D3674)*100)</f>
        <v>101.53333333333335</v>
      </c>
      <c r="P3674" s="7">
        <f>IF(E3674&lt;=0,0,E3674/L3674)</f>
        <v>53.438596491228068</v>
      </c>
      <c r="Q3674" t="str">
        <f>LEFT(N3674,FIND("/",N3674)-1)</f>
        <v>theater</v>
      </c>
      <c r="R3674" t="str">
        <f>RIGHT(N3674,LEN(N3674)-FIND("/",N3674))</f>
        <v>plays</v>
      </c>
      <c r="S3674" s="11">
        <f>(J3674/86400)+25569+(-5/24)</f>
        <v>41878.738240740735</v>
      </c>
      <c r="T3674" s="11">
        <f>(I3674/86400)+25569+(-5/24)</f>
        <v>41908.738240740735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IF(E3675&lt;=0,0,(E3675/D3675)*100)</f>
        <v>113.625</v>
      </c>
      <c r="P3675" s="7">
        <f>IF(E3675&lt;=0,0,E3675/L3675)</f>
        <v>39.868421052631582</v>
      </c>
      <c r="Q3675" t="str">
        <f>LEFT(N3675,FIND("/",N3675)-1)</f>
        <v>theater</v>
      </c>
      <c r="R3675" t="str">
        <f>RIGHT(N3675,LEN(N3675)-FIND("/",N3675))</f>
        <v>plays</v>
      </c>
      <c r="S3675" s="11">
        <f>(J3675/86400)+25569+(-5/24)</f>
        <v>41914.086770833332</v>
      </c>
      <c r="T3675" s="11">
        <f>(I3675/86400)+25569+(-5/24)</f>
        <v>41948.327777777777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IF(E3676&lt;=0,0,(E3676/D3676)*100)</f>
        <v>100</v>
      </c>
      <c r="P3676" s="7">
        <f>IF(E3676&lt;=0,0,E3676/L3676)</f>
        <v>145.16129032258064</v>
      </c>
      <c r="Q3676" t="str">
        <f>LEFT(N3676,FIND("/",N3676)-1)</f>
        <v>theater</v>
      </c>
      <c r="R3676" t="str">
        <f>RIGHT(N3676,LEN(N3676)-FIND("/",N3676))</f>
        <v>plays</v>
      </c>
      <c r="S3676" s="11">
        <f>(J3676/86400)+25569+(-5/24)</f>
        <v>42556.664687499993</v>
      </c>
      <c r="T3676" s="11">
        <f>(I3676/86400)+25569+(-5/24)</f>
        <v>42616.664687499993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IF(E3677&lt;=0,0,(E3677/D3677)*100)</f>
        <v>140</v>
      </c>
      <c r="P3677" s="7">
        <f>IF(E3677&lt;=0,0,E3677/L3677)</f>
        <v>23.333333333333332</v>
      </c>
      <c r="Q3677" t="str">
        <f>LEFT(N3677,FIND("/",N3677)-1)</f>
        <v>theater</v>
      </c>
      <c r="R3677" t="str">
        <f>RIGHT(N3677,LEN(N3677)-FIND("/",N3677))</f>
        <v>plays</v>
      </c>
      <c r="S3677" s="11">
        <f>(J3677/86400)+25569+(-5/24)</f>
        <v>42493.388680555552</v>
      </c>
      <c r="T3677" s="11">
        <f>(I3677/86400)+25569+(-5/24)</f>
        <v>42505.749999999993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IF(E3678&lt;=0,0,(E3678/D3678)*100)</f>
        <v>128.75</v>
      </c>
      <c r="P3678" s="7">
        <f>IF(E3678&lt;=0,0,E3678/L3678)</f>
        <v>64.375</v>
      </c>
      <c r="Q3678" t="str">
        <f>LEFT(N3678,FIND("/",N3678)-1)</f>
        <v>theater</v>
      </c>
      <c r="R3678" t="str">
        <f>RIGHT(N3678,LEN(N3678)-FIND("/",N3678))</f>
        <v>plays</v>
      </c>
      <c r="S3678" s="11">
        <f>(J3678/86400)+25569+(-5/24)</f>
        <v>41876.607453703698</v>
      </c>
      <c r="T3678" s="11">
        <f>(I3678/86400)+25569+(-5/24)</f>
        <v>41894.607453703698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IF(E3679&lt;=0,0,(E3679/D3679)*100)</f>
        <v>102.90416666666667</v>
      </c>
      <c r="P3679" s="7">
        <f>IF(E3679&lt;=0,0,E3679/L3679)</f>
        <v>62.052763819095475</v>
      </c>
      <c r="Q3679" t="str">
        <f>LEFT(N3679,FIND("/",N3679)-1)</f>
        <v>theater</v>
      </c>
      <c r="R3679" t="str">
        <f>RIGHT(N3679,LEN(N3679)-FIND("/",N3679))</f>
        <v>plays</v>
      </c>
      <c r="S3679" s="11">
        <f>(J3679/86400)+25569+(-5/24)</f>
        <v>41802.365949074076</v>
      </c>
      <c r="T3679" s="11">
        <f>(I3679/86400)+25569+(-5/24)</f>
        <v>41822.957638888889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IF(E3680&lt;=0,0,(E3680/D3680)*100)</f>
        <v>102.49999999999999</v>
      </c>
      <c r="P3680" s="7">
        <f>IF(E3680&lt;=0,0,E3680/L3680)</f>
        <v>66.129032258064512</v>
      </c>
      <c r="Q3680" t="str">
        <f>LEFT(N3680,FIND("/",N3680)-1)</f>
        <v>theater</v>
      </c>
      <c r="R3680" t="str">
        <f>RIGHT(N3680,LEN(N3680)-FIND("/",N3680))</f>
        <v>plays</v>
      </c>
      <c r="S3680" s="11">
        <f>(J3680/86400)+25569+(-5/24)</f>
        <v>42120.322893518511</v>
      </c>
      <c r="T3680" s="11">
        <f>(I3680/86400)+25569+(-5/24)</f>
        <v>42155.322893518511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IF(E3681&lt;=0,0,(E3681/D3681)*100)</f>
        <v>110.1</v>
      </c>
      <c r="P3681" s="7">
        <f>IF(E3681&lt;=0,0,E3681/L3681)</f>
        <v>73.400000000000006</v>
      </c>
      <c r="Q3681" t="str">
        <f>LEFT(N3681,FIND("/",N3681)-1)</f>
        <v>theater</v>
      </c>
      <c r="R3681" t="str">
        <f>RIGHT(N3681,LEN(N3681)-FIND("/",N3681))</f>
        <v>plays</v>
      </c>
      <c r="S3681" s="11">
        <f>(J3681/86400)+25569+(-5/24)</f>
        <v>41786.553020833329</v>
      </c>
      <c r="T3681" s="11">
        <f>(I3681/86400)+25569+(-5/24)</f>
        <v>41820.999305555553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IF(E3682&lt;=0,0,(E3682/D3682)*100)</f>
        <v>112.76666666666667</v>
      </c>
      <c r="P3682" s="7">
        <f>IF(E3682&lt;=0,0,E3682/L3682)</f>
        <v>99.5</v>
      </c>
      <c r="Q3682" t="str">
        <f>LEFT(N3682,FIND("/",N3682)-1)</f>
        <v>theater</v>
      </c>
      <c r="R3682" t="str">
        <f>RIGHT(N3682,LEN(N3682)-FIND("/",N3682))</f>
        <v>plays</v>
      </c>
      <c r="S3682" s="11">
        <f>(J3682/86400)+25569+(-5/24)</f>
        <v>42627.245763888888</v>
      </c>
      <c r="T3682" s="11">
        <f>(I3682/86400)+25569+(-5/24)</f>
        <v>42648.245763888888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IF(E3683&lt;=0,0,(E3683/D3683)*100)</f>
        <v>111.9</v>
      </c>
      <c r="P3683" s="7">
        <f>IF(E3683&lt;=0,0,E3683/L3683)</f>
        <v>62.166666666666664</v>
      </c>
      <c r="Q3683" t="str">
        <f>LEFT(N3683,FIND("/",N3683)-1)</f>
        <v>theater</v>
      </c>
      <c r="R3683" t="str">
        <f>RIGHT(N3683,LEN(N3683)-FIND("/",N3683))</f>
        <v>plays</v>
      </c>
      <c r="S3683" s="11">
        <f>(J3683/86400)+25569+(-5/24)</f>
        <v>42374.443171296291</v>
      </c>
      <c r="T3683" s="11">
        <f>(I3683/86400)+25569+(-5/24)</f>
        <v>42384.443171296291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IF(E3684&lt;=0,0,(E3684/D3684)*100)</f>
        <v>139.19999999999999</v>
      </c>
      <c r="P3684" s="7">
        <f>IF(E3684&lt;=0,0,E3684/L3684)</f>
        <v>62.328358208955223</v>
      </c>
      <c r="Q3684" t="str">
        <f>LEFT(N3684,FIND("/",N3684)-1)</f>
        <v>theater</v>
      </c>
      <c r="R3684" t="str">
        <f>RIGHT(N3684,LEN(N3684)-FIND("/",N3684))</f>
        <v>plays</v>
      </c>
      <c r="S3684" s="11">
        <f>(J3684/86400)+25569+(-5/24)</f>
        <v>41772.477060185185</v>
      </c>
      <c r="T3684" s="11">
        <f>(I3684/86400)+25569+(-5/24)</f>
        <v>41806.082638888889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IF(E3685&lt;=0,0,(E3685/D3685)*100)</f>
        <v>110.85714285714286</v>
      </c>
      <c r="P3685" s="7">
        <f>IF(E3685&lt;=0,0,E3685/L3685)</f>
        <v>58.787878787878789</v>
      </c>
      <c r="Q3685" t="str">
        <f>LEFT(N3685,FIND("/",N3685)-1)</f>
        <v>theater</v>
      </c>
      <c r="R3685" t="str">
        <f>RIGHT(N3685,LEN(N3685)-FIND("/",N3685))</f>
        <v>plays</v>
      </c>
      <c r="S3685" s="11">
        <f>(J3685/86400)+25569+(-5/24)</f>
        <v>42632.908518518518</v>
      </c>
      <c r="T3685" s="11">
        <f>(I3685/86400)+25569+(-5/24)</f>
        <v>42662.908518518518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IF(E3686&lt;=0,0,(E3686/D3686)*100)</f>
        <v>139.06666666666666</v>
      </c>
      <c r="P3686" s="7">
        <f>IF(E3686&lt;=0,0,E3686/L3686)</f>
        <v>45.347826086956523</v>
      </c>
      <c r="Q3686" t="str">
        <f>LEFT(N3686,FIND("/",N3686)-1)</f>
        <v>theater</v>
      </c>
      <c r="R3686" t="str">
        <f>RIGHT(N3686,LEN(N3686)-FIND("/",N3686))</f>
        <v>plays</v>
      </c>
      <c r="S3686" s="11">
        <f>(J3686/86400)+25569+(-5/24)</f>
        <v>42218.97206018518</v>
      </c>
      <c r="T3686" s="11">
        <f>(I3686/86400)+25569+(-5/24)</f>
        <v>42248.97206018518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IF(E3687&lt;=0,0,(E3687/D3687)*100)</f>
        <v>105.69999999999999</v>
      </c>
      <c r="P3687" s="7">
        <f>IF(E3687&lt;=0,0,E3687/L3687)</f>
        <v>41.944444444444443</v>
      </c>
      <c r="Q3687" t="str">
        <f>LEFT(N3687,FIND("/",N3687)-1)</f>
        <v>theater</v>
      </c>
      <c r="R3687" t="str">
        <f>RIGHT(N3687,LEN(N3687)-FIND("/",N3687))</f>
        <v>plays</v>
      </c>
      <c r="S3687" s="11">
        <f>(J3687/86400)+25569+(-5/24)</f>
        <v>41753.384942129625</v>
      </c>
      <c r="T3687" s="11">
        <f>(I3687/86400)+25569+(-5/24)</f>
        <v>41778.666666666664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IF(E3688&lt;=0,0,(E3688/D3688)*100)</f>
        <v>101.42857142857142</v>
      </c>
      <c r="P3688" s="7">
        <f>IF(E3688&lt;=0,0,E3688/L3688)</f>
        <v>59.166666666666664</v>
      </c>
      <c r="Q3688" t="str">
        <f>LEFT(N3688,FIND("/",N3688)-1)</f>
        <v>theater</v>
      </c>
      <c r="R3688" t="str">
        <f>RIGHT(N3688,LEN(N3688)-FIND("/",N3688))</f>
        <v>plays</v>
      </c>
      <c r="S3688" s="11">
        <f>(J3688/86400)+25569+(-5/24)</f>
        <v>42230.454398148147</v>
      </c>
      <c r="T3688" s="11">
        <f>(I3688/86400)+25569+(-5/24)</f>
        <v>42244.957638888889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IF(E3689&lt;=0,0,(E3689/D3689)*100)</f>
        <v>100.245</v>
      </c>
      <c r="P3689" s="7">
        <f>IF(E3689&lt;=0,0,E3689/L3689)</f>
        <v>200.49</v>
      </c>
      <c r="Q3689" t="str">
        <f>LEFT(N3689,FIND("/",N3689)-1)</f>
        <v>theater</v>
      </c>
      <c r="R3689" t="str">
        <f>RIGHT(N3689,LEN(N3689)-FIND("/",N3689))</f>
        <v>plays</v>
      </c>
      <c r="S3689" s="11">
        <f>(J3689/86400)+25569+(-5/24)</f>
        <v>41787.009895833333</v>
      </c>
      <c r="T3689" s="11">
        <f>(I3689/86400)+25569+(-5/24)</f>
        <v>41817.009895833333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IF(E3690&lt;=0,0,(E3690/D3690)*100)</f>
        <v>109.16666666666666</v>
      </c>
      <c r="P3690" s="7">
        <f>IF(E3690&lt;=0,0,E3690/L3690)</f>
        <v>83.974358974358978</v>
      </c>
      <c r="Q3690" t="str">
        <f>LEFT(N3690,FIND("/",N3690)-1)</f>
        <v>theater</v>
      </c>
      <c r="R3690" t="str">
        <f>RIGHT(N3690,LEN(N3690)-FIND("/",N3690))</f>
        <v>plays</v>
      </c>
      <c r="S3690" s="11">
        <f>(J3690/86400)+25569+(-5/24)</f>
        <v>41829.578749999993</v>
      </c>
      <c r="T3690" s="11">
        <f>(I3690/86400)+25569+(-5/24)</f>
        <v>41859.578749999993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IF(E3691&lt;=0,0,(E3691/D3691)*100)</f>
        <v>118.33333333333333</v>
      </c>
      <c r="P3691" s="7">
        <f>IF(E3691&lt;=0,0,E3691/L3691)</f>
        <v>57.258064516129032</v>
      </c>
      <c r="Q3691" t="str">
        <f>LEFT(N3691,FIND("/",N3691)-1)</f>
        <v>theater</v>
      </c>
      <c r="R3691" t="str">
        <f>RIGHT(N3691,LEN(N3691)-FIND("/",N3691))</f>
        <v>plays</v>
      </c>
      <c r="S3691" s="11">
        <f>(J3691/86400)+25569+(-5/24)</f>
        <v>42147.61850694444</v>
      </c>
      <c r="T3691" s="11">
        <f>(I3691/86400)+25569+(-5/24)</f>
        <v>42176.725694444445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IF(E3692&lt;=0,0,(E3692/D3692)*100)</f>
        <v>120</v>
      </c>
      <c r="P3692" s="7">
        <f>IF(E3692&lt;=0,0,E3692/L3692)</f>
        <v>58.064516129032256</v>
      </c>
      <c r="Q3692" t="str">
        <f>LEFT(N3692,FIND("/",N3692)-1)</f>
        <v>theater</v>
      </c>
      <c r="R3692" t="str">
        <f>RIGHT(N3692,LEN(N3692)-FIND("/",N3692))</f>
        <v>plays</v>
      </c>
      <c r="S3692" s="11">
        <f>(J3692/86400)+25569+(-5/24)</f>
        <v>41940.38984953703</v>
      </c>
      <c r="T3692" s="11">
        <f>(I3692/86400)+25569+(-5/24)</f>
        <v>41970.431516203702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IF(E3693&lt;=0,0,(E3693/D3693)*100)</f>
        <v>127.96000000000001</v>
      </c>
      <c r="P3693" s="7">
        <f>IF(E3693&lt;=0,0,E3693/L3693)</f>
        <v>186.80291970802921</v>
      </c>
      <c r="Q3693" t="str">
        <f>LEFT(N3693,FIND("/",N3693)-1)</f>
        <v>theater</v>
      </c>
      <c r="R3693" t="str">
        <f>RIGHT(N3693,LEN(N3693)-FIND("/",N3693))</f>
        <v>plays</v>
      </c>
      <c r="S3693" s="11">
        <f>(J3693/86400)+25569+(-5/24)</f>
        <v>42020.492233796293</v>
      </c>
      <c r="T3693" s="11">
        <f>(I3693/86400)+25569+(-5/24)</f>
        <v>42064.999305555553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IF(E3694&lt;=0,0,(E3694/D3694)*100)</f>
        <v>126</v>
      </c>
      <c r="P3694" s="7">
        <f>IF(E3694&lt;=0,0,E3694/L3694)</f>
        <v>74.117647058823536</v>
      </c>
      <c r="Q3694" t="str">
        <f>LEFT(N3694,FIND("/",N3694)-1)</f>
        <v>theater</v>
      </c>
      <c r="R3694" t="str">
        <f>RIGHT(N3694,LEN(N3694)-FIND("/",N3694))</f>
        <v>plays</v>
      </c>
      <c r="S3694" s="11">
        <f>(J3694/86400)+25569+(-5/24)</f>
        <v>41891.756701388884</v>
      </c>
      <c r="T3694" s="11">
        <f>(I3694/86400)+25569+(-5/24)</f>
        <v>41900.791666666664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IF(E3695&lt;=0,0,(E3695/D3695)*100)</f>
        <v>129.12912912912913</v>
      </c>
      <c r="P3695" s="7">
        <f>IF(E3695&lt;=0,0,E3695/L3695)</f>
        <v>30.714285714285715</v>
      </c>
      <c r="Q3695" t="str">
        <f>LEFT(N3695,FIND("/",N3695)-1)</f>
        <v>theater</v>
      </c>
      <c r="R3695" t="str">
        <f>RIGHT(N3695,LEN(N3695)-FIND("/",N3695))</f>
        <v>plays</v>
      </c>
      <c r="S3695" s="11">
        <f>(J3695/86400)+25569+(-5/24)</f>
        <v>42308.98297453703</v>
      </c>
      <c r="T3695" s="11">
        <f>(I3695/86400)+25569+(-5/24)</f>
        <v>42338.729166666664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IF(E3696&lt;=0,0,(E3696/D3696)*100)</f>
        <v>107.42857142857143</v>
      </c>
      <c r="P3696" s="7">
        <f>IF(E3696&lt;=0,0,E3696/L3696)</f>
        <v>62.666666666666664</v>
      </c>
      <c r="Q3696" t="str">
        <f>LEFT(N3696,FIND("/",N3696)-1)</f>
        <v>theater</v>
      </c>
      <c r="R3696" t="str">
        <f>RIGHT(N3696,LEN(N3696)-FIND("/",N3696))</f>
        <v>plays</v>
      </c>
      <c r="S3696" s="11">
        <f>(J3696/86400)+25569+(-5/24)</f>
        <v>42489.925543981481</v>
      </c>
      <c r="T3696" s="11">
        <f>(I3696/86400)+25569+(-5/24)</f>
        <v>42526.874999999993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IF(E3697&lt;=0,0,(E3697/D3697)*100)</f>
        <v>100.125</v>
      </c>
      <c r="P3697" s="7">
        <f>IF(E3697&lt;=0,0,E3697/L3697)</f>
        <v>121.36363636363636</v>
      </c>
      <c r="Q3697" t="str">
        <f>LEFT(N3697,FIND("/",N3697)-1)</f>
        <v>theater</v>
      </c>
      <c r="R3697" t="str">
        <f>RIGHT(N3697,LEN(N3697)-FIND("/",N3697))</f>
        <v>plays</v>
      </c>
      <c r="S3697" s="11">
        <f>(J3697/86400)+25569+(-5/24)</f>
        <v>41995.662152777775</v>
      </c>
      <c r="T3697" s="11">
        <f>(I3697/86400)+25569+(-5/24)</f>
        <v>42015.662152777775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IF(E3698&lt;=0,0,(E3698/D3698)*100)</f>
        <v>155</v>
      </c>
      <c r="P3698" s="7">
        <f>IF(E3698&lt;=0,0,E3698/L3698)</f>
        <v>39.743589743589745</v>
      </c>
      <c r="Q3698" t="str">
        <f>LEFT(N3698,FIND("/",N3698)-1)</f>
        <v>theater</v>
      </c>
      <c r="R3698" t="str">
        <f>RIGHT(N3698,LEN(N3698)-FIND("/",N3698))</f>
        <v>plays</v>
      </c>
      <c r="S3698" s="11">
        <f>(J3698/86400)+25569+(-5/24)</f>
        <v>41988.408749999995</v>
      </c>
      <c r="T3698" s="11">
        <f>(I3698/86400)+25569+(-5/24)</f>
        <v>42048.408749999995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IF(E3699&lt;=0,0,(E3699/D3699)*100)</f>
        <v>108</v>
      </c>
      <c r="P3699" s="7">
        <f>IF(E3699&lt;=0,0,E3699/L3699)</f>
        <v>72</v>
      </c>
      <c r="Q3699" t="str">
        <f>LEFT(N3699,FIND("/",N3699)-1)</f>
        <v>theater</v>
      </c>
      <c r="R3699" t="str">
        <f>RIGHT(N3699,LEN(N3699)-FIND("/",N3699))</f>
        <v>plays</v>
      </c>
      <c r="S3699" s="11">
        <f>(J3699/86400)+25569+(-5/24)</f>
        <v>42479.2575</v>
      </c>
      <c r="T3699" s="11">
        <f>(I3699/86400)+25569+(-5/24)</f>
        <v>42500.2575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IF(E3700&lt;=0,0,(E3700/D3700)*100)</f>
        <v>110.52</v>
      </c>
      <c r="P3700" s="7">
        <f>IF(E3700&lt;=0,0,E3700/L3700)</f>
        <v>40.632352941176471</v>
      </c>
      <c r="Q3700" t="str">
        <f>LEFT(N3700,FIND("/",N3700)-1)</f>
        <v>theater</v>
      </c>
      <c r="R3700" t="str">
        <f>RIGHT(N3700,LEN(N3700)-FIND("/",N3700))</f>
        <v>plays</v>
      </c>
      <c r="S3700" s="11">
        <f>(J3700/86400)+25569+(-5/24)</f>
        <v>42401.598229166666</v>
      </c>
      <c r="T3700" s="11">
        <f>(I3700/86400)+25569+(-5/24)</f>
        <v>42431.598229166666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IF(E3701&lt;=0,0,(E3701/D3701)*100)</f>
        <v>100.8</v>
      </c>
      <c r="P3701" s="7">
        <f>IF(E3701&lt;=0,0,E3701/L3701)</f>
        <v>63</v>
      </c>
      <c r="Q3701" t="str">
        <f>LEFT(N3701,FIND("/",N3701)-1)</f>
        <v>theater</v>
      </c>
      <c r="R3701" t="str">
        <f>RIGHT(N3701,LEN(N3701)-FIND("/",N3701))</f>
        <v>plays</v>
      </c>
      <c r="S3701" s="11">
        <f>(J3701/86400)+25569+(-5/24)</f>
        <v>41897.393703703703</v>
      </c>
      <c r="T3701" s="11">
        <f>(I3701/86400)+25569+(-5/24)</f>
        <v>41927.393703703703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IF(E3702&lt;=0,0,(E3702/D3702)*100)</f>
        <v>121.2</v>
      </c>
      <c r="P3702" s="7">
        <f>IF(E3702&lt;=0,0,E3702/L3702)</f>
        <v>33.666666666666664</v>
      </c>
      <c r="Q3702" t="str">
        <f>LEFT(N3702,FIND("/",N3702)-1)</f>
        <v>theater</v>
      </c>
      <c r="R3702" t="str">
        <f>RIGHT(N3702,LEN(N3702)-FIND("/",N3702))</f>
        <v>plays</v>
      </c>
      <c r="S3702" s="11">
        <f>(J3702/86400)+25569+(-5/24)</f>
        <v>41882.37731481481</v>
      </c>
      <c r="T3702" s="11">
        <f>(I3702/86400)+25569+(-5/24)</f>
        <v>41912.458333333328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IF(E3703&lt;=0,0,(E3703/D3703)*100)</f>
        <v>100.33333333333334</v>
      </c>
      <c r="P3703" s="7">
        <f>IF(E3703&lt;=0,0,E3703/L3703)</f>
        <v>38.589743589743591</v>
      </c>
      <c r="Q3703" t="str">
        <f>LEFT(N3703,FIND("/",N3703)-1)</f>
        <v>theater</v>
      </c>
      <c r="R3703" t="str">
        <f>RIGHT(N3703,LEN(N3703)-FIND("/",N3703))</f>
        <v>plays</v>
      </c>
      <c r="S3703" s="11">
        <f>(J3703/86400)+25569+(-5/24)</f>
        <v>42129.333252314813</v>
      </c>
      <c r="T3703" s="11">
        <f>(I3703/86400)+25569+(-5/24)</f>
        <v>42159.333252314813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IF(E3704&lt;=0,0,(E3704/D3704)*100)</f>
        <v>109.16666666666666</v>
      </c>
      <c r="P3704" s="7">
        <f>IF(E3704&lt;=0,0,E3704/L3704)</f>
        <v>155.95238095238096</v>
      </c>
      <c r="Q3704" t="str">
        <f>LEFT(N3704,FIND("/",N3704)-1)</f>
        <v>theater</v>
      </c>
      <c r="R3704" t="str">
        <f>RIGHT(N3704,LEN(N3704)-FIND("/",N3704))</f>
        <v>plays</v>
      </c>
      <c r="S3704" s="11">
        <f>(J3704/86400)+25569+(-5/24)</f>
        <v>42524.329675925925</v>
      </c>
      <c r="T3704" s="11">
        <f>(I3704/86400)+25569+(-5/24)</f>
        <v>42561.749305555553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IF(E3705&lt;=0,0,(E3705/D3705)*100)</f>
        <v>123.42857142857142</v>
      </c>
      <c r="P3705" s="7">
        <f>IF(E3705&lt;=0,0,E3705/L3705)</f>
        <v>43.2</v>
      </c>
      <c r="Q3705" t="str">
        <f>LEFT(N3705,FIND("/",N3705)-1)</f>
        <v>theater</v>
      </c>
      <c r="R3705" t="str">
        <f>RIGHT(N3705,LEN(N3705)-FIND("/",N3705))</f>
        <v>plays</v>
      </c>
      <c r="S3705" s="11">
        <f>(J3705/86400)+25569+(-5/24)</f>
        <v>42556.296157407407</v>
      </c>
      <c r="T3705" s="11">
        <f>(I3705/86400)+25569+(-5/24)</f>
        <v>42595.082638888889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IF(E3706&lt;=0,0,(E3706/D3706)*100)</f>
        <v>136.33666666666667</v>
      </c>
      <c r="P3706" s="7">
        <f>IF(E3706&lt;=0,0,E3706/L3706)</f>
        <v>15.148518518518518</v>
      </c>
      <c r="Q3706" t="str">
        <f>LEFT(N3706,FIND("/",N3706)-1)</f>
        <v>theater</v>
      </c>
      <c r="R3706" t="str">
        <f>RIGHT(N3706,LEN(N3706)-FIND("/",N3706))</f>
        <v>plays</v>
      </c>
      <c r="S3706" s="11">
        <f>(J3706/86400)+25569+(-5/24)</f>
        <v>42461.481412037036</v>
      </c>
      <c r="T3706" s="11">
        <f>(I3706/86400)+25569+(-5/24)</f>
        <v>42521.481412037036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IF(E3707&lt;=0,0,(E3707/D3707)*100)</f>
        <v>103.46657233816768</v>
      </c>
      <c r="P3707" s="7">
        <f>IF(E3707&lt;=0,0,E3707/L3707)</f>
        <v>83.571428571428569</v>
      </c>
      <c r="Q3707" t="str">
        <f>LEFT(N3707,FIND("/",N3707)-1)</f>
        <v>theater</v>
      </c>
      <c r="R3707" t="str">
        <f>RIGHT(N3707,LEN(N3707)-FIND("/",N3707))</f>
        <v>plays</v>
      </c>
      <c r="S3707" s="11">
        <f>(J3707/86400)+25569+(-5/24)</f>
        <v>41792.334652777776</v>
      </c>
      <c r="T3707" s="11">
        <f>(I3707/86400)+25569+(-5/24)</f>
        <v>41813.541666666664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IF(E3708&lt;=0,0,(E3708/D3708)*100)</f>
        <v>121.33333333333334</v>
      </c>
      <c r="P3708" s="7">
        <f>IF(E3708&lt;=0,0,E3708/L3708)</f>
        <v>140</v>
      </c>
      <c r="Q3708" t="str">
        <f>LEFT(N3708,FIND("/",N3708)-1)</f>
        <v>theater</v>
      </c>
      <c r="R3708" t="str">
        <f>RIGHT(N3708,LEN(N3708)-FIND("/",N3708))</f>
        <v>plays</v>
      </c>
      <c r="S3708" s="11">
        <f>(J3708/86400)+25569+(-5/24)</f>
        <v>41879.705428240741</v>
      </c>
      <c r="T3708" s="11">
        <f>(I3708/86400)+25569+(-5/24)</f>
        <v>41894.705428240741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IF(E3709&lt;=0,0,(E3709/D3709)*100)</f>
        <v>186</v>
      </c>
      <c r="P3709" s="7">
        <f>IF(E3709&lt;=0,0,E3709/L3709)</f>
        <v>80.869565217391298</v>
      </c>
      <c r="Q3709" t="str">
        <f>LEFT(N3709,FIND("/",N3709)-1)</f>
        <v>theater</v>
      </c>
      <c r="R3709" t="str">
        <f>RIGHT(N3709,LEN(N3709)-FIND("/",N3709))</f>
        <v>plays</v>
      </c>
      <c r="S3709" s="11">
        <f>(J3709/86400)+25569+(-5/24)</f>
        <v>42551.840023148143</v>
      </c>
      <c r="T3709" s="11">
        <f>(I3709/86400)+25569+(-5/24)</f>
        <v>42573.018055555549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IF(E3710&lt;=0,0,(E3710/D3710)*100)</f>
        <v>300</v>
      </c>
      <c r="P3710" s="7">
        <f>IF(E3710&lt;=0,0,E3710/L3710)</f>
        <v>53.846153846153847</v>
      </c>
      <c r="Q3710" t="str">
        <f>LEFT(N3710,FIND("/",N3710)-1)</f>
        <v>theater</v>
      </c>
      <c r="R3710" t="str">
        <f>RIGHT(N3710,LEN(N3710)-FIND("/",N3710))</f>
        <v>plays</v>
      </c>
      <c r="S3710" s="11">
        <f>(J3710/86400)+25569+(-5/24)</f>
        <v>41809.933865740742</v>
      </c>
      <c r="T3710" s="11">
        <f>(I3710/86400)+25569+(-5/24)</f>
        <v>41823.933865740742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IF(E3711&lt;=0,0,(E3711/D3711)*100)</f>
        <v>108.25</v>
      </c>
      <c r="P3711" s="7">
        <f>IF(E3711&lt;=0,0,E3711/L3711)</f>
        <v>30.928571428571427</v>
      </c>
      <c r="Q3711" t="str">
        <f>LEFT(N3711,FIND("/",N3711)-1)</f>
        <v>theater</v>
      </c>
      <c r="R3711" t="str">
        <f>RIGHT(N3711,LEN(N3711)-FIND("/",N3711))</f>
        <v>plays</v>
      </c>
      <c r="S3711" s="11">
        <f>(J3711/86400)+25569+(-5/24)</f>
        <v>41785.499374999999</v>
      </c>
      <c r="T3711" s="11">
        <f>(I3711/86400)+25569+(-5/24)</f>
        <v>41815.499374999999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IF(E3712&lt;=0,0,(E3712/D3712)*100)</f>
        <v>141.15384615384616</v>
      </c>
      <c r="P3712" s="7">
        <f>IF(E3712&lt;=0,0,E3712/L3712)</f>
        <v>67.962962962962962</v>
      </c>
      <c r="Q3712" t="str">
        <f>LEFT(N3712,FIND("/",N3712)-1)</f>
        <v>theater</v>
      </c>
      <c r="R3712" t="str">
        <f>RIGHT(N3712,LEN(N3712)-FIND("/",N3712))</f>
        <v>plays</v>
      </c>
      <c r="S3712" s="11">
        <f>(J3712/86400)+25569+(-5/24)</f>
        <v>42072.367916666662</v>
      </c>
      <c r="T3712" s="11">
        <f>(I3712/86400)+25569+(-5/24)</f>
        <v>42097.367916666662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IF(E3713&lt;=0,0,(E3713/D3713)*100)</f>
        <v>113.99999999999999</v>
      </c>
      <c r="P3713" s="7">
        <f>IF(E3713&lt;=0,0,E3713/L3713)</f>
        <v>27.142857142857142</v>
      </c>
      <c r="Q3713" t="str">
        <f>LEFT(N3713,FIND("/",N3713)-1)</f>
        <v>theater</v>
      </c>
      <c r="R3713" t="str">
        <f>RIGHT(N3713,LEN(N3713)-FIND("/",N3713))</f>
        <v>plays</v>
      </c>
      <c r="S3713" s="11">
        <f>(J3713/86400)+25569+(-5/24)</f>
        <v>41779.5158912037</v>
      </c>
      <c r="T3713" s="11">
        <f>(I3713/86400)+25569+(-5/24)</f>
        <v>41805.458333333328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IF(E3714&lt;=0,0,(E3714/D3714)*100)</f>
        <v>153.73333333333335</v>
      </c>
      <c r="P3714" s="7">
        <f>IF(E3714&lt;=0,0,E3714/L3714)</f>
        <v>110.86538461538461</v>
      </c>
      <c r="Q3714" t="str">
        <f>LEFT(N3714,FIND("/",N3714)-1)</f>
        <v>theater</v>
      </c>
      <c r="R3714" t="str">
        <f>RIGHT(N3714,LEN(N3714)-FIND("/",N3714))</f>
        <v>plays</v>
      </c>
      <c r="S3714" s="11">
        <f>(J3714/86400)+25569+(-5/24)</f>
        <v>42133.963738425919</v>
      </c>
      <c r="T3714" s="11">
        <f>(I3714/86400)+25569+(-5/24)</f>
        <v>42155.082638888889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IF(E3715&lt;=0,0,(E3715/D3715)*100)</f>
        <v>101.49999999999999</v>
      </c>
      <c r="P3715" s="7">
        <f>IF(E3715&lt;=0,0,E3715/L3715)</f>
        <v>106.84210526315789</v>
      </c>
      <c r="Q3715" t="str">
        <f>LEFT(N3715,FIND("/",N3715)-1)</f>
        <v>theater</v>
      </c>
      <c r="R3715" t="str">
        <f>RIGHT(N3715,LEN(N3715)-FIND("/",N3715))</f>
        <v>plays</v>
      </c>
      <c r="S3715" s="11">
        <f>(J3715/86400)+25569+(-5/24)</f>
        <v>42505.529699074068</v>
      </c>
      <c r="T3715" s="11">
        <f>(I3715/86400)+25569+(-5/24)</f>
        <v>42525.529699074068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IF(E3716&lt;=0,0,(E3716/D3716)*100)</f>
        <v>102.35000000000001</v>
      </c>
      <c r="P3716" s="7">
        <f>IF(E3716&lt;=0,0,E3716/L3716)</f>
        <v>105.51546391752578</v>
      </c>
      <c r="Q3716" t="str">
        <f>LEFT(N3716,FIND("/",N3716)-1)</f>
        <v>theater</v>
      </c>
      <c r="R3716" t="str">
        <f>RIGHT(N3716,LEN(N3716)-FIND("/",N3716))</f>
        <v>plays</v>
      </c>
      <c r="S3716" s="11">
        <f>(J3716/86400)+25569+(-5/24)</f>
        <v>42118.347997685181</v>
      </c>
      <c r="T3716" s="11">
        <f>(I3716/86400)+25569+(-5/24)</f>
        <v>42149.957638888889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IF(E3717&lt;=0,0,(E3717/D3717)*100)</f>
        <v>102.57142857142858</v>
      </c>
      <c r="P3717" s="7">
        <f>IF(E3717&lt;=0,0,E3717/L3717)</f>
        <v>132.96296296296296</v>
      </c>
      <c r="Q3717" t="str">
        <f>LEFT(N3717,FIND("/",N3717)-1)</f>
        <v>theater</v>
      </c>
      <c r="R3717" t="str">
        <f>RIGHT(N3717,LEN(N3717)-FIND("/",N3717))</f>
        <v>plays</v>
      </c>
      <c r="S3717" s="11">
        <f>(J3717/86400)+25569+(-5/24)</f>
        <v>42036.787256944437</v>
      </c>
      <c r="T3717" s="11">
        <f>(I3717/86400)+25569+(-5/24)</f>
        <v>42094.327777777777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IF(E3718&lt;=0,0,(E3718/D3718)*100)</f>
        <v>155.75</v>
      </c>
      <c r="P3718" s="7">
        <f>IF(E3718&lt;=0,0,E3718/L3718)</f>
        <v>51.916666666666664</v>
      </c>
      <c r="Q3718" t="str">
        <f>LEFT(N3718,FIND("/",N3718)-1)</f>
        <v>theater</v>
      </c>
      <c r="R3718" t="str">
        <f>RIGHT(N3718,LEN(N3718)-FIND("/",N3718))</f>
        <v>plays</v>
      </c>
      <c r="S3718" s="11">
        <f>(J3718/86400)+25569+(-5/24)</f>
        <v>42360.679502314808</v>
      </c>
      <c r="T3718" s="11">
        <f>(I3718/86400)+25569+(-5/24)</f>
        <v>42390.679502314808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IF(E3719&lt;=0,0,(E3719/D3719)*100)</f>
        <v>100.75</v>
      </c>
      <c r="P3719" s="7">
        <f>IF(E3719&lt;=0,0,E3719/L3719)</f>
        <v>310</v>
      </c>
      <c r="Q3719" t="str">
        <f>LEFT(N3719,FIND("/",N3719)-1)</f>
        <v>theater</v>
      </c>
      <c r="R3719" t="str">
        <f>RIGHT(N3719,LEN(N3719)-FIND("/",N3719))</f>
        <v>plays</v>
      </c>
      <c r="S3719" s="11">
        <f>(J3719/86400)+25569+(-5/24)</f>
        <v>42102.657974537033</v>
      </c>
      <c r="T3719" s="11">
        <f>(I3719/86400)+25569+(-5/24)</f>
        <v>42133.657974537033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IF(E3720&lt;=0,0,(E3720/D3720)*100)</f>
        <v>239.4</v>
      </c>
      <c r="P3720" s="7">
        <f>IF(E3720&lt;=0,0,E3720/L3720)</f>
        <v>26.021739130434781</v>
      </c>
      <c r="Q3720" t="str">
        <f>LEFT(N3720,FIND("/",N3720)-1)</f>
        <v>theater</v>
      </c>
      <c r="R3720" t="str">
        <f>RIGHT(N3720,LEN(N3720)-FIND("/",N3720))</f>
        <v>plays</v>
      </c>
      <c r="S3720" s="11">
        <f>(J3720/86400)+25569+(-5/24)</f>
        <v>42032.507812499993</v>
      </c>
      <c r="T3720" s="11">
        <f>(I3720/86400)+25569+(-5/24)</f>
        <v>42062.507812499993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IF(E3721&lt;=0,0,(E3721/D3721)*100)</f>
        <v>210</v>
      </c>
      <c r="P3721" s="7">
        <f>IF(E3721&lt;=0,0,E3721/L3721)</f>
        <v>105</v>
      </c>
      <c r="Q3721" t="str">
        <f>LEFT(N3721,FIND("/",N3721)-1)</f>
        <v>theater</v>
      </c>
      <c r="R3721" t="str">
        <f>RIGHT(N3721,LEN(N3721)-FIND("/",N3721))</f>
        <v>plays</v>
      </c>
      <c r="S3721" s="11">
        <f>(J3721/86400)+25569+(-5/24)</f>
        <v>42147.521597222221</v>
      </c>
      <c r="T3721" s="11">
        <f>(I3721/86400)+25569+(-5/24)</f>
        <v>42177.521597222221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IF(E3722&lt;=0,0,(E3722/D3722)*100)</f>
        <v>104.51515151515152</v>
      </c>
      <c r="P3722" s="7">
        <f>IF(E3722&lt;=0,0,E3722/L3722)</f>
        <v>86.224999999999994</v>
      </c>
      <c r="Q3722" t="str">
        <f>LEFT(N3722,FIND("/",N3722)-1)</f>
        <v>theater</v>
      </c>
      <c r="R3722" t="str">
        <f>RIGHT(N3722,LEN(N3722)-FIND("/",N3722))</f>
        <v>plays</v>
      </c>
      <c r="S3722" s="11">
        <f>(J3722/86400)+25569+(-5/24)</f>
        <v>42165.784791666665</v>
      </c>
      <c r="T3722" s="11">
        <f>(I3722/86400)+25569+(-5/24)</f>
        <v>42187.784791666665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IF(E3723&lt;=0,0,(E3723/D3723)*100)</f>
        <v>100.8</v>
      </c>
      <c r="P3723" s="7">
        <f>IF(E3723&lt;=0,0,E3723/L3723)</f>
        <v>114.54545454545455</v>
      </c>
      <c r="Q3723" t="str">
        <f>LEFT(N3723,FIND("/",N3723)-1)</f>
        <v>theater</v>
      </c>
      <c r="R3723" t="str">
        <f>RIGHT(N3723,LEN(N3723)-FIND("/",N3723))</f>
        <v>plays</v>
      </c>
      <c r="S3723" s="11">
        <f>(J3723/86400)+25569+(-5/24)</f>
        <v>41927.727824074071</v>
      </c>
      <c r="T3723" s="11">
        <f>(I3723/86400)+25569+(-5/24)</f>
        <v>41948.769490740735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IF(E3724&lt;=0,0,(E3724/D3724)*100)</f>
        <v>111.20000000000002</v>
      </c>
      <c r="P3724" s="7">
        <f>IF(E3724&lt;=0,0,E3724/L3724)</f>
        <v>47.657142857142858</v>
      </c>
      <c r="Q3724" t="str">
        <f>LEFT(N3724,FIND("/",N3724)-1)</f>
        <v>theater</v>
      </c>
      <c r="R3724" t="str">
        <f>RIGHT(N3724,LEN(N3724)-FIND("/",N3724))</f>
        <v>plays</v>
      </c>
      <c r="S3724" s="11">
        <f>(J3724/86400)+25569+(-5/24)</f>
        <v>42381.463506944441</v>
      </c>
      <c r="T3724" s="11">
        <f>(I3724/86400)+25569+(-5/24)</f>
        <v>42411.749305555553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IF(E3725&lt;=0,0,(E3725/D3725)*100)</f>
        <v>102.04444444444445</v>
      </c>
      <c r="P3725" s="7">
        <f>IF(E3725&lt;=0,0,E3725/L3725)</f>
        <v>72.888888888888886</v>
      </c>
      <c r="Q3725" t="str">
        <f>LEFT(N3725,FIND("/",N3725)-1)</f>
        <v>theater</v>
      </c>
      <c r="R3725" t="str">
        <f>RIGHT(N3725,LEN(N3725)-FIND("/",N3725))</f>
        <v>plays</v>
      </c>
      <c r="S3725" s="11">
        <f>(J3725/86400)+25569+(-5/24)</f>
        <v>41943.544699074067</v>
      </c>
      <c r="T3725" s="11">
        <f>(I3725/86400)+25569+(-5/24)</f>
        <v>41973.586365740739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IF(E3726&lt;=0,0,(E3726/D3726)*100)</f>
        <v>102.54767441860466</v>
      </c>
      <c r="P3726" s="7">
        <f>IF(E3726&lt;=0,0,E3726/L3726)</f>
        <v>49.545505617977533</v>
      </c>
      <c r="Q3726" t="str">
        <f>LEFT(N3726,FIND("/",N3726)-1)</f>
        <v>theater</v>
      </c>
      <c r="R3726" t="str">
        <f>RIGHT(N3726,LEN(N3726)-FIND("/",N3726))</f>
        <v>plays</v>
      </c>
      <c r="S3726" s="11">
        <f>(J3726/86400)+25569+(-5/24)</f>
        <v>42465.283101851848</v>
      </c>
      <c r="T3726" s="11">
        <f>(I3726/86400)+25569+(-5/24)</f>
        <v>42494.749999999993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IF(E3727&lt;=0,0,(E3727/D3727)*100)</f>
        <v>127</v>
      </c>
      <c r="P3727" s="7">
        <f>IF(E3727&lt;=0,0,E3727/L3727)</f>
        <v>25.4</v>
      </c>
      <c r="Q3727" t="str">
        <f>LEFT(N3727,FIND("/",N3727)-1)</f>
        <v>theater</v>
      </c>
      <c r="R3727" t="str">
        <f>RIGHT(N3727,LEN(N3727)-FIND("/",N3727))</f>
        <v>plays</v>
      </c>
      <c r="S3727" s="11">
        <f>(J3727/86400)+25569+(-5/24)</f>
        <v>42401.736886574072</v>
      </c>
      <c r="T3727" s="11">
        <f>(I3727/86400)+25569+(-5/24)</f>
        <v>42418.687499999993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IF(E3728&lt;=0,0,(E3728/D3728)*100)</f>
        <v>338.70588235294122</v>
      </c>
      <c r="P3728" s="7">
        <f>IF(E3728&lt;=0,0,E3728/L3728)</f>
        <v>62.586956521739133</v>
      </c>
      <c r="Q3728" t="str">
        <f>LEFT(N3728,FIND("/",N3728)-1)</f>
        <v>theater</v>
      </c>
      <c r="R3728" t="str">
        <f>RIGHT(N3728,LEN(N3728)-FIND("/",N3728))</f>
        <v>plays</v>
      </c>
      <c r="S3728" s="11">
        <f>(J3728/86400)+25569+(-5/24)</f>
        <v>42461.932534722218</v>
      </c>
      <c r="T3728" s="11">
        <f>(I3728/86400)+25569+(-5/24)</f>
        <v>42489.666666666664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IF(E3729&lt;=0,0,(E3729/D3729)*100)</f>
        <v>100.75</v>
      </c>
      <c r="P3729" s="7">
        <f>IF(E3729&lt;=0,0,E3729/L3729)</f>
        <v>61.060606060606062</v>
      </c>
      <c r="Q3729" t="str">
        <f>LEFT(N3729,FIND("/",N3729)-1)</f>
        <v>theater</v>
      </c>
      <c r="R3729" t="str">
        <f>RIGHT(N3729,LEN(N3729)-FIND("/",N3729))</f>
        <v>plays</v>
      </c>
      <c r="S3729" s="11">
        <f>(J3729/86400)+25569+(-5/24)</f>
        <v>42632.139976851853</v>
      </c>
      <c r="T3729" s="11">
        <f>(I3729/86400)+25569+(-5/24)</f>
        <v>42662.996527777774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IF(E3730&lt;=0,0,(E3730/D3730)*100)</f>
        <v>9.31</v>
      </c>
      <c r="P3730" s="7">
        <f>IF(E3730&lt;=0,0,E3730/L3730)</f>
        <v>60.064516129032256</v>
      </c>
      <c r="Q3730" t="str">
        <f>LEFT(N3730,FIND("/",N3730)-1)</f>
        <v>theater</v>
      </c>
      <c r="R3730" t="str">
        <f>RIGHT(N3730,LEN(N3730)-FIND("/",N3730))</f>
        <v>plays</v>
      </c>
      <c r="S3730" s="11">
        <f>(J3730/86400)+25569+(-5/24)</f>
        <v>42204.962685185186</v>
      </c>
      <c r="T3730" s="11">
        <f>(I3730/86400)+25569+(-5/24)</f>
        <v>42234.962685185186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IF(E3731&lt;=0,0,(E3731/D3731)*100)</f>
        <v>7.24</v>
      </c>
      <c r="P3731" s="7">
        <f>IF(E3731&lt;=0,0,E3731/L3731)</f>
        <v>72.400000000000006</v>
      </c>
      <c r="Q3731" t="str">
        <f>LEFT(N3731,FIND("/",N3731)-1)</f>
        <v>theater</v>
      </c>
      <c r="R3731" t="str">
        <f>RIGHT(N3731,LEN(N3731)-FIND("/",N3731))</f>
        <v>plays</v>
      </c>
      <c r="S3731" s="11">
        <f>(J3731/86400)+25569+(-5/24)</f>
        <v>42040.996666666666</v>
      </c>
      <c r="T3731" s="11">
        <f>(I3731/86400)+25569+(-5/24)</f>
        <v>42085.954999999994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IF(E3732&lt;=0,0,(E3732/D3732)*100)</f>
        <v>10</v>
      </c>
      <c r="P3732" s="7">
        <f>IF(E3732&lt;=0,0,E3732/L3732)</f>
        <v>100</v>
      </c>
      <c r="Q3732" t="str">
        <f>LEFT(N3732,FIND("/",N3732)-1)</f>
        <v>theater</v>
      </c>
      <c r="R3732" t="str">
        <f>RIGHT(N3732,LEN(N3732)-FIND("/",N3732))</f>
        <v>plays</v>
      </c>
      <c r="S3732" s="11">
        <f>(J3732/86400)+25569+(-5/24)</f>
        <v>42203.46943287037</v>
      </c>
      <c r="T3732" s="11">
        <f>(I3732/86400)+25569+(-5/24)</f>
        <v>42233.46943287037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IF(E3733&lt;=0,0,(E3733/D3733)*100)</f>
        <v>11.272727272727273</v>
      </c>
      <c r="P3733" s="7">
        <f>IF(E3733&lt;=0,0,E3733/L3733)</f>
        <v>51.666666666666664</v>
      </c>
      <c r="Q3733" t="str">
        <f>LEFT(N3733,FIND("/",N3733)-1)</f>
        <v>theater</v>
      </c>
      <c r="R3733" t="str">
        <f>RIGHT(N3733,LEN(N3733)-FIND("/",N3733))</f>
        <v>plays</v>
      </c>
      <c r="S3733" s="11">
        <f>(J3733/86400)+25569+(-5/24)</f>
        <v>41983.544513888883</v>
      </c>
      <c r="T3733" s="11">
        <f>(I3733/86400)+25569+(-5/24)</f>
        <v>42013.932638888888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IF(E3734&lt;=0,0,(E3734/D3734)*100)</f>
        <v>15.411764705882353</v>
      </c>
      <c r="P3734" s="7">
        <f>IF(E3734&lt;=0,0,E3734/L3734)</f>
        <v>32.75</v>
      </c>
      <c r="Q3734" t="str">
        <f>LEFT(N3734,FIND("/",N3734)-1)</f>
        <v>theater</v>
      </c>
      <c r="R3734" t="str">
        <f>RIGHT(N3734,LEN(N3734)-FIND("/",N3734))</f>
        <v>plays</v>
      </c>
      <c r="S3734" s="11">
        <f>(J3734/86400)+25569+(-5/24)</f>
        <v>41968.469131944446</v>
      </c>
      <c r="T3734" s="11">
        <f>(I3734/86400)+25569+(-5/24)</f>
        <v>42028.291666666664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IF(E3735&lt;=0,0,(E3735/D3735)*100)</f>
        <v>0</v>
      </c>
      <c r="P3735" s="7">
        <f>IF(E3735&lt;=0,0,E3735/L3735)</f>
        <v>0</v>
      </c>
      <c r="Q3735" t="str">
        <f>LEFT(N3735,FIND("/",N3735)-1)</f>
        <v>theater</v>
      </c>
      <c r="R3735" t="str">
        <f>RIGHT(N3735,LEN(N3735)-FIND("/",N3735))</f>
        <v>plays</v>
      </c>
      <c r="S3735" s="11">
        <f>(J3735/86400)+25569+(-5/24)</f>
        <v>42102.816064814811</v>
      </c>
      <c r="T3735" s="11">
        <f>(I3735/86400)+25569+(-5/24)</f>
        <v>42112.729166666664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IF(E3736&lt;=0,0,(E3736/D3736)*100)</f>
        <v>28.466666666666669</v>
      </c>
      <c r="P3736" s="7">
        <f>IF(E3736&lt;=0,0,E3736/L3736)</f>
        <v>61</v>
      </c>
      <c r="Q3736" t="str">
        <f>LEFT(N3736,FIND("/",N3736)-1)</f>
        <v>theater</v>
      </c>
      <c r="R3736" t="str">
        <f>RIGHT(N3736,LEN(N3736)-FIND("/",N3736))</f>
        <v>plays</v>
      </c>
      <c r="S3736" s="11">
        <f>(J3736/86400)+25569+(-5/24)</f>
        <v>42089.693240740737</v>
      </c>
      <c r="T3736" s="11">
        <f>(I3736/86400)+25569+(-5/24)</f>
        <v>42149.693240740737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IF(E3737&lt;=0,0,(E3737/D3737)*100)</f>
        <v>13.333333333333334</v>
      </c>
      <c r="P3737" s="7">
        <f>IF(E3737&lt;=0,0,E3737/L3737)</f>
        <v>10</v>
      </c>
      <c r="Q3737" t="str">
        <f>LEFT(N3737,FIND("/",N3737)-1)</f>
        <v>theater</v>
      </c>
      <c r="R3737" t="str">
        <f>RIGHT(N3737,LEN(N3737)-FIND("/",N3737))</f>
        <v>plays</v>
      </c>
      <c r="S3737" s="11">
        <f>(J3737/86400)+25569+(-5/24)</f>
        <v>42122.484826388885</v>
      </c>
      <c r="T3737" s="11">
        <f>(I3737/86400)+25569+(-5/24)</f>
        <v>42152.484826388885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IF(E3738&lt;=0,0,(E3738/D3738)*100)</f>
        <v>0.66666666666666674</v>
      </c>
      <c r="P3738" s="7">
        <f>IF(E3738&lt;=0,0,E3738/L3738)</f>
        <v>10</v>
      </c>
      <c r="Q3738" t="str">
        <f>LEFT(N3738,FIND("/",N3738)-1)</f>
        <v>theater</v>
      </c>
      <c r="R3738" t="str">
        <f>RIGHT(N3738,LEN(N3738)-FIND("/",N3738))</f>
        <v>plays</v>
      </c>
      <c r="S3738" s="11">
        <f>(J3738/86400)+25569+(-5/24)</f>
        <v>42048.503391203696</v>
      </c>
      <c r="T3738" s="11">
        <f>(I3738/86400)+25569+(-5/24)</f>
        <v>42086.541666666664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IF(E3739&lt;=0,0,(E3739/D3739)*100)</f>
        <v>21.428571428571427</v>
      </c>
      <c r="P3739" s="7">
        <f>IF(E3739&lt;=0,0,E3739/L3739)</f>
        <v>37.5</v>
      </c>
      <c r="Q3739" t="str">
        <f>LEFT(N3739,FIND("/",N3739)-1)</f>
        <v>theater</v>
      </c>
      <c r="R3739" t="str">
        <f>RIGHT(N3739,LEN(N3739)-FIND("/",N3739))</f>
        <v>plays</v>
      </c>
      <c r="S3739" s="11">
        <f>(J3739/86400)+25569+(-5/24)</f>
        <v>42297.482673611106</v>
      </c>
      <c r="T3739" s="11">
        <f>(I3739/86400)+25569+(-5/24)</f>
        <v>42320.082638888889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IF(E3740&lt;=0,0,(E3740/D3740)*100)</f>
        <v>18</v>
      </c>
      <c r="P3740" s="7">
        <f>IF(E3740&lt;=0,0,E3740/L3740)</f>
        <v>45</v>
      </c>
      <c r="Q3740" t="str">
        <f>LEFT(N3740,FIND("/",N3740)-1)</f>
        <v>theater</v>
      </c>
      <c r="R3740" t="str">
        <f>RIGHT(N3740,LEN(N3740)-FIND("/",N3740))</f>
        <v>plays</v>
      </c>
      <c r="S3740" s="11">
        <f>(J3740/86400)+25569+(-5/24)</f>
        <v>41813.730381944442</v>
      </c>
      <c r="T3740" s="11">
        <f>(I3740/86400)+25569+(-5/24)</f>
        <v>41835.708333333328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IF(E3741&lt;=0,0,(E3741/D3741)*100)</f>
        <v>20.125</v>
      </c>
      <c r="P3741" s="7">
        <f>IF(E3741&lt;=0,0,E3741/L3741)</f>
        <v>100.625</v>
      </c>
      <c r="Q3741" t="str">
        <f>LEFT(N3741,FIND("/",N3741)-1)</f>
        <v>theater</v>
      </c>
      <c r="R3741" t="str">
        <f>RIGHT(N3741,LEN(N3741)-FIND("/",N3741))</f>
        <v>plays</v>
      </c>
      <c r="S3741" s="11">
        <f>(J3741/86400)+25569+(-5/24)</f>
        <v>42548.241527777776</v>
      </c>
      <c r="T3741" s="11">
        <f>(I3741/86400)+25569+(-5/24)</f>
        <v>42568.241527777776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IF(E3742&lt;=0,0,(E3742/D3742)*100)</f>
        <v>17.899999999999999</v>
      </c>
      <c r="P3742" s="7">
        <f>IF(E3742&lt;=0,0,E3742/L3742)</f>
        <v>25.571428571428573</v>
      </c>
      <c r="Q3742" t="str">
        <f>LEFT(N3742,FIND("/",N3742)-1)</f>
        <v>theater</v>
      </c>
      <c r="R3742" t="str">
        <f>RIGHT(N3742,LEN(N3742)-FIND("/",N3742))</f>
        <v>plays</v>
      </c>
      <c r="S3742" s="11">
        <f>(J3742/86400)+25569+(-5/24)</f>
        <v>41832.881423611107</v>
      </c>
      <c r="T3742" s="11">
        <f>(I3742/86400)+25569+(-5/24)</f>
        <v>41862.870810185181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IF(E3743&lt;=0,0,(E3743/D3743)*100)</f>
        <v>0</v>
      </c>
      <c r="P3743" s="7">
        <f>IF(E3743&lt;=0,0,E3743/L3743)</f>
        <v>0</v>
      </c>
      <c r="Q3743" t="str">
        <f>LEFT(N3743,FIND("/",N3743)-1)</f>
        <v>theater</v>
      </c>
      <c r="R3743" t="str">
        <f>RIGHT(N3743,LEN(N3743)-FIND("/",N3743))</f>
        <v>plays</v>
      </c>
      <c r="S3743" s="11">
        <f>(J3743/86400)+25569+(-5/24)</f>
        <v>42325.712384259255</v>
      </c>
      <c r="T3743" s="11">
        <f>(I3743/86400)+25569+(-5/24)</f>
        <v>42355.712384259255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IF(E3744&lt;=0,0,(E3744/D3744)*100)</f>
        <v>2</v>
      </c>
      <c r="P3744" s="7">
        <f>IF(E3744&lt;=0,0,E3744/L3744)</f>
        <v>25</v>
      </c>
      <c r="Q3744" t="str">
        <f>LEFT(N3744,FIND("/",N3744)-1)</f>
        <v>theater</v>
      </c>
      <c r="R3744" t="str">
        <f>RIGHT(N3744,LEN(N3744)-FIND("/",N3744))</f>
        <v>plays</v>
      </c>
      <c r="S3744" s="11">
        <f>(J3744/86400)+25569+(-5/24)</f>
        <v>41858.006296296291</v>
      </c>
      <c r="T3744" s="11">
        <f>(I3744/86400)+25569+(-5/24)</f>
        <v>41888.006296296291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IF(E3745&lt;=0,0,(E3745/D3745)*100)</f>
        <v>0</v>
      </c>
      <c r="P3745" s="7">
        <f>IF(E3745&lt;=0,0,E3745/L3745)</f>
        <v>0</v>
      </c>
      <c r="Q3745" t="str">
        <f>LEFT(N3745,FIND("/",N3745)-1)</f>
        <v>theater</v>
      </c>
      <c r="R3745" t="str">
        <f>RIGHT(N3745,LEN(N3745)-FIND("/",N3745))</f>
        <v>plays</v>
      </c>
      <c r="S3745" s="11">
        <f>(J3745/86400)+25569+(-5/24)</f>
        <v>41793.501898148148</v>
      </c>
      <c r="T3745" s="11">
        <f>(I3745/86400)+25569+(-5/24)</f>
        <v>41823.501898148148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IF(E3746&lt;=0,0,(E3746/D3746)*100)</f>
        <v>0</v>
      </c>
      <c r="P3746" s="7">
        <f>IF(E3746&lt;=0,0,E3746/L3746)</f>
        <v>0</v>
      </c>
      <c r="Q3746" t="str">
        <f>LEFT(N3746,FIND("/",N3746)-1)</f>
        <v>theater</v>
      </c>
      <c r="R3746" t="str">
        <f>RIGHT(N3746,LEN(N3746)-FIND("/",N3746))</f>
        <v>plays</v>
      </c>
      <c r="S3746" s="11">
        <f>(J3746/86400)+25569+(-5/24)</f>
        <v>41793.605925925927</v>
      </c>
      <c r="T3746" s="11">
        <f>(I3746/86400)+25569+(-5/24)</f>
        <v>41824.957638888889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IF(E3747&lt;=0,0,(E3747/D3747)*100)</f>
        <v>10</v>
      </c>
      <c r="P3747" s="7">
        <f>IF(E3747&lt;=0,0,E3747/L3747)</f>
        <v>10</v>
      </c>
      <c r="Q3747" t="str">
        <f>LEFT(N3747,FIND("/",N3747)-1)</f>
        <v>theater</v>
      </c>
      <c r="R3747" t="str">
        <f>RIGHT(N3747,LEN(N3747)-FIND("/",N3747))</f>
        <v>plays</v>
      </c>
      <c r="S3747" s="11">
        <f>(J3747/86400)+25569+(-5/24)</f>
        <v>41831.489606481475</v>
      </c>
      <c r="T3747" s="11">
        <f>(I3747/86400)+25569+(-5/24)</f>
        <v>41861.489606481475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IF(E3748&lt;=0,0,(E3748/D3748)*100)</f>
        <v>2.3764705882352941</v>
      </c>
      <c r="P3748" s="7">
        <f>IF(E3748&lt;=0,0,E3748/L3748)</f>
        <v>202</v>
      </c>
      <c r="Q3748" t="str">
        <f>LEFT(N3748,FIND("/",N3748)-1)</f>
        <v>theater</v>
      </c>
      <c r="R3748" t="str">
        <f>RIGHT(N3748,LEN(N3748)-FIND("/",N3748))</f>
        <v>plays</v>
      </c>
      <c r="S3748" s="11">
        <f>(J3748/86400)+25569+(-5/24)</f>
        <v>42621.18100694444</v>
      </c>
      <c r="T3748" s="11">
        <f>(I3748/86400)+25569+(-5/24)</f>
        <v>42651.18100694444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IF(E3749&lt;=0,0,(E3749/D3749)*100)</f>
        <v>1</v>
      </c>
      <c r="P3749" s="7">
        <f>IF(E3749&lt;=0,0,E3749/L3749)</f>
        <v>25</v>
      </c>
      <c r="Q3749" t="str">
        <f>LEFT(N3749,FIND("/",N3749)-1)</f>
        <v>theater</v>
      </c>
      <c r="R3749" t="str">
        <f>RIGHT(N3749,LEN(N3749)-FIND("/",N3749))</f>
        <v>plays</v>
      </c>
      <c r="S3749" s="11">
        <f>(J3749/86400)+25569+(-5/24)</f>
        <v>42164.091388888883</v>
      </c>
      <c r="T3749" s="11">
        <f>(I3749/86400)+25569+(-5/24)</f>
        <v>42190.749305555553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IF(E3750&lt;=0,0,(E3750/D3750)*100)</f>
        <v>103.52</v>
      </c>
      <c r="P3750" s="7">
        <f>IF(E3750&lt;=0,0,E3750/L3750)</f>
        <v>99.538461538461533</v>
      </c>
      <c r="Q3750" t="str">
        <f>LEFT(N3750,FIND("/",N3750)-1)</f>
        <v>theater</v>
      </c>
      <c r="R3750" t="str">
        <f>RIGHT(N3750,LEN(N3750)-FIND("/",N3750))</f>
        <v>musical</v>
      </c>
      <c r="S3750" s="11">
        <f>(J3750/86400)+25569+(-5/24)</f>
        <v>42395.498101851852</v>
      </c>
      <c r="T3750" s="11">
        <f>(I3750/86400)+25569+(-5/24)</f>
        <v>42416.040972222218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IF(E3751&lt;=0,0,(E3751/D3751)*100)</f>
        <v>105</v>
      </c>
      <c r="P3751" s="7">
        <f>IF(E3751&lt;=0,0,E3751/L3751)</f>
        <v>75</v>
      </c>
      <c r="Q3751" t="str">
        <f>LEFT(N3751,FIND("/",N3751)-1)</f>
        <v>theater</v>
      </c>
      <c r="R3751" t="str">
        <f>RIGHT(N3751,LEN(N3751)-FIND("/",N3751))</f>
        <v>musical</v>
      </c>
      <c r="S3751" s="11">
        <f>(J3751/86400)+25569+(-5/24)</f>
        <v>42457.918842592589</v>
      </c>
      <c r="T3751" s="11">
        <f>(I3751/86400)+25569+(-5/24)</f>
        <v>42488.957638888889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IF(E3752&lt;=0,0,(E3752/D3752)*100)</f>
        <v>100.44999999999999</v>
      </c>
      <c r="P3752" s="7">
        <f>IF(E3752&lt;=0,0,E3752/L3752)</f>
        <v>215.25</v>
      </c>
      <c r="Q3752" t="str">
        <f>LEFT(N3752,FIND("/",N3752)-1)</f>
        <v>theater</v>
      </c>
      <c r="R3752" t="str">
        <f>RIGHT(N3752,LEN(N3752)-FIND("/",N3752))</f>
        <v>musical</v>
      </c>
      <c r="S3752" s="11">
        <f>(J3752/86400)+25569+(-5/24)</f>
        <v>42016.773240740738</v>
      </c>
      <c r="T3752" s="11">
        <f>(I3752/86400)+25569+(-5/24)</f>
        <v>42045.124305555553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IF(E3753&lt;=0,0,(E3753/D3753)*100)</f>
        <v>132.6</v>
      </c>
      <c r="P3753" s="7">
        <f>IF(E3753&lt;=0,0,E3753/L3753)</f>
        <v>120.54545454545455</v>
      </c>
      <c r="Q3753" t="str">
        <f>LEFT(N3753,FIND("/",N3753)-1)</f>
        <v>theater</v>
      </c>
      <c r="R3753" t="str">
        <f>RIGHT(N3753,LEN(N3753)-FIND("/",N3753))</f>
        <v>musical</v>
      </c>
      <c r="S3753" s="11">
        <f>(J3753/86400)+25569+(-5/24)</f>
        <v>42402.827233796292</v>
      </c>
      <c r="T3753" s="11">
        <f>(I3753/86400)+25569+(-5/24)</f>
        <v>42462.785567129627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IF(E3754&lt;=0,0,(E3754/D3754)*100)</f>
        <v>112.99999999999999</v>
      </c>
      <c r="P3754" s="7">
        <f>IF(E3754&lt;=0,0,E3754/L3754)</f>
        <v>37.666666666666664</v>
      </c>
      <c r="Q3754" t="str">
        <f>LEFT(N3754,FIND("/",N3754)-1)</f>
        <v>theater</v>
      </c>
      <c r="R3754" t="str">
        <f>RIGHT(N3754,LEN(N3754)-FIND("/",N3754))</f>
        <v>musical</v>
      </c>
      <c r="S3754" s="11">
        <f>(J3754/86400)+25569+(-5/24)</f>
        <v>42619.594155092585</v>
      </c>
      <c r="T3754" s="11">
        <f>(I3754/86400)+25569+(-5/24)</f>
        <v>42659.666666666664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IF(E3755&lt;=0,0,(E3755/D3755)*100)</f>
        <v>103.34</v>
      </c>
      <c r="P3755" s="7">
        <f>IF(E3755&lt;=0,0,E3755/L3755)</f>
        <v>172.23333333333332</v>
      </c>
      <c r="Q3755" t="str">
        <f>LEFT(N3755,FIND("/",N3755)-1)</f>
        <v>theater</v>
      </c>
      <c r="R3755" t="str">
        <f>RIGHT(N3755,LEN(N3755)-FIND("/",N3755))</f>
        <v>musical</v>
      </c>
      <c r="S3755" s="11">
        <f>(J3755/86400)+25569+(-5/24)</f>
        <v>42128.615740740737</v>
      </c>
      <c r="T3755" s="11">
        <f>(I3755/86400)+25569+(-5/24)</f>
        <v>42157.791666666664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IF(E3756&lt;=0,0,(E3756/D3756)*100)</f>
        <v>120</v>
      </c>
      <c r="P3756" s="7">
        <f>IF(E3756&lt;=0,0,E3756/L3756)</f>
        <v>111.11111111111111</v>
      </c>
      <c r="Q3756" t="str">
        <f>LEFT(N3756,FIND("/",N3756)-1)</f>
        <v>theater</v>
      </c>
      <c r="R3756" t="str">
        <f>RIGHT(N3756,LEN(N3756)-FIND("/",N3756))</f>
        <v>musical</v>
      </c>
      <c r="S3756" s="11">
        <f>(J3756/86400)+25569+(-5/24)</f>
        <v>41808.67288194444</v>
      </c>
      <c r="T3756" s="11">
        <f>(I3756/86400)+25569+(-5/24)</f>
        <v>41845.999305555553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IF(E3757&lt;=0,0,(E3757/D3757)*100)</f>
        <v>129.63636363636363</v>
      </c>
      <c r="P3757" s="7">
        <f>IF(E3757&lt;=0,0,E3757/L3757)</f>
        <v>25.464285714285715</v>
      </c>
      <c r="Q3757" t="str">
        <f>LEFT(N3757,FIND("/",N3757)-1)</f>
        <v>theater</v>
      </c>
      <c r="R3757" t="str">
        <f>RIGHT(N3757,LEN(N3757)-FIND("/",N3757))</f>
        <v>musical</v>
      </c>
      <c r="S3757" s="11">
        <f>(J3757/86400)+25569+(-5/24)</f>
        <v>42445.658645833326</v>
      </c>
      <c r="T3757" s="11">
        <f>(I3757/86400)+25569+(-5/24)</f>
        <v>42475.658645833326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IF(E3758&lt;=0,0,(E3758/D3758)*100)</f>
        <v>101.11111111111111</v>
      </c>
      <c r="P3758" s="7">
        <f>IF(E3758&lt;=0,0,E3758/L3758)</f>
        <v>267.64705882352939</v>
      </c>
      <c r="Q3758" t="str">
        <f>LEFT(N3758,FIND("/",N3758)-1)</f>
        <v>theater</v>
      </c>
      <c r="R3758" t="str">
        <f>RIGHT(N3758,LEN(N3758)-FIND("/",N3758))</f>
        <v>musical</v>
      </c>
      <c r="S3758" s="11">
        <f>(J3758/86400)+25569+(-5/24)</f>
        <v>41771.606458333328</v>
      </c>
      <c r="T3758" s="11">
        <f>(I3758/86400)+25569+(-5/24)</f>
        <v>41801.606458333328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IF(E3759&lt;=0,0,(E3759/D3759)*100)</f>
        <v>108.51428571428572</v>
      </c>
      <c r="P3759" s="7">
        <f>IF(E3759&lt;=0,0,E3759/L3759)</f>
        <v>75.959999999999994</v>
      </c>
      <c r="Q3759" t="str">
        <f>LEFT(N3759,FIND("/",N3759)-1)</f>
        <v>theater</v>
      </c>
      <c r="R3759" t="str">
        <f>RIGHT(N3759,LEN(N3759)-FIND("/",N3759))</f>
        <v>musical</v>
      </c>
      <c r="S3759" s="11">
        <f>(J3759/86400)+25569+(-5/24)</f>
        <v>41954.642534722218</v>
      </c>
      <c r="T3759" s="11">
        <f>(I3759/86400)+25569+(-5/24)</f>
        <v>41974.642534722218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IF(E3760&lt;=0,0,(E3760/D3760)*100)</f>
        <v>102.33333333333334</v>
      </c>
      <c r="P3760" s="7">
        <f>IF(E3760&lt;=0,0,E3760/L3760)</f>
        <v>59.03846153846154</v>
      </c>
      <c r="Q3760" t="str">
        <f>LEFT(N3760,FIND("/",N3760)-1)</f>
        <v>theater</v>
      </c>
      <c r="R3760" t="str">
        <f>RIGHT(N3760,LEN(N3760)-FIND("/",N3760))</f>
        <v>musical</v>
      </c>
      <c r="S3760" s="11">
        <f>(J3760/86400)+25569+(-5/24)</f>
        <v>41747.263171296298</v>
      </c>
      <c r="T3760" s="11">
        <f>(I3760/86400)+25569+(-5/24)</f>
        <v>41778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IF(E3761&lt;=0,0,(E3761/D3761)*100)</f>
        <v>110.24425000000002</v>
      </c>
      <c r="P3761" s="7">
        <f>IF(E3761&lt;=0,0,E3761/L3761)</f>
        <v>50.111022727272733</v>
      </c>
      <c r="Q3761" t="str">
        <f>LEFT(N3761,FIND("/",N3761)-1)</f>
        <v>theater</v>
      </c>
      <c r="R3761" t="str">
        <f>RIGHT(N3761,LEN(N3761)-FIND("/",N3761))</f>
        <v>musical</v>
      </c>
      <c r="S3761" s="11">
        <f>(J3761/86400)+25569+(-5/24)</f>
        <v>42181.899918981479</v>
      </c>
      <c r="T3761" s="11">
        <f>(I3761/86400)+25569+(-5/24)</f>
        <v>42241.899918981479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IF(E3762&lt;=0,0,(E3762/D3762)*100)</f>
        <v>101.0154</v>
      </c>
      <c r="P3762" s="7">
        <f>IF(E3762&lt;=0,0,E3762/L3762)</f>
        <v>55.502967032967035</v>
      </c>
      <c r="Q3762" t="str">
        <f>LEFT(N3762,FIND("/",N3762)-1)</f>
        <v>theater</v>
      </c>
      <c r="R3762" t="str">
        <f>RIGHT(N3762,LEN(N3762)-FIND("/",N3762))</f>
        <v>musical</v>
      </c>
      <c r="S3762" s="11">
        <f>(J3762/86400)+25569+(-5/24)</f>
        <v>41739.316967592589</v>
      </c>
      <c r="T3762" s="11">
        <f>(I3762/86400)+25569+(-5/24)</f>
        <v>41764.316967592589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IF(E3763&lt;=0,0,(E3763/D3763)*100)</f>
        <v>100</v>
      </c>
      <c r="P3763" s="7">
        <f>IF(E3763&lt;=0,0,E3763/L3763)</f>
        <v>166.66666666666666</v>
      </c>
      <c r="Q3763" t="str">
        <f>LEFT(N3763,FIND("/",N3763)-1)</f>
        <v>theater</v>
      </c>
      <c r="R3763" t="str">
        <f>RIGHT(N3763,LEN(N3763)-FIND("/",N3763))</f>
        <v>musical</v>
      </c>
      <c r="S3763" s="11">
        <f>(J3763/86400)+25569+(-5/24)</f>
        <v>42173.258530092593</v>
      </c>
      <c r="T3763" s="11">
        <f>(I3763/86400)+25569+(-5/24)</f>
        <v>42226.749999999993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IF(E3764&lt;=0,0,(E3764/D3764)*100)</f>
        <v>106.24</v>
      </c>
      <c r="P3764" s="7">
        <f>IF(E3764&lt;=0,0,E3764/L3764)</f>
        <v>47.428571428571431</v>
      </c>
      <c r="Q3764" t="str">
        <f>LEFT(N3764,FIND("/",N3764)-1)</f>
        <v>theater</v>
      </c>
      <c r="R3764" t="str">
        <f>RIGHT(N3764,LEN(N3764)-FIND("/",N3764))</f>
        <v>musical</v>
      </c>
      <c r="S3764" s="11">
        <f>(J3764/86400)+25569+(-5/24)</f>
        <v>42193.605196759258</v>
      </c>
      <c r="T3764" s="11">
        <f>(I3764/86400)+25569+(-5/24)</f>
        <v>42218.605196759258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IF(E3765&lt;=0,0,(E3765/D3765)*100)</f>
        <v>100</v>
      </c>
      <c r="P3765" s="7">
        <f>IF(E3765&lt;=0,0,E3765/L3765)</f>
        <v>64.935064935064929</v>
      </c>
      <c r="Q3765" t="str">
        <f>LEFT(N3765,FIND("/",N3765)-1)</f>
        <v>theater</v>
      </c>
      <c r="R3765" t="str">
        <f>RIGHT(N3765,LEN(N3765)-FIND("/",N3765))</f>
        <v>musical</v>
      </c>
      <c r="S3765" s="11">
        <f>(J3765/86400)+25569+(-5/24)</f>
        <v>42065.541967592588</v>
      </c>
      <c r="T3765" s="11">
        <f>(I3765/86400)+25569+(-5/24)</f>
        <v>42095.500300925924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IF(E3766&lt;=0,0,(E3766/D3766)*100)</f>
        <v>100</v>
      </c>
      <c r="P3766" s="7">
        <f>IF(E3766&lt;=0,0,E3766/L3766)</f>
        <v>55.555555555555557</v>
      </c>
      <c r="Q3766" t="str">
        <f>LEFT(N3766,FIND("/",N3766)-1)</f>
        <v>theater</v>
      </c>
      <c r="R3766" t="str">
        <f>RIGHT(N3766,LEN(N3766)-FIND("/",N3766))</f>
        <v>musical</v>
      </c>
      <c r="S3766" s="11">
        <f>(J3766/86400)+25569+(-5/24)</f>
        <v>42499.634629629632</v>
      </c>
      <c r="T3766" s="11">
        <f>(I3766/86400)+25569+(-5/24)</f>
        <v>42518.816666666666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IF(E3767&lt;=0,0,(E3767/D3767)*100)</f>
        <v>113.45714285714286</v>
      </c>
      <c r="P3767" s="7">
        <f>IF(E3767&lt;=0,0,E3767/L3767)</f>
        <v>74.224299065420567</v>
      </c>
      <c r="Q3767" t="str">
        <f>LEFT(N3767,FIND("/",N3767)-1)</f>
        <v>theater</v>
      </c>
      <c r="R3767" t="str">
        <f>RIGHT(N3767,LEN(N3767)-FIND("/",N3767))</f>
        <v>musical</v>
      </c>
      <c r="S3767" s="11">
        <f>(J3767/86400)+25569+(-5/24)</f>
        <v>41820.568078703705</v>
      </c>
      <c r="T3767" s="11">
        <f>(I3767/86400)+25569+(-5/24)</f>
        <v>41850.568078703705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IF(E3768&lt;=0,0,(E3768/D3768)*100)</f>
        <v>102.65010000000001</v>
      </c>
      <c r="P3768" s="7">
        <f>IF(E3768&lt;=0,0,E3768/L3768)</f>
        <v>106.9271875</v>
      </c>
      <c r="Q3768" t="str">
        <f>LEFT(N3768,FIND("/",N3768)-1)</f>
        <v>theater</v>
      </c>
      <c r="R3768" t="str">
        <f>RIGHT(N3768,LEN(N3768)-FIND("/",N3768))</f>
        <v>musical</v>
      </c>
      <c r="S3768" s="11">
        <f>(J3768/86400)+25569+(-5/24)</f>
        <v>41787.958854166667</v>
      </c>
      <c r="T3768" s="11">
        <f>(I3768/86400)+25569+(-5/24)</f>
        <v>41822.958854166667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IF(E3769&lt;=0,0,(E3769/D3769)*100)</f>
        <v>116.75</v>
      </c>
      <c r="P3769" s="7">
        <f>IF(E3769&lt;=0,0,E3769/L3769)</f>
        <v>41.696428571428569</v>
      </c>
      <c r="Q3769" t="str">
        <f>LEFT(N3769,FIND("/",N3769)-1)</f>
        <v>theater</v>
      </c>
      <c r="R3769" t="str">
        <f>RIGHT(N3769,LEN(N3769)-FIND("/",N3769))</f>
        <v>musical</v>
      </c>
      <c r="S3769" s="11">
        <f>(J3769/86400)+25569+(-5/24)</f>
        <v>42049.811307870368</v>
      </c>
      <c r="T3769" s="11">
        <f>(I3769/86400)+25569+(-5/24)</f>
        <v>42063.999305555553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IF(E3770&lt;=0,0,(E3770/D3770)*100)</f>
        <v>107.65274999999998</v>
      </c>
      <c r="P3770" s="7">
        <f>IF(E3770&lt;=0,0,E3770/L3770)</f>
        <v>74.243275862068955</v>
      </c>
      <c r="Q3770" t="str">
        <f>LEFT(N3770,FIND("/",N3770)-1)</f>
        <v>theater</v>
      </c>
      <c r="R3770" t="str">
        <f>RIGHT(N3770,LEN(N3770)-FIND("/",N3770))</f>
        <v>musical</v>
      </c>
      <c r="S3770" s="11">
        <f>(J3770/86400)+25569+(-5/24)</f>
        <v>41772.519560185181</v>
      </c>
      <c r="T3770" s="11">
        <f>(I3770/86400)+25569+(-5/24)</f>
        <v>41802.519560185181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IF(E3771&lt;=0,0,(E3771/D3771)*100)</f>
        <v>100</v>
      </c>
      <c r="P3771" s="7">
        <f>IF(E3771&lt;=0,0,E3771/L3771)</f>
        <v>73.333333333333329</v>
      </c>
      <c r="Q3771" t="str">
        <f>LEFT(N3771,FIND("/",N3771)-1)</f>
        <v>theater</v>
      </c>
      <c r="R3771" t="str">
        <f>RIGHT(N3771,LEN(N3771)-FIND("/",N3771))</f>
        <v>musical</v>
      </c>
      <c r="S3771" s="11">
        <f>(J3771/86400)+25569+(-5/24)</f>
        <v>42445.389803240738</v>
      </c>
      <c r="T3771" s="11">
        <f>(I3771/86400)+25569+(-5/24)</f>
        <v>42475.389803240738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IF(E3772&lt;=0,0,(E3772/D3772)*100)</f>
        <v>100</v>
      </c>
      <c r="P3772" s="7">
        <f>IF(E3772&lt;=0,0,E3772/L3772)</f>
        <v>100</v>
      </c>
      <c r="Q3772" t="str">
        <f>LEFT(N3772,FIND("/",N3772)-1)</f>
        <v>theater</v>
      </c>
      <c r="R3772" t="str">
        <f>RIGHT(N3772,LEN(N3772)-FIND("/",N3772))</f>
        <v>musical</v>
      </c>
      <c r="S3772" s="11">
        <f>(J3772/86400)+25569+(-5/24)</f>
        <v>42138.722337962965</v>
      </c>
      <c r="T3772" s="11">
        <f>(I3772/86400)+25569+(-5/24)</f>
        <v>42168.722337962965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IF(E3773&lt;=0,0,(E3773/D3773)*100)</f>
        <v>146</v>
      </c>
      <c r="P3773" s="7">
        <f>IF(E3773&lt;=0,0,E3773/L3773)</f>
        <v>38.421052631578945</v>
      </c>
      <c r="Q3773" t="str">
        <f>LEFT(N3773,FIND("/",N3773)-1)</f>
        <v>theater</v>
      </c>
      <c r="R3773" t="str">
        <f>RIGHT(N3773,LEN(N3773)-FIND("/",N3773))</f>
        <v>musical</v>
      </c>
      <c r="S3773" s="11">
        <f>(J3773/86400)+25569+(-5/24)</f>
        <v>42493.64875</v>
      </c>
      <c r="T3773" s="11">
        <f>(I3773/86400)+25569+(-5/24)</f>
        <v>42507.791666666664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IF(E3774&lt;=0,0,(E3774/D3774)*100)</f>
        <v>110.2</v>
      </c>
      <c r="P3774" s="7">
        <f>IF(E3774&lt;=0,0,E3774/L3774)</f>
        <v>166.96969696969697</v>
      </c>
      <c r="Q3774" t="str">
        <f>LEFT(N3774,FIND("/",N3774)-1)</f>
        <v>theater</v>
      </c>
      <c r="R3774" t="str">
        <f>RIGHT(N3774,LEN(N3774)-FIND("/",N3774))</f>
        <v>musical</v>
      </c>
      <c r="S3774" s="11">
        <f>(J3774/86400)+25569+(-5/24)</f>
        <v>42682.408634259256</v>
      </c>
      <c r="T3774" s="11">
        <f>(I3774/86400)+25569+(-5/24)</f>
        <v>42703.041666666664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IF(E3775&lt;=0,0,(E3775/D3775)*100)</f>
        <v>108.2</v>
      </c>
      <c r="P3775" s="7">
        <f>IF(E3775&lt;=0,0,E3775/L3775)</f>
        <v>94.912280701754383</v>
      </c>
      <c r="Q3775" t="str">
        <f>LEFT(N3775,FIND("/",N3775)-1)</f>
        <v>theater</v>
      </c>
      <c r="R3775" t="str">
        <f>RIGHT(N3775,LEN(N3775)-FIND("/",N3775))</f>
        <v>musical</v>
      </c>
      <c r="S3775" s="11">
        <f>(J3775/86400)+25569+(-5/24)</f>
        <v>42655.796840277777</v>
      </c>
      <c r="T3775" s="11">
        <f>(I3775/86400)+25569+(-5/24)</f>
        <v>42688.880555555552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IF(E3776&lt;=0,0,(E3776/D3776)*100)</f>
        <v>100</v>
      </c>
      <c r="P3776" s="7">
        <f>IF(E3776&lt;=0,0,E3776/L3776)</f>
        <v>100</v>
      </c>
      <c r="Q3776" t="str">
        <f>LEFT(N3776,FIND("/",N3776)-1)</f>
        <v>theater</v>
      </c>
      <c r="R3776" t="str">
        <f>RIGHT(N3776,LEN(N3776)-FIND("/",N3776))</f>
        <v>musical</v>
      </c>
      <c r="S3776" s="11">
        <f>(J3776/86400)+25569+(-5/24)</f>
        <v>42087.583969907406</v>
      </c>
      <c r="T3776" s="11">
        <f>(I3776/86400)+25569+(-5/24)</f>
        <v>42103.583969907406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IF(E3777&lt;=0,0,(E3777/D3777)*100)</f>
        <v>100.25</v>
      </c>
      <c r="P3777" s="7">
        <f>IF(E3777&lt;=0,0,E3777/L3777)</f>
        <v>143.21428571428572</v>
      </c>
      <c r="Q3777" t="str">
        <f>LEFT(N3777,FIND("/",N3777)-1)</f>
        <v>theater</v>
      </c>
      <c r="R3777" t="str">
        <f>RIGHT(N3777,LEN(N3777)-FIND("/",N3777))</f>
        <v>musical</v>
      </c>
      <c r="S3777" s="11">
        <f>(J3777/86400)+25569+(-5/24)</f>
        <v>42075.734293981477</v>
      </c>
      <c r="T3777" s="11">
        <f>(I3777/86400)+25569+(-5/24)</f>
        <v>42102.958333333336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IF(E3778&lt;=0,0,(E3778/D3778)*100)</f>
        <v>106.71250000000001</v>
      </c>
      <c r="P3778" s="7">
        <f>IF(E3778&lt;=0,0,E3778/L3778)</f>
        <v>90.819148936170208</v>
      </c>
      <c r="Q3778" t="str">
        <f>LEFT(N3778,FIND("/",N3778)-1)</f>
        <v>theater</v>
      </c>
      <c r="R3778" t="str">
        <f>RIGHT(N3778,LEN(N3778)-FIND("/",N3778))</f>
        <v>musical</v>
      </c>
      <c r="S3778" s="11">
        <f>(J3778/86400)+25569+(-5/24)</f>
        <v>41814.159467592588</v>
      </c>
      <c r="T3778" s="11">
        <f>(I3778/86400)+25569+(-5/24)</f>
        <v>41851.833333333328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IF(E3779&lt;=0,0,(E3779/D3779)*100)</f>
        <v>143.19999999999999</v>
      </c>
      <c r="P3779" s="7">
        <f>IF(E3779&lt;=0,0,E3779/L3779)</f>
        <v>48.542372881355931</v>
      </c>
      <c r="Q3779" t="str">
        <f>LEFT(N3779,FIND("/",N3779)-1)</f>
        <v>theater</v>
      </c>
      <c r="R3779" t="str">
        <f>RIGHT(N3779,LEN(N3779)-FIND("/",N3779))</f>
        <v>musical</v>
      </c>
      <c r="S3779" s="11">
        <f>(J3779/86400)+25569+(-5/24)</f>
        <v>41886.903020833335</v>
      </c>
      <c r="T3779" s="11">
        <f>(I3779/86400)+25569+(-5/24)</f>
        <v>41908.958333333328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IF(E3780&lt;=0,0,(E3780/D3780)*100)</f>
        <v>105.04166666666667</v>
      </c>
      <c r="P3780" s="7">
        <f>IF(E3780&lt;=0,0,E3780/L3780)</f>
        <v>70.027777777777771</v>
      </c>
      <c r="Q3780" t="str">
        <f>LEFT(N3780,FIND("/",N3780)-1)</f>
        <v>theater</v>
      </c>
      <c r="R3780" t="str">
        <f>RIGHT(N3780,LEN(N3780)-FIND("/",N3780))</f>
        <v>musical</v>
      </c>
      <c r="S3780" s="11">
        <f>(J3780/86400)+25569+(-5/24)</f>
        <v>41989.610879629625</v>
      </c>
      <c r="T3780" s="11">
        <f>(I3780/86400)+25569+(-5/24)</f>
        <v>42049.610879629625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IF(E3781&lt;=0,0,(E3781/D3781)*100)</f>
        <v>103.98</v>
      </c>
      <c r="P3781" s="7">
        <f>IF(E3781&lt;=0,0,E3781/L3781)</f>
        <v>135.62608695652173</v>
      </c>
      <c r="Q3781" t="str">
        <f>LEFT(N3781,FIND("/",N3781)-1)</f>
        <v>theater</v>
      </c>
      <c r="R3781" t="str">
        <f>RIGHT(N3781,LEN(N3781)-FIND("/",N3781))</f>
        <v>musical</v>
      </c>
      <c r="S3781" s="11">
        <f>(J3781/86400)+25569+(-5/24)</f>
        <v>42425.527083333327</v>
      </c>
      <c r="T3781" s="11">
        <f>(I3781/86400)+25569+(-5/24)</f>
        <v>42455.485416666663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IF(E3782&lt;=0,0,(E3782/D3782)*100)</f>
        <v>120</v>
      </c>
      <c r="P3782" s="7">
        <f>IF(E3782&lt;=0,0,E3782/L3782)</f>
        <v>100</v>
      </c>
      <c r="Q3782" t="str">
        <f>LEFT(N3782,FIND("/",N3782)-1)</f>
        <v>theater</v>
      </c>
      <c r="R3782" t="str">
        <f>RIGHT(N3782,LEN(N3782)-FIND("/",N3782))</f>
        <v>musical</v>
      </c>
      <c r="S3782" s="11">
        <f>(J3782/86400)+25569+(-5/24)</f>
        <v>42166.011400462965</v>
      </c>
      <c r="T3782" s="11">
        <f>(I3782/86400)+25569+(-5/24)</f>
        <v>42198.629166666666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IF(E3783&lt;=0,0,(E3783/D3783)*100)</f>
        <v>109.66666666666667</v>
      </c>
      <c r="P3783" s="7">
        <f>IF(E3783&lt;=0,0,E3783/L3783)</f>
        <v>94.90384615384616</v>
      </c>
      <c r="Q3783" t="str">
        <f>LEFT(N3783,FIND("/",N3783)-1)</f>
        <v>theater</v>
      </c>
      <c r="R3783" t="str">
        <f>RIGHT(N3783,LEN(N3783)-FIND("/",N3783))</f>
        <v>musical</v>
      </c>
      <c r="S3783" s="11">
        <f>(J3783/86400)+25569+(-5/24)</f>
        <v>41865.674594907403</v>
      </c>
      <c r="T3783" s="11">
        <f>(I3783/86400)+25569+(-5/24)</f>
        <v>41890.674594907403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IF(E3784&lt;=0,0,(E3784/D3784)*100)</f>
        <v>101.75</v>
      </c>
      <c r="P3784" s="7">
        <f>IF(E3784&lt;=0,0,E3784/L3784)</f>
        <v>75.370370370370367</v>
      </c>
      <c r="Q3784" t="str">
        <f>LEFT(N3784,FIND("/",N3784)-1)</f>
        <v>theater</v>
      </c>
      <c r="R3784" t="str">
        <f>RIGHT(N3784,LEN(N3784)-FIND("/",N3784))</f>
        <v>musical</v>
      </c>
      <c r="S3784" s="11">
        <f>(J3784/86400)+25569+(-5/24)</f>
        <v>42546.653900462959</v>
      </c>
      <c r="T3784" s="11">
        <f>(I3784/86400)+25569+(-5/24)</f>
        <v>42575.749999999993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IF(E3785&lt;=0,0,(E3785/D3785)*100)</f>
        <v>128.91666666666666</v>
      </c>
      <c r="P3785" s="7">
        <f>IF(E3785&lt;=0,0,E3785/L3785)</f>
        <v>64.458333333333329</v>
      </c>
      <c r="Q3785" t="str">
        <f>LEFT(N3785,FIND("/",N3785)-1)</f>
        <v>theater</v>
      </c>
      <c r="R3785" t="str">
        <f>RIGHT(N3785,LEN(N3785)-FIND("/",N3785))</f>
        <v>musical</v>
      </c>
      <c r="S3785" s="11">
        <f>(J3785/86400)+25569+(-5/24)</f>
        <v>42419.931944444441</v>
      </c>
      <c r="T3785" s="11">
        <f>(I3785/86400)+25569+(-5/24)</f>
        <v>42444.458333333336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IF(E3786&lt;=0,0,(E3786/D3786)*100)</f>
        <v>114.99999999999999</v>
      </c>
      <c r="P3786" s="7">
        <f>IF(E3786&lt;=0,0,E3786/L3786)</f>
        <v>115</v>
      </c>
      <c r="Q3786" t="str">
        <f>LEFT(N3786,FIND("/",N3786)-1)</f>
        <v>theater</v>
      </c>
      <c r="R3786" t="str">
        <f>RIGHT(N3786,LEN(N3786)-FIND("/",N3786))</f>
        <v>musical</v>
      </c>
      <c r="S3786" s="11">
        <f>(J3786/86400)+25569+(-5/24)</f>
        <v>42531.772361111107</v>
      </c>
      <c r="T3786" s="11">
        <f>(I3786/86400)+25569+(-5/24)</f>
        <v>42561.772361111107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IF(E3787&lt;=0,0,(E3787/D3787)*100)</f>
        <v>150.75</v>
      </c>
      <c r="P3787" s="7">
        <f>IF(E3787&lt;=0,0,E3787/L3787)</f>
        <v>100.5</v>
      </c>
      <c r="Q3787" t="str">
        <f>LEFT(N3787,FIND("/",N3787)-1)</f>
        <v>theater</v>
      </c>
      <c r="R3787" t="str">
        <f>RIGHT(N3787,LEN(N3787)-FIND("/",N3787))</f>
        <v>musical</v>
      </c>
      <c r="S3787" s="11">
        <f>(J3787/86400)+25569+(-5/24)</f>
        <v>42548.430196759255</v>
      </c>
      <c r="T3787" s="11">
        <f>(I3787/86400)+25569+(-5/24)</f>
        <v>42584.210416666661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IF(E3788&lt;=0,0,(E3788/D3788)*100)</f>
        <v>110.96666666666665</v>
      </c>
      <c r="P3788" s="7">
        <f>IF(E3788&lt;=0,0,E3788/L3788)</f>
        <v>93.774647887323937</v>
      </c>
      <c r="Q3788" t="str">
        <f>LEFT(N3788,FIND("/",N3788)-1)</f>
        <v>theater</v>
      </c>
      <c r="R3788" t="str">
        <f>RIGHT(N3788,LEN(N3788)-FIND("/",N3788))</f>
        <v>musical</v>
      </c>
      <c r="S3788" s="11">
        <f>(J3788/86400)+25569+(-5/24)</f>
        <v>42486.829571759255</v>
      </c>
      <c r="T3788" s="11">
        <f>(I3788/86400)+25569+(-5/24)</f>
        <v>42516.829571759255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IF(E3789&lt;=0,0,(E3789/D3789)*100)</f>
        <v>100.28571428571429</v>
      </c>
      <c r="P3789" s="7">
        <f>IF(E3789&lt;=0,0,E3789/L3789)</f>
        <v>35.1</v>
      </c>
      <c r="Q3789" t="str">
        <f>LEFT(N3789,FIND("/",N3789)-1)</f>
        <v>theater</v>
      </c>
      <c r="R3789" t="str">
        <f>RIGHT(N3789,LEN(N3789)-FIND("/",N3789))</f>
        <v>musical</v>
      </c>
      <c r="S3789" s="11">
        <f>(J3789/86400)+25569+(-5/24)</f>
        <v>42167.326458333329</v>
      </c>
      <c r="T3789" s="11">
        <f>(I3789/86400)+25569+(-5/24)</f>
        <v>42195.957638888889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IF(E3790&lt;=0,0,(E3790/D3790)*100)</f>
        <v>0.66666666666666674</v>
      </c>
      <c r="P3790" s="7">
        <f>IF(E3790&lt;=0,0,E3790/L3790)</f>
        <v>500</v>
      </c>
      <c r="Q3790" t="str">
        <f>LEFT(N3790,FIND("/",N3790)-1)</f>
        <v>theater</v>
      </c>
      <c r="R3790" t="str">
        <f>RIGHT(N3790,LEN(N3790)-FIND("/",N3790))</f>
        <v>musical</v>
      </c>
      <c r="S3790" s="11">
        <f>(J3790/86400)+25569+(-5/24)</f>
        <v>42333.487488425926</v>
      </c>
      <c r="T3790" s="11">
        <f>(I3790/86400)+25569+(-5/24)</f>
        <v>42361.470833333333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IF(E3791&lt;=0,0,(E3791/D3791)*100)</f>
        <v>3.267605633802817</v>
      </c>
      <c r="P3791" s="7">
        <f>IF(E3791&lt;=0,0,E3791/L3791)</f>
        <v>29</v>
      </c>
      <c r="Q3791" t="str">
        <f>LEFT(N3791,FIND("/",N3791)-1)</f>
        <v>theater</v>
      </c>
      <c r="R3791" t="str">
        <f>RIGHT(N3791,LEN(N3791)-FIND("/",N3791))</f>
        <v>musical</v>
      </c>
      <c r="S3791" s="11">
        <f>(J3791/86400)+25569+(-5/24)</f>
        <v>42138.590486111112</v>
      </c>
      <c r="T3791" s="11">
        <f>(I3791/86400)+25569+(-5/24)</f>
        <v>42170.590486111112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IF(E3792&lt;=0,0,(E3792/D3792)*100)</f>
        <v>0</v>
      </c>
      <c r="P3792" s="7">
        <f>IF(E3792&lt;=0,0,E3792/L3792)</f>
        <v>0</v>
      </c>
      <c r="Q3792" t="str">
        <f>LEFT(N3792,FIND("/",N3792)-1)</f>
        <v>theater</v>
      </c>
      <c r="R3792" t="str">
        <f>RIGHT(N3792,LEN(N3792)-FIND("/",N3792))</f>
        <v>musical</v>
      </c>
      <c r="S3792" s="11">
        <f>(J3792/86400)+25569+(-5/24)</f>
        <v>42666.458599537036</v>
      </c>
      <c r="T3792" s="11">
        <f>(I3792/86400)+25569+(-5/24)</f>
        <v>42696.5002662037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IF(E3793&lt;=0,0,(E3793/D3793)*100)</f>
        <v>0</v>
      </c>
      <c r="P3793" s="7">
        <f>IF(E3793&lt;=0,0,E3793/L3793)</f>
        <v>0</v>
      </c>
      <c r="Q3793" t="str">
        <f>LEFT(N3793,FIND("/",N3793)-1)</f>
        <v>theater</v>
      </c>
      <c r="R3793" t="str">
        <f>RIGHT(N3793,LEN(N3793)-FIND("/",N3793))</f>
        <v>musical</v>
      </c>
      <c r="S3793" s="11">
        <f>(J3793/86400)+25569+(-5/24)</f>
        <v>41766.4837037037</v>
      </c>
      <c r="T3793" s="11">
        <f>(I3793/86400)+25569+(-5/24)</f>
        <v>41826.4837037037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IF(E3794&lt;=0,0,(E3794/D3794)*100)</f>
        <v>0.27999999999999997</v>
      </c>
      <c r="P3794" s="7">
        <f>IF(E3794&lt;=0,0,E3794/L3794)</f>
        <v>17.5</v>
      </c>
      <c r="Q3794" t="str">
        <f>LEFT(N3794,FIND("/",N3794)-1)</f>
        <v>theater</v>
      </c>
      <c r="R3794" t="str">
        <f>RIGHT(N3794,LEN(N3794)-FIND("/",N3794))</f>
        <v>musical</v>
      </c>
      <c r="S3794" s="11">
        <f>(J3794/86400)+25569+(-5/24)</f>
        <v>42170.238680555551</v>
      </c>
      <c r="T3794" s="11">
        <f>(I3794/86400)+25569+(-5/24)</f>
        <v>42200.238680555551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IF(E3795&lt;=0,0,(E3795/D3795)*100)</f>
        <v>59.657142857142851</v>
      </c>
      <c r="P3795" s="7">
        <f>IF(E3795&lt;=0,0,E3795/L3795)</f>
        <v>174</v>
      </c>
      <c r="Q3795" t="str">
        <f>LEFT(N3795,FIND("/",N3795)-1)</f>
        <v>theater</v>
      </c>
      <c r="R3795" t="str">
        <f>RIGHT(N3795,LEN(N3795)-FIND("/",N3795))</f>
        <v>musical</v>
      </c>
      <c r="S3795" s="11">
        <f>(J3795/86400)+25569+(-5/24)</f>
        <v>41968.73065972222</v>
      </c>
      <c r="T3795" s="11">
        <f>(I3795/86400)+25569+(-5/24)</f>
        <v>41989.73065972222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IF(E3796&lt;=0,0,(E3796/D3796)*100)</f>
        <v>1</v>
      </c>
      <c r="P3796" s="7">
        <f>IF(E3796&lt;=0,0,E3796/L3796)</f>
        <v>50</v>
      </c>
      <c r="Q3796" t="str">
        <f>LEFT(N3796,FIND("/",N3796)-1)</f>
        <v>theater</v>
      </c>
      <c r="R3796" t="str">
        <f>RIGHT(N3796,LEN(N3796)-FIND("/",N3796))</f>
        <v>musical</v>
      </c>
      <c r="S3796" s="11">
        <f>(J3796/86400)+25569+(-5/24)</f>
        <v>42132.372152777774</v>
      </c>
      <c r="T3796" s="11">
        <f>(I3796/86400)+25569+(-5/24)</f>
        <v>42162.372152777774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IF(E3797&lt;=0,0,(E3797/D3797)*100)</f>
        <v>1.6666666666666667</v>
      </c>
      <c r="P3797" s="7">
        <f>IF(E3797&lt;=0,0,E3797/L3797)</f>
        <v>5</v>
      </c>
      <c r="Q3797" t="str">
        <f>LEFT(N3797,FIND("/",N3797)-1)</f>
        <v>theater</v>
      </c>
      <c r="R3797" t="str">
        <f>RIGHT(N3797,LEN(N3797)-FIND("/",N3797))</f>
        <v>musical</v>
      </c>
      <c r="S3797" s="11">
        <f>(J3797/86400)+25569+(-5/24)</f>
        <v>42201.227893518517</v>
      </c>
      <c r="T3797" s="11">
        <f>(I3797/86400)+25569+(-5/24)</f>
        <v>42244.729166666664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IF(E3798&lt;=0,0,(E3798/D3798)*100)</f>
        <v>4.4444444444444444E-3</v>
      </c>
      <c r="P3798" s="7">
        <f>IF(E3798&lt;=0,0,E3798/L3798)</f>
        <v>1</v>
      </c>
      <c r="Q3798" t="str">
        <f>LEFT(N3798,FIND("/",N3798)-1)</f>
        <v>theater</v>
      </c>
      <c r="R3798" t="str">
        <f>RIGHT(N3798,LEN(N3798)-FIND("/",N3798))</f>
        <v>musical</v>
      </c>
      <c r="S3798" s="11">
        <f>(J3798/86400)+25569+(-5/24)</f>
        <v>42688.821250000001</v>
      </c>
      <c r="T3798" s="11">
        <f>(I3798/86400)+25569+(-5/24)</f>
        <v>42748.821250000001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IF(E3799&lt;=0,0,(E3799/D3799)*100)</f>
        <v>89.666666666666657</v>
      </c>
      <c r="P3799" s="7">
        <f>IF(E3799&lt;=0,0,E3799/L3799)</f>
        <v>145.40540540540542</v>
      </c>
      <c r="Q3799" t="str">
        <f>LEFT(N3799,FIND("/",N3799)-1)</f>
        <v>theater</v>
      </c>
      <c r="R3799" t="str">
        <f>RIGHT(N3799,LEN(N3799)-FIND("/",N3799))</f>
        <v>musical</v>
      </c>
      <c r="S3799" s="11">
        <f>(J3799/86400)+25569+(-5/24)</f>
        <v>42084.673206018517</v>
      </c>
      <c r="T3799" s="11">
        <f>(I3799/86400)+25569+(-5/24)</f>
        <v>42114.673206018517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IF(E3800&lt;=0,0,(E3800/D3800)*100)</f>
        <v>1.4642857142857144</v>
      </c>
      <c r="P3800" s="7">
        <f>IF(E3800&lt;=0,0,E3800/L3800)</f>
        <v>205</v>
      </c>
      <c r="Q3800" t="str">
        <f>LEFT(N3800,FIND("/",N3800)-1)</f>
        <v>theater</v>
      </c>
      <c r="R3800" t="str">
        <f>RIGHT(N3800,LEN(N3800)-FIND("/",N3800))</f>
        <v>musical</v>
      </c>
      <c r="S3800" s="11">
        <f>(J3800/86400)+25569+(-5/24)</f>
        <v>41831.514444444438</v>
      </c>
      <c r="T3800" s="11">
        <f>(I3800/86400)+25569+(-5/24)</f>
        <v>41861.514444444438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IF(E3801&lt;=0,0,(E3801/D3801)*100)</f>
        <v>4.0199999999999996</v>
      </c>
      <c r="P3801" s="7">
        <f>IF(E3801&lt;=0,0,E3801/L3801)</f>
        <v>100.5</v>
      </c>
      <c r="Q3801" t="str">
        <f>LEFT(N3801,FIND("/",N3801)-1)</f>
        <v>theater</v>
      </c>
      <c r="R3801" t="str">
        <f>RIGHT(N3801,LEN(N3801)-FIND("/",N3801))</f>
        <v>musical</v>
      </c>
      <c r="S3801" s="11">
        <f>(J3801/86400)+25569+(-5/24)</f>
        <v>42410.722719907404</v>
      </c>
      <c r="T3801" s="11">
        <f>(I3801/86400)+25569+(-5/24)</f>
        <v>42440.722719907404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IF(E3802&lt;=0,0,(E3802/D3802)*100)</f>
        <v>4.004545454545454</v>
      </c>
      <c r="P3802" s="7">
        <f>IF(E3802&lt;=0,0,E3802/L3802)</f>
        <v>55.0625</v>
      </c>
      <c r="Q3802" t="str">
        <f>LEFT(N3802,FIND("/",N3802)-1)</f>
        <v>theater</v>
      </c>
      <c r="R3802" t="str">
        <f>RIGHT(N3802,LEN(N3802)-FIND("/",N3802))</f>
        <v>musical</v>
      </c>
      <c r="S3802" s="11">
        <f>(J3802/86400)+25569+(-5/24)</f>
        <v>41982.528738425921</v>
      </c>
      <c r="T3802" s="11">
        <f>(I3802/86400)+25569+(-5/24)</f>
        <v>42014.999305555553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IF(E3803&lt;=0,0,(E3803/D3803)*100)</f>
        <v>8.52</v>
      </c>
      <c r="P3803" s="7">
        <f>IF(E3803&lt;=0,0,E3803/L3803)</f>
        <v>47.333333333333336</v>
      </c>
      <c r="Q3803" t="str">
        <f>LEFT(N3803,FIND("/",N3803)-1)</f>
        <v>theater</v>
      </c>
      <c r="R3803" t="str">
        <f>RIGHT(N3803,LEN(N3803)-FIND("/",N3803))</f>
        <v>musical</v>
      </c>
      <c r="S3803" s="11">
        <f>(J3803/86400)+25569+(-5/24)</f>
        <v>41975.467777777776</v>
      </c>
      <c r="T3803" s="11">
        <f>(I3803/86400)+25569+(-5/24)</f>
        <v>42006.467777777776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IF(E3804&lt;=0,0,(E3804/D3804)*100)</f>
        <v>0</v>
      </c>
      <c r="P3804" s="7">
        <f>IF(E3804&lt;=0,0,E3804/L3804)</f>
        <v>0</v>
      </c>
      <c r="Q3804" t="str">
        <f>LEFT(N3804,FIND("/",N3804)-1)</f>
        <v>theater</v>
      </c>
      <c r="R3804" t="str">
        <f>RIGHT(N3804,LEN(N3804)-FIND("/",N3804))</f>
        <v>musical</v>
      </c>
      <c r="S3804" s="11">
        <f>(J3804/86400)+25569+(-5/24)</f>
        <v>42268.917893518512</v>
      </c>
      <c r="T3804" s="11">
        <f>(I3804/86400)+25569+(-5/24)</f>
        <v>42298.917893518512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IF(E3805&lt;=0,0,(E3805/D3805)*100)</f>
        <v>19.650000000000002</v>
      </c>
      <c r="P3805" s="7">
        <f>IF(E3805&lt;=0,0,E3805/L3805)</f>
        <v>58.95</v>
      </c>
      <c r="Q3805" t="str">
        <f>LEFT(N3805,FIND("/",N3805)-1)</f>
        <v>theater</v>
      </c>
      <c r="R3805" t="str">
        <f>RIGHT(N3805,LEN(N3805)-FIND("/",N3805))</f>
        <v>musical</v>
      </c>
      <c r="S3805" s="11">
        <f>(J3805/86400)+25569+(-5/24)</f>
        <v>42403.763518518514</v>
      </c>
      <c r="T3805" s="11">
        <f>(I3805/86400)+25569+(-5/24)</f>
        <v>42433.763518518514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IF(E3806&lt;=0,0,(E3806/D3806)*100)</f>
        <v>0</v>
      </c>
      <c r="P3806" s="7">
        <f>IF(E3806&lt;=0,0,E3806/L3806)</f>
        <v>0</v>
      </c>
      <c r="Q3806" t="str">
        <f>LEFT(N3806,FIND("/",N3806)-1)</f>
        <v>theater</v>
      </c>
      <c r="R3806" t="str">
        <f>RIGHT(N3806,LEN(N3806)-FIND("/",N3806))</f>
        <v>musical</v>
      </c>
      <c r="S3806" s="11">
        <f>(J3806/86400)+25569+(-5/24)</f>
        <v>42526.801203703704</v>
      </c>
      <c r="T3806" s="11">
        <f>(I3806/86400)+25569+(-5/24)</f>
        <v>42582.083333333336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IF(E3807&lt;=0,0,(E3807/D3807)*100)</f>
        <v>2E-3</v>
      </c>
      <c r="P3807" s="7">
        <f>IF(E3807&lt;=0,0,E3807/L3807)</f>
        <v>1.5</v>
      </c>
      <c r="Q3807" t="str">
        <f>LEFT(N3807,FIND("/",N3807)-1)</f>
        <v>theater</v>
      </c>
      <c r="R3807" t="str">
        <f>RIGHT(N3807,LEN(N3807)-FIND("/",N3807))</f>
        <v>musical</v>
      </c>
      <c r="S3807" s="11">
        <f>(J3807/86400)+25569+(-5/24)</f>
        <v>41849.678703703699</v>
      </c>
      <c r="T3807" s="11">
        <f>(I3807/86400)+25569+(-5/24)</f>
        <v>41909.678703703699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IF(E3808&lt;=0,0,(E3808/D3808)*100)</f>
        <v>6.6666666666666666E-2</v>
      </c>
      <c r="P3808" s="7">
        <f>IF(E3808&lt;=0,0,E3808/L3808)</f>
        <v>5</v>
      </c>
      <c r="Q3808" t="str">
        <f>LEFT(N3808,FIND("/",N3808)-1)</f>
        <v>theater</v>
      </c>
      <c r="R3808" t="str">
        <f>RIGHT(N3808,LEN(N3808)-FIND("/",N3808))</f>
        <v>musical</v>
      </c>
      <c r="S3808" s="11">
        <f>(J3808/86400)+25569+(-5/24)</f>
        <v>41799.050706018512</v>
      </c>
      <c r="T3808" s="11">
        <f>(I3808/86400)+25569+(-5/24)</f>
        <v>41819.050706018512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IF(E3809&lt;=0,0,(E3809/D3809)*100)</f>
        <v>30.333333333333336</v>
      </c>
      <c r="P3809" s="7">
        <f>IF(E3809&lt;=0,0,E3809/L3809)</f>
        <v>50.555555555555557</v>
      </c>
      <c r="Q3809" t="str">
        <f>LEFT(N3809,FIND("/",N3809)-1)</f>
        <v>theater</v>
      </c>
      <c r="R3809" t="str">
        <f>RIGHT(N3809,LEN(N3809)-FIND("/",N3809))</f>
        <v>musical</v>
      </c>
      <c r="S3809" s="11">
        <f>(J3809/86400)+25569+(-5/24)</f>
        <v>42090.700682870367</v>
      </c>
      <c r="T3809" s="11">
        <f>(I3809/86400)+25569+(-5/24)</f>
        <v>42097.700682870367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IF(E3810&lt;=0,0,(E3810/D3810)*100)</f>
        <v>100</v>
      </c>
      <c r="P3810" s="7">
        <f>IF(E3810&lt;=0,0,E3810/L3810)</f>
        <v>41.666666666666664</v>
      </c>
      <c r="Q3810" t="str">
        <f>LEFT(N3810,FIND("/",N3810)-1)</f>
        <v>theater</v>
      </c>
      <c r="R3810" t="str">
        <f>RIGHT(N3810,LEN(N3810)-FIND("/",N3810))</f>
        <v>plays</v>
      </c>
      <c r="S3810" s="11">
        <f>(J3810/86400)+25569+(-5/24)</f>
        <v>42059.24559027778</v>
      </c>
      <c r="T3810" s="11">
        <f>(I3810/86400)+25569+(-5/24)</f>
        <v>42119.203923611109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IF(E3811&lt;=0,0,(E3811/D3811)*100)</f>
        <v>101.25</v>
      </c>
      <c r="P3811" s="7">
        <f>IF(E3811&lt;=0,0,E3811/L3811)</f>
        <v>53.289473684210527</v>
      </c>
      <c r="Q3811" t="str">
        <f>LEFT(N3811,FIND("/",N3811)-1)</f>
        <v>theater</v>
      </c>
      <c r="R3811" t="str">
        <f>RIGHT(N3811,LEN(N3811)-FIND("/",N3811))</f>
        <v>plays</v>
      </c>
      <c r="S3811" s="11">
        <f>(J3811/86400)+25569+(-5/24)</f>
        <v>41800.318368055552</v>
      </c>
      <c r="T3811" s="11">
        <f>(I3811/86400)+25569+(-5/24)</f>
        <v>41850.75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IF(E3812&lt;=0,0,(E3812/D3812)*100)</f>
        <v>121.73333333333333</v>
      </c>
      <c r="P3812" s="7">
        <f>IF(E3812&lt;=0,0,E3812/L3812)</f>
        <v>70.230769230769226</v>
      </c>
      <c r="Q3812" t="str">
        <f>LEFT(N3812,FIND("/",N3812)-1)</f>
        <v>theater</v>
      </c>
      <c r="R3812" t="str">
        <f>RIGHT(N3812,LEN(N3812)-FIND("/",N3812))</f>
        <v>plays</v>
      </c>
      <c r="S3812" s="11">
        <f>(J3812/86400)+25569+(-5/24)</f>
        <v>42054.640717592592</v>
      </c>
      <c r="T3812" s="11">
        <f>(I3812/86400)+25569+(-5/24)</f>
        <v>42084.599050925921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IF(E3813&lt;=0,0,(E3813/D3813)*100)</f>
        <v>330</v>
      </c>
      <c r="P3813" s="7">
        <f>IF(E3813&lt;=0,0,E3813/L3813)</f>
        <v>43.421052631578945</v>
      </c>
      <c r="Q3813" t="str">
        <f>LEFT(N3813,FIND("/",N3813)-1)</f>
        <v>theater</v>
      </c>
      <c r="R3813" t="str">
        <f>RIGHT(N3813,LEN(N3813)-FIND("/",N3813))</f>
        <v>plays</v>
      </c>
      <c r="S3813" s="11">
        <f>(J3813/86400)+25569+(-5/24)</f>
        <v>42487.418668981474</v>
      </c>
      <c r="T3813" s="11">
        <f>(I3813/86400)+25569+(-5/24)</f>
        <v>42521.249999999993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IF(E3814&lt;=0,0,(E3814/D3814)*100)</f>
        <v>109.55</v>
      </c>
      <c r="P3814" s="7">
        <f>IF(E3814&lt;=0,0,E3814/L3814)</f>
        <v>199.18181818181819</v>
      </c>
      <c r="Q3814" t="str">
        <f>LEFT(N3814,FIND("/",N3814)-1)</f>
        <v>theater</v>
      </c>
      <c r="R3814" t="str">
        <f>RIGHT(N3814,LEN(N3814)-FIND("/",N3814))</f>
        <v>plays</v>
      </c>
      <c r="S3814" s="11">
        <f>(J3814/86400)+25569+(-5/24)</f>
        <v>42109.542916666665</v>
      </c>
      <c r="T3814" s="11">
        <f>(I3814/86400)+25569+(-5/24)</f>
        <v>42155.957638888889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IF(E3815&lt;=0,0,(E3815/D3815)*100)</f>
        <v>100.95190476190474</v>
      </c>
      <c r="P3815" s="7">
        <f>IF(E3815&lt;=0,0,E3815/L3815)</f>
        <v>78.518148148148143</v>
      </c>
      <c r="Q3815" t="str">
        <f>LEFT(N3815,FIND("/",N3815)-1)</f>
        <v>theater</v>
      </c>
      <c r="R3815" t="str">
        <f>RIGHT(N3815,LEN(N3815)-FIND("/",N3815))</f>
        <v>plays</v>
      </c>
      <c r="S3815" s="11">
        <f>(J3815/86400)+25569+(-5/24)</f>
        <v>42497.067372685182</v>
      </c>
      <c r="T3815" s="11">
        <f>(I3815/86400)+25569+(-5/24)</f>
        <v>42535.696527777771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IF(E3816&lt;=0,0,(E3816/D3816)*100)</f>
        <v>140.13333333333333</v>
      </c>
      <c r="P3816" s="7">
        <f>IF(E3816&lt;=0,0,E3816/L3816)</f>
        <v>61.823529411764703</v>
      </c>
      <c r="Q3816" t="str">
        <f>LEFT(N3816,FIND("/",N3816)-1)</f>
        <v>theater</v>
      </c>
      <c r="R3816" t="str">
        <f>RIGHT(N3816,LEN(N3816)-FIND("/",N3816))</f>
        <v>plays</v>
      </c>
      <c r="S3816" s="11">
        <f>(J3816/86400)+25569+(-5/24)</f>
        <v>42058.695740740739</v>
      </c>
      <c r="T3816" s="11">
        <f>(I3816/86400)+25569+(-5/24)</f>
        <v>42094.957638888889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IF(E3817&lt;=0,0,(E3817/D3817)*100)</f>
        <v>100.001</v>
      </c>
      <c r="P3817" s="7">
        <f>IF(E3817&lt;=0,0,E3817/L3817)</f>
        <v>50.000500000000002</v>
      </c>
      <c r="Q3817" t="str">
        <f>LEFT(N3817,FIND("/",N3817)-1)</f>
        <v>theater</v>
      </c>
      <c r="R3817" t="str">
        <f>RIGHT(N3817,LEN(N3817)-FIND("/",N3817))</f>
        <v>plays</v>
      </c>
      <c r="S3817" s="11">
        <f>(J3817/86400)+25569+(-5/24)</f>
        <v>42207.051585648143</v>
      </c>
      <c r="T3817" s="11">
        <f>(I3817/86400)+25569+(-5/24)</f>
        <v>42236.749999999993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IF(E3818&lt;=0,0,(E3818/D3818)*100)</f>
        <v>119.238</v>
      </c>
      <c r="P3818" s="7">
        <f>IF(E3818&lt;=0,0,E3818/L3818)</f>
        <v>48.339729729729726</v>
      </c>
      <c r="Q3818" t="str">
        <f>LEFT(N3818,FIND("/",N3818)-1)</f>
        <v>theater</v>
      </c>
      <c r="R3818" t="str">
        <f>RIGHT(N3818,LEN(N3818)-FIND("/",N3818))</f>
        <v>plays</v>
      </c>
      <c r="S3818" s="11">
        <f>(J3818/86400)+25569+(-5/24)</f>
        <v>41807.481747685182</v>
      </c>
      <c r="T3818" s="11">
        <f>(I3818/86400)+25569+(-5/24)</f>
        <v>41837.481747685182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IF(E3819&lt;=0,0,(E3819/D3819)*100)</f>
        <v>107.25</v>
      </c>
      <c r="P3819" s="7">
        <f>IF(E3819&lt;=0,0,E3819/L3819)</f>
        <v>107.25</v>
      </c>
      <c r="Q3819" t="str">
        <f>LEFT(N3819,FIND("/",N3819)-1)</f>
        <v>theater</v>
      </c>
      <c r="R3819" t="str">
        <f>RIGHT(N3819,LEN(N3819)-FIND("/",N3819))</f>
        <v>plays</v>
      </c>
      <c r="S3819" s="11">
        <f>(J3819/86400)+25569+(-5/24)</f>
        <v>42284.488611111105</v>
      </c>
      <c r="T3819" s="11">
        <f>(I3819/86400)+25569+(-5/24)</f>
        <v>42300.957638888889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IF(E3820&lt;=0,0,(E3820/D3820)*100)</f>
        <v>227.99999999999997</v>
      </c>
      <c r="P3820" s="7">
        <f>IF(E3820&lt;=0,0,E3820/L3820)</f>
        <v>57</v>
      </c>
      <c r="Q3820" t="str">
        <f>LEFT(N3820,FIND("/",N3820)-1)</f>
        <v>theater</v>
      </c>
      <c r="R3820" t="str">
        <f>RIGHT(N3820,LEN(N3820)-FIND("/",N3820))</f>
        <v>plays</v>
      </c>
      <c r="S3820" s="11">
        <f>(J3820/86400)+25569+(-5/24)</f>
        <v>42045.634050925924</v>
      </c>
      <c r="T3820" s="11">
        <f>(I3820/86400)+25569+(-5/24)</f>
        <v>42075.592384259253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IF(E3821&lt;=0,0,(E3821/D3821)*100)</f>
        <v>106.4</v>
      </c>
      <c r="P3821" s="7">
        <f>IF(E3821&lt;=0,0,E3821/L3821)</f>
        <v>40.92307692307692</v>
      </c>
      <c r="Q3821" t="str">
        <f>LEFT(N3821,FIND("/",N3821)-1)</f>
        <v>theater</v>
      </c>
      <c r="R3821" t="str">
        <f>RIGHT(N3821,LEN(N3821)-FIND("/",N3821))</f>
        <v>plays</v>
      </c>
      <c r="S3821" s="11">
        <f>(J3821/86400)+25569+(-5/24)</f>
        <v>42184.001203703701</v>
      </c>
      <c r="T3821" s="11">
        <f>(I3821/86400)+25569+(-5/24)</f>
        <v>42202.668055555558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IF(E3822&lt;=0,0,(E3822/D3822)*100)</f>
        <v>143.33333333333334</v>
      </c>
      <c r="P3822" s="7">
        <f>IF(E3822&lt;=0,0,E3822/L3822)</f>
        <v>21.5</v>
      </c>
      <c r="Q3822" t="str">
        <f>LEFT(N3822,FIND("/",N3822)-1)</f>
        <v>theater</v>
      </c>
      <c r="R3822" t="str">
        <f>RIGHT(N3822,LEN(N3822)-FIND("/",N3822))</f>
        <v>plays</v>
      </c>
      <c r="S3822" s="11">
        <f>(J3822/86400)+25569+(-5/24)</f>
        <v>42160.443483796298</v>
      </c>
      <c r="T3822" s="11">
        <f>(I3822/86400)+25569+(-5/24)</f>
        <v>42190.443483796298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IF(E3823&lt;=0,0,(E3823/D3823)*100)</f>
        <v>104.54285714285714</v>
      </c>
      <c r="P3823" s="7">
        <f>IF(E3823&lt;=0,0,E3823/L3823)</f>
        <v>79.543478260869563</v>
      </c>
      <c r="Q3823" t="str">
        <f>LEFT(N3823,FIND("/",N3823)-1)</f>
        <v>theater</v>
      </c>
      <c r="R3823" t="str">
        <f>RIGHT(N3823,LEN(N3823)-FIND("/",N3823))</f>
        <v>plays</v>
      </c>
      <c r="S3823" s="11">
        <f>(J3823/86400)+25569+(-5/24)</f>
        <v>42340.972303240742</v>
      </c>
      <c r="T3823" s="11">
        <f>(I3823/86400)+25569+(-5/24)</f>
        <v>42372.972303240742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IF(E3824&lt;=0,0,(E3824/D3824)*100)</f>
        <v>110.02000000000001</v>
      </c>
      <c r="P3824" s="7">
        <f>IF(E3824&lt;=0,0,E3824/L3824)</f>
        <v>72.381578947368425</v>
      </c>
      <c r="Q3824" t="str">
        <f>LEFT(N3824,FIND("/",N3824)-1)</f>
        <v>theater</v>
      </c>
      <c r="R3824" t="str">
        <f>RIGHT(N3824,LEN(N3824)-FIND("/",N3824))</f>
        <v>plays</v>
      </c>
      <c r="S3824" s="11">
        <f>(J3824/86400)+25569+(-5/24)</f>
        <v>42329.629826388882</v>
      </c>
      <c r="T3824" s="11">
        <f>(I3824/86400)+25569+(-5/24)</f>
        <v>42388.749305555553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IF(E3825&lt;=0,0,(E3825/D3825)*100)</f>
        <v>106</v>
      </c>
      <c r="P3825" s="7">
        <f>IF(E3825&lt;=0,0,E3825/L3825)</f>
        <v>64.634146341463421</v>
      </c>
      <c r="Q3825" t="str">
        <f>LEFT(N3825,FIND("/",N3825)-1)</f>
        <v>theater</v>
      </c>
      <c r="R3825" t="str">
        <f>RIGHT(N3825,LEN(N3825)-FIND("/",N3825))</f>
        <v>plays</v>
      </c>
      <c r="S3825" s="11">
        <f>(J3825/86400)+25569+(-5/24)</f>
        <v>42170.701898148145</v>
      </c>
      <c r="T3825" s="11">
        <f>(I3825/86400)+25569+(-5/24)</f>
        <v>42204.957638888889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IF(E3826&lt;=0,0,(E3826/D3826)*100)</f>
        <v>108</v>
      </c>
      <c r="P3826" s="7">
        <f>IF(E3826&lt;=0,0,E3826/L3826)</f>
        <v>38.571428571428569</v>
      </c>
      <c r="Q3826" t="str">
        <f>LEFT(N3826,FIND("/",N3826)-1)</f>
        <v>theater</v>
      </c>
      <c r="R3826" t="str">
        <f>RIGHT(N3826,LEN(N3826)-FIND("/",N3826))</f>
        <v>plays</v>
      </c>
      <c r="S3826" s="11">
        <f>(J3826/86400)+25569+(-5/24)</f>
        <v>42571.417858796289</v>
      </c>
      <c r="T3826" s="11">
        <f>(I3826/86400)+25569+(-5/24)</f>
        <v>42583.361805555549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IF(E3827&lt;=0,0,(E3827/D3827)*100)</f>
        <v>105.42</v>
      </c>
      <c r="P3827" s="7">
        <f>IF(E3827&lt;=0,0,E3827/L3827)</f>
        <v>107.57142857142857</v>
      </c>
      <c r="Q3827" t="str">
        <f>LEFT(N3827,FIND("/",N3827)-1)</f>
        <v>theater</v>
      </c>
      <c r="R3827" t="str">
        <f>RIGHT(N3827,LEN(N3827)-FIND("/",N3827))</f>
        <v>plays</v>
      </c>
      <c r="S3827" s="11">
        <f>(J3827/86400)+25569+(-5/24)</f>
        <v>42150.861273148148</v>
      </c>
      <c r="T3827" s="11">
        <f>(I3827/86400)+25569+(-5/24)</f>
        <v>42171.861273148148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IF(E3828&lt;=0,0,(E3828/D3828)*100)</f>
        <v>119.16666666666667</v>
      </c>
      <c r="P3828" s="7">
        <f>IF(E3828&lt;=0,0,E3828/L3828)</f>
        <v>27.5</v>
      </c>
      <c r="Q3828" t="str">
        <f>LEFT(N3828,FIND("/",N3828)-1)</f>
        <v>theater</v>
      </c>
      <c r="R3828" t="str">
        <f>RIGHT(N3828,LEN(N3828)-FIND("/",N3828))</f>
        <v>plays</v>
      </c>
      <c r="S3828" s="11">
        <f>(J3828/86400)+25569+(-5/24)</f>
        <v>42101.215208333328</v>
      </c>
      <c r="T3828" s="11">
        <f>(I3828/86400)+25569+(-5/24)</f>
        <v>42131.215208333328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IF(E3829&lt;=0,0,(E3829/D3829)*100)</f>
        <v>152.66666666666666</v>
      </c>
      <c r="P3829" s="7">
        <f>IF(E3829&lt;=0,0,E3829/L3829)</f>
        <v>70.461538461538467</v>
      </c>
      <c r="Q3829" t="str">
        <f>LEFT(N3829,FIND("/",N3829)-1)</f>
        <v>theater</v>
      </c>
      <c r="R3829" t="str">
        <f>RIGHT(N3829,LEN(N3829)-FIND("/",N3829))</f>
        <v>plays</v>
      </c>
      <c r="S3829" s="11">
        <f>(J3829/86400)+25569+(-5/24)</f>
        <v>42034.719918981478</v>
      </c>
      <c r="T3829" s="11">
        <f>(I3829/86400)+25569+(-5/24)</f>
        <v>42089.791666666664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IF(E3830&lt;=0,0,(E3830/D3830)*100)</f>
        <v>100</v>
      </c>
      <c r="P3830" s="7">
        <f>IF(E3830&lt;=0,0,E3830/L3830)</f>
        <v>178.57142857142858</v>
      </c>
      <c r="Q3830" t="str">
        <f>LEFT(N3830,FIND("/",N3830)-1)</f>
        <v>theater</v>
      </c>
      <c r="R3830" t="str">
        <f>RIGHT(N3830,LEN(N3830)-FIND("/",N3830))</f>
        <v>plays</v>
      </c>
      <c r="S3830" s="11">
        <f>(J3830/86400)+25569+(-5/24)</f>
        <v>41944.319293981483</v>
      </c>
      <c r="T3830" s="11">
        <f>(I3830/86400)+25569+(-5/24)</f>
        <v>42004.36096064814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IF(E3831&lt;=0,0,(E3831/D3831)*100)</f>
        <v>100.2</v>
      </c>
      <c r="P3831" s="7">
        <f>IF(E3831&lt;=0,0,E3831/L3831)</f>
        <v>62.625</v>
      </c>
      <c r="Q3831" t="str">
        <f>LEFT(N3831,FIND("/",N3831)-1)</f>
        <v>theater</v>
      </c>
      <c r="R3831" t="str">
        <f>RIGHT(N3831,LEN(N3831)-FIND("/",N3831))</f>
        <v>plays</v>
      </c>
      <c r="S3831" s="11">
        <f>(J3831/86400)+25569+(-5/24)</f>
        <v>42593.657071759262</v>
      </c>
      <c r="T3831" s="11">
        <f>(I3831/86400)+25569+(-5/24)</f>
        <v>42613.657071759262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IF(E3832&lt;=0,0,(E3832/D3832)*100)</f>
        <v>225</v>
      </c>
      <c r="P3832" s="7">
        <f>IF(E3832&lt;=0,0,E3832/L3832)</f>
        <v>75</v>
      </c>
      <c r="Q3832" t="str">
        <f>LEFT(N3832,FIND("/",N3832)-1)</f>
        <v>theater</v>
      </c>
      <c r="R3832" t="str">
        <f>RIGHT(N3832,LEN(N3832)-FIND("/",N3832))</f>
        <v>plays</v>
      </c>
      <c r="S3832" s="11">
        <f>(J3832/86400)+25569+(-5/24)</f>
        <v>42503.532534722217</v>
      </c>
      <c r="T3832" s="11">
        <f>(I3832/86400)+25569+(-5/24)</f>
        <v>42517.532534722217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IF(E3833&lt;=0,0,(E3833/D3833)*100)</f>
        <v>106.02199999999999</v>
      </c>
      <c r="P3833" s="7">
        <f>IF(E3833&lt;=0,0,E3833/L3833)</f>
        <v>58.901111111111113</v>
      </c>
      <c r="Q3833" t="str">
        <f>LEFT(N3833,FIND("/",N3833)-1)</f>
        <v>theater</v>
      </c>
      <c r="R3833" t="str">
        <f>RIGHT(N3833,LEN(N3833)-FIND("/",N3833))</f>
        <v>plays</v>
      </c>
      <c r="S3833" s="11">
        <f>(J3833/86400)+25569+(-5/24)</f>
        <v>41927.640567129631</v>
      </c>
      <c r="T3833" s="11">
        <f>(I3833/86400)+25569+(-5/24)</f>
        <v>41948.682233796295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IF(E3834&lt;=0,0,(E3834/D3834)*100)</f>
        <v>104.66666666666666</v>
      </c>
      <c r="P3834" s="7">
        <f>IF(E3834&lt;=0,0,E3834/L3834)</f>
        <v>139.55555555555554</v>
      </c>
      <c r="Q3834" t="str">
        <f>LEFT(N3834,FIND("/",N3834)-1)</f>
        <v>theater</v>
      </c>
      <c r="R3834" t="str">
        <f>RIGHT(N3834,LEN(N3834)-FIND("/",N3834))</f>
        <v>plays</v>
      </c>
      <c r="S3834" s="11">
        <f>(J3834/86400)+25569+(-5/24)</f>
        <v>42374.906655092585</v>
      </c>
      <c r="T3834" s="11">
        <f>(I3834/86400)+25569+(-5/24)</f>
        <v>42419.906655092585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IF(E3835&lt;=0,0,(E3835/D3835)*100)</f>
        <v>116.66666666666667</v>
      </c>
      <c r="P3835" s="7">
        <f>IF(E3835&lt;=0,0,E3835/L3835)</f>
        <v>70</v>
      </c>
      <c r="Q3835" t="str">
        <f>LEFT(N3835,FIND("/",N3835)-1)</f>
        <v>theater</v>
      </c>
      <c r="R3835" t="str">
        <f>RIGHT(N3835,LEN(N3835)-FIND("/",N3835))</f>
        <v>plays</v>
      </c>
      <c r="S3835" s="11">
        <f>(J3835/86400)+25569+(-5/24)</f>
        <v>41963.664027777777</v>
      </c>
      <c r="T3835" s="11">
        <f>(I3835/86400)+25569+(-5/24)</f>
        <v>41974.589583333327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IF(E3836&lt;=0,0,(E3836/D3836)*100)</f>
        <v>109.03333333333333</v>
      </c>
      <c r="P3836" s="7">
        <f>IF(E3836&lt;=0,0,E3836/L3836)</f>
        <v>57.385964912280699</v>
      </c>
      <c r="Q3836" t="str">
        <f>LEFT(N3836,FIND("/",N3836)-1)</f>
        <v>theater</v>
      </c>
      <c r="R3836" t="str">
        <f>RIGHT(N3836,LEN(N3836)-FIND("/",N3836))</f>
        <v>plays</v>
      </c>
      <c r="S3836" s="11">
        <f>(J3836/86400)+25569+(-5/24)</f>
        <v>42143.236886574072</v>
      </c>
      <c r="T3836" s="11">
        <f>(I3836/86400)+25569+(-5/24)</f>
        <v>42173.236886574072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IF(E3837&lt;=0,0,(E3837/D3837)*100)</f>
        <v>160</v>
      </c>
      <c r="P3837" s="7">
        <f>IF(E3837&lt;=0,0,E3837/L3837)</f>
        <v>40</v>
      </c>
      <c r="Q3837" t="str">
        <f>LEFT(N3837,FIND("/",N3837)-1)</f>
        <v>theater</v>
      </c>
      <c r="R3837" t="str">
        <f>RIGHT(N3837,LEN(N3837)-FIND("/",N3837))</f>
        <v>plays</v>
      </c>
      <c r="S3837" s="11">
        <f>(J3837/86400)+25569+(-5/24)</f>
        <v>42460.733888888884</v>
      </c>
      <c r="T3837" s="11">
        <f>(I3837/86400)+25569+(-5/24)</f>
        <v>42481.733888888884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IF(E3838&lt;=0,0,(E3838/D3838)*100)</f>
        <v>112.5</v>
      </c>
      <c r="P3838" s="7">
        <f>IF(E3838&lt;=0,0,E3838/L3838)</f>
        <v>64.285714285714292</v>
      </c>
      <c r="Q3838" t="str">
        <f>LEFT(N3838,FIND("/",N3838)-1)</f>
        <v>theater</v>
      </c>
      <c r="R3838" t="str">
        <f>RIGHT(N3838,LEN(N3838)-FIND("/",N3838))</f>
        <v>plays</v>
      </c>
      <c r="S3838" s="11">
        <f>(J3838/86400)+25569+(-5/24)</f>
        <v>42553.718194444438</v>
      </c>
      <c r="T3838" s="11">
        <f>(I3838/86400)+25569+(-5/24)</f>
        <v>42584.964583333327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IF(E3839&lt;=0,0,(E3839/D3839)*100)</f>
        <v>102.1</v>
      </c>
      <c r="P3839" s="7">
        <f>IF(E3839&lt;=0,0,E3839/L3839)</f>
        <v>120.11764705882354</v>
      </c>
      <c r="Q3839" t="str">
        <f>LEFT(N3839,FIND("/",N3839)-1)</f>
        <v>theater</v>
      </c>
      <c r="R3839" t="str">
        <f>RIGHT(N3839,LEN(N3839)-FIND("/",N3839))</f>
        <v>plays</v>
      </c>
      <c r="S3839" s="11">
        <f>(J3839/86400)+25569+(-5/24)</f>
        <v>42152.557384259257</v>
      </c>
      <c r="T3839" s="11">
        <f>(I3839/86400)+25569+(-5/24)</f>
        <v>42188.557384259257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IF(E3840&lt;=0,0,(E3840/D3840)*100)</f>
        <v>100.824</v>
      </c>
      <c r="P3840" s="7">
        <f>IF(E3840&lt;=0,0,E3840/L3840)</f>
        <v>1008.24</v>
      </c>
      <c r="Q3840" t="str">
        <f>LEFT(N3840,FIND("/",N3840)-1)</f>
        <v>theater</v>
      </c>
      <c r="R3840" t="str">
        <f>RIGHT(N3840,LEN(N3840)-FIND("/",N3840))</f>
        <v>plays</v>
      </c>
      <c r="S3840" s="11">
        <f>(J3840/86400)+25569+(-5/24)</f>
        <v>42116.502418981479</v>
      </c>
      <c r="T3840" s="11">
        <f>(I3840/86400)+25569+(-5/24)</f>
        <v>42146.502418981479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IF(E3841&lt;=0,0,(E3841/D3841)*100)</f>
        <v>101.25</v>
      </c>
      <c r="P3841" s="7">
        <f>IF(E3841&lt;=0,0,E3841/L3841)</f>
        <v>63.28125</v>
      </c>
      <c r="Q3841" t="str">
        <f>LEFT(N3841,FIND("/",N3841)-1)</f>
        <v>theater</v>
      </c>
      <c r="R3841" t="str">
        <f>RIGHT(N3841,LEN(N3841)-FIND("/",N3841))</f>
        <v>plays</v>
      </c>
      <c r="S3841" s="11">
        <f>(J3841/86400)+25569+(-5/24)</f>
        <v>42154.934305555558</v>
      </c>
      <c r="T3841" s="11">
        <f>(I3841/86400)+25569+(-5/24)</f>
        <v>42214.934305555558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IF(E3842&lt;=0,0,(E3842/D3842)*100)</f>
        <v>6500</v>
      </c>
      <c r="P3842" s="7">
        <f>IF(E3842&lt;=0,0,E3842/L3842)</f>
        <v>21.666666666666668</v>
      </c>
      <c r="Q3842" t="str">
        <f>LEFT(N3842,FIND("/",N3842)-1)</f>
        <v>theater</v>
      </c>
      <c r="R3842" t="str">
        <f>RIGHT(N3842,LEN(N3842)-FIND("/",N3842))</f>
        <v>plays</v>
      </c>
      <c r="S3842" s="11">
        <f>(J3842/86400)+25569+(-5/24)</f>
        <v>42432.493391203701</v>
      </c>
      <c r="T3842" s="11">
        <f>(I3842/86400)+25569+(-5/24)</f>
        <v>42457.45172453703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IF(E3843&lt;=0,0,(E3843/D3843)*100)</f>
        <v>8.7200000000000006</v>
      </c>
      <c r="P3843" s="7">
        <f>IF(E3843&lt;=0,0,E3843/L3843)</f>
        <v>25.647058823529413</v>
      </c>
      <c r="Q3843" t="str">
        <f>LEFT(N3843,FIND("/",N3843)-1)</f>
        <v>theater</v>
      </c>
      <c r="R3843" t="str">
        <f>RIGHT(N3843,LEN(N3843)-FIND("/",N3843))</f>
        <v>plays</v>
      </c>
      <c r="S3843" s="11">
        <f>(J3843/86400)+25569+(-5/24)</f>
        <v>41780.57739583333</v>
      </c>
      <c r="T3843" s="11">
        <f>(I3843/86400)+25569+(-5/24)</f>
        <v>41840.57739583333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IF(E3844&lt;=0,0,(E3844/D3844)*100)</f>
        <v>21.94</v>
      </c>
      <c r="P3844" s="7">
        <f>IF(E3844&lt;=0,0,E3844/L3844)</f>
        <v>47.695652173913047</v>
      </c>
      <c r="Q3844" t="str">
        <f>LEFT(N3844,FIND("/",N3844)-1)</f>
        <v>theater</v>
      </c>
      <c r="R3844" t="str">
        <f>RIGHT(N3844,LEN(N3844)-FIND("/",N3844))</f>
        <v>plays</v>
      </c>
      <c r="S3844" s="11">
        <f>(J3844/86400)+25569+(-5/24)</f>
        <v>41740.285324074073</v>
      </c>
      <c r="T3844" s="11">
        <f>(I3844/86400)+25569+(-5/24)</f>
        <v>41770.285324074073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IF(E3845&lt;=0,0,(E3845/D3845)*100)</f>
        <v>21.3</v>
      </c>
      <c r="P3845" s="7">
        <f>IF(E3845&lt;=0,0,E3845/L3845)</f>
        <v>56.05263157894737</v>
      </c>
      <c r="Q3845" t="str">
        <f>LEFT(N3845,FIND("/",N3845)-1)</f>
        <v>theater</v>
      </c>
      <c r="R3845" t="str">
        <f>RIGHT(N3845,LEN(N3845)-FIND("/",N3845))</f>
        <v>plays</v>
      </c>
      <c r="S3845" s="11">
        <f>(J3845/86400)+25569+(-5/24)</f>
        <v>41765.864166666666</v>
      </c>
      <c r="T3845" s="11">
        <f>(I3845/86400)+25569+(-5/24)</f>
        <v>41790.864166666666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IF(E3846&lt;=0,0,(E3846/D3846)*100)</f>
        <v>41.489795918367342</v>
      </c>
      <c r="P3846" s="7">
        <f>IF(E3846&lt;=0,0,E3846/L3846)</f>
        <v>81.319999999999993</v>
      </c>
      <c r="Q3846" t="str">
        <f>LEFT(N3846,FIND("/",N3846)-1)</f>
        <v>theater</v>
      </c>
      <c r="R3846" t="str">
        <f>RIGHT(N3846,LEN(N3846)-FIND("/",N3846))</f>
        <v>plays</v>
      </c>
      <c r="S3846" s="11">
        <f>(J3846/86400)+25569+(-5/24)</f>
        <v>41766.408958333333</v>
      </c>
      <c r="T3846" s="11">
        <f>(I3846/86400)+25569+(-5/24)</f>
        <v>41793.082638888889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IF(E3847&lt;=0,0,(E3847/D3847)*100)</f>
        <v>2.105</v>
      </c>
      <c r="P3847" s="7">
        <f>IF(E3847&lt;=0,0,E3847/L3847)</f>
        <v>70.166666666666671</v>
      </c>
      <c r="Q3847" t="str">
        <f>LEFT(N3847,FIND("/",N3847)-1)</f>
        <v>theater</v>
      </c>
      <c r="R3847" t="str">
        <f>RIGHT(N3847,LEN(N3847)-FIND("/",N3847))</f>
        <v>plays</v>
      </c>
      <c r="S3847" s="11">
        <f>(J3847/86400)+25569+(-5/24)</f>
        <v>42248.418680555558</v>
      </c>
      <c r="T3847" s="11">
        <f>(I3847/86400)+25569+(-5/24)</f>
        <v>42278.418680555558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IF(E3848&lt;=0,0,(E3848/D3848)*100)</f>
        <v>2.7</v>
      </c>
      <c r="P3848" s="7">
        <f>IF(E3848&lt;=0,0,E3848/L3848)</f>
        <v>23.625</v>
      </c>
      <c r="Q3848" t="str">
        <f>LEFT(N3848,FIND("/",N3848)-1)</f>
        <v>theater</v>
      </c>
      <c r="R3848" t="str">
        <f>RIGHT(N3848,LEN(N3848)-FIND("/",N3848))</f>
        <v>plays</v>
      </c>
      <c r="S3848" s="11">
        <f>(J3848/86400)+25569+(-5/24)</f>
        <v>41885.01321759259</v>
      </c>
      <c r="T3848" s="11">
        <f>(I3848/86400)+25569+(-5/24)</f>
        <v>41916.082638888889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IF(E3849&lt;=0,0,(E3849/D3849)*100)</f>
        <v>16.161904761904761</v>
      </c>
      <c r="P3849" s="7">
        <f>IF(E3849&lt;=0,0,E3849/L3849)</f>
        <v>188.55555555555554</v>
      </c>
      <c r="Q3849" t="str">
        <f>LEFT(N3849,FIND("/",N3849)-1)</f>
        <v>theater</v>
      </c>
      <c r="R3849" t="str">
        <f>RIGHT(N3849,LEN(N3849)-FIND("/",N3849))</f>
        <v>plays</v>
      </c>
      <c r="S3849" s="11">
        <f>(J3849/86400)+25569+(-5/24)</f>
        <v>42159.016099537032</v>
      </c>
      <c r="T3849" s="11">
        <f>(I3849/86400)+25569+(-5/24)</f>
        <v>42204.016099537032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IF(E3850&lt;=0,0,(E3850/D3850)*100)</f>
        <v>16.376923076923077</v>
      </c>
      <c r="P3850" s="7">
        <f>IF(E3850&lt;=0,0,E3850/L3850)</f>
        <v>49.511627906976742</v>
      </c>
      <c r="Q3850" t="str">
        <f>LEFT(N3850,FIND("/",N3850)-1)</f>
        <v>theater</v>
      </c>
      <c r="R3850" t="str">
        <f>RIGHT(N3850,LEN(N3850)-FIND("/",N3850))</f>
        <v>plays</v>
      </c>
      <c r="S3850" s="11">
        <f>(J3850/86400)+25569+(-5/24)</f>
        <v>42265.608668981477</v>
      </c>
      <c r="T3850" s="11">
        <f>(I3850/86400)+25569+(-5/24)</f>
        <v>42295.608668981477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IF(E3851&lt;=0,0,(E3851/D3851)*100)</f>
        <v>7.043333333333333</v>
      </c>
      <c r="P3851" s="7">
        <f>IF(E3851&lt;=0,0,E3851/L3851)</f>
        <v>75.464285714285708</v>
      </c>
      <c r="Q3851" t="str">
        <f>LEFT(N3851,FIND("/",N3851)-1)</f>
        <v>theater</v>
      </c>
      <c r="R3851" t="str">
        <f>RIGHT(N3851,LEN(N3851)-FIND("/",N3851))</f>
        <v>plays</v>
      </c>
      <c r="S3851" s="11">
        <f>(J3851/86400)+25569+(-5/24)</f>
        <v>42136.558842592589</v>
      </c>
      <c r="T3851" s="11">
        <f>(I3851/86400)+25569+(-5/24)</f>
        <v>42166.558842592589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IF(E3852&lt;=0,0,(E3852/D3852)*100)</f>
        <v>3.8</v>
      </c>
      <c r="P3852" s="7">
        <f>IF(E3852&lt;=0,0,E3852/L3852)</f>
        <v>9.5</v>
      </c>
      <c r="Q3852" t="str">
        <f>LEFT(N3852,FIND("/",N3852)-1)</f>
        <v>theater</v>
      </c>
      <c r="R3852" t="str">
        <f>RIGHT(N3852,LEN(N3852)-FIND("/",N3852))</f>
        <v>plays</v>
      </c>
      <c r="S3852" s="11">
        <f>(J3852/86400)+25569+(-5/24)</f>
        <v>41974.916006944441</v>
      </c>
      <c r="T3852" s="11">
        <f>(I3852/86400)+25569+(-5/24)</f>
        <v>42004.916006944441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IF(E3853&lt;=0,0,(E3853/D3853)*100)</f>
        <v>34.08</v>
      </c>
      <c r="P3853" s="7">
        <f>IF(E3853&lt;=0,0,E3853/L3853)</f>
        <v>35.5</v>
      </c>
      <c r="Q3853" t="str">
        <f>LEFT(N3853,FIND("/",N3853)-1)</f>
        <v>theater</v>
      </c>
      <c r="R3853" t="str">
        <f>RIGHT(N3853,LEN(N3853)-FIND("/",N3853))</f>
        <v>plays</v>
      </c>
      <c r="S3853" s="11">
        <f>(J3853/86400)+25569+(-5/24)</f>
        <v>42172.23123842592</v>
      </c>
      <c r="T3853" s="11">
        <f>(I3853/86400)+25569+(-5/24)</f>
        <v>42202.23123842592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IF(E3854&lt;=0,0,(E3854/D3854)*100)</f>
        <v>0.2</v>
      </c>
      <c r="P3854" s="7">
        <f>IF(E3854&lt;=0,0,E3854/L3854)</f>
        <v>10</v>
      </c>
      <c r="Q3854" t="str">
        <f>LEFT(N3854,FIND("/",N3854)-1)</f>
        <v>theater</v>
      </c>
      <c r="R3854" t="str">
        <f>RIGHT(N3854,LEN(N3854)-FIND("/",N3854))</f>
        <v>plays</v>
      </c>
      <c r="S3854" s="11">
        <f>(J3854/86400)+25569+(-5/24)</f>
        <v>42064.982361111113</v>
      </c>
      <c r="T3854" s="11">
        <f>(I3854/86400)+25569+(-5/24)</f>
        <v>42089.940694444442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IF(E3855&lt;=0,0,(E3855/D3855)*100)</f>
        <v>2.5999999999999999E-2</v>
      </c>
      <c r="P3855" s="7">
        <f>IF(E3855&lt;=0,0,E3855/L3855)</f>
        <v>13</v>
      </c>
      <c r="Q3855" t="str">
        <f>LEFT(N3855,FIND("/",N3855)-1)</f>
        <v>theater</v>
      </c>
      <c r="R3855" t="str">
        <f>RIGHT(N3855,LEN(N3855)-FIND("/",N3855))</f>
        <v>plays</v>
      </c>
      <c r="S3855" s="11">
        <f>(J3855/86400)+25569+(-5/24)</f>
        <v>41848.631689814814</v>
      </c>
      <c r="T3855" s="11">
        <f>(I3855/86400)+25569+(-5/24)</f>
        <v>41883.631689814814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IF(E3856&lt;=0,0,(E3856/D3856)*100)</f>
        <v>16.254545454545454</v>
      </c>
      <c r="P3856" s="7">
        <f>IF(E3856&lt;=0,0,E3856/L3856)</f>
        <v>89.4</v>
      </c>
      <c r="Q3856" t="str">
        <f>LEFT(N3856,FIND("/",N3856)-1)</f>
        <v>theater</v>
      </c>
      <c r="R3856" t="str">
        <f>RIGHT(N3856,LEN(N3856)-FIND("/",N3856))</f>
        <v>plays</v>
      </c>
      <c r="S3856" s="11">
        <f>(J3856/86400)+25569+(-5/24)</f>
        <v>42103.67659722222</v>
      </c>
      <c r="T3856" s="11">
        <f>(I3856/86400)+25569+(-5/24)</f>
        <v>42133.67659722222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IF(E3857&lt;=0,0,(E3857/D3857)*100)</f>
        <v>2.5</v>
      </c>
      <c r="P3857" s="7">
        <f>IF(E3857&lt;=0,0,E3857/L3857)</f>
        <v>25</v>
      </c>
      <c r="Q3857" t="str">
        <f>LEFT(N3857,FIND("/",N3857)-1)</f>
        <v>theater</v>
      </c>
      <c r="R3857" t="str">
        <f>RIGHT(N3857,LEN(N3857)-FIND("/",N3857))</f>
        <v>plays</v>
      </c>
      <c r="S3857" s="11">
        <f>(J3857/86400)+25569+(-5/24)</f>
        <v>42059.762395833335</v>
      </c>
      <c r="T3857" s="11">
        <f>(I3857/86400)+25569+(-5/24)</f>
        <v>42089.720729166664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IF(E3858&lt;=0,0,(E3858/D3858)*100)</f>
        <v>0.02</v>
      </c>
      <c r="P3858" s="7">
        <f>IF(E3858&lt;=0,0,E3858/L3858)</f>
        <v>1</v>
      </c>
      <c r="Q3858" t="str">
        <f>LEFT(N3858,FIND("/",N3858)-1)</f>
        <v>theater</v>
      </c>
      <c r="R3858" t="str">
        <f>RIGHT(N3858,LEN(N3858)-FIND("/",N3858))</f>
        <v>plays</v>
      </c>
      <c r="S3858" s="11">
        <f>(J3858/86400)+25569+(-5/24)</f>
        <v>42041.534756944442</v>
      </c>
      <c r="T3858" s="11">
        <f>(I3858/86400)+25569+(-5/24)</f>
        <v>42071.493090277778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IF(E3859&lt;=0,0,(E3859/D3859)*100)</f>
        <v>5.2</v>
      </c>
      <c r="P3859" s="7">
        <f>IF(E3859&lt;=0,0,E3859/L3859)</f>
        <v>65</v>
      </c>
      <c r="Q3859" t="str">
        <f>LEFT(N3859,FIND("/",N3859)-1)</f>
        <v>theater</v>
      </c>
      <c r="R3859" t="str">
        <f>RIGHT(N3859,LEN(N3859)-FIND("/",N3859))</f>
        <v>plays</v>
      </c>
      <c r="S3859" s="11">
        <f>(J3859/86400)+25569+(-5/24)</f>
        <v>41829.528819444444</v>
      </c>
      <c r="T3859" s="11">
        <f>(I3859/86400)+25569+(-5/24)</f>
        <v>41852.508333333331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IF(E3860&lt;=0,0,(E3860/D3860)*100)</f>
        <v>2</v>
      </c>
      <c r="P3860" s="7">
        <f>IF(E3860&lt;=0,0,E3860/L3860)</f>
        <v>10</v>
      </c>
      <c r="Q3860" t="str">
        <f>LEFT(N3860,FIND("/",N3860)-1)</f>
        <v>theater</v>
      </c>
      <c r="R3860" t="str">
        <f>RIGHT(N3860,LEN(N3860)-FIND("/",N3860))</f>
        <v>plays</v>
      </c>
      <c r="S3860" s="11">
        <f>(J3860/86400)+25569+(-5/24)</f>
        <v>42128.222731481474</v>
      </c>
      <c r="T3860" s="11">
        <f>(I3860/86400)+25569+(-5/24)</f>
        <v>42146.666666666664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IF(E3861&lt;=0,0,(E3861/D3861)*100)</f>
        <v>0.04</v>
      </c>
      <c r="P3861" s="7">
        <f>IF(E3861&lt;=0,0,E3861/L3861)</f>
        <v>1</v>
      </c>
      <c r="Q3861" t="str">
        <f>LEFT(N3861,FIND("/",N3861)-1)</f>
        <v>theater</v>
      </c>
      <c r="R3861" t="str">
        <f>RIGHT(N3861,LEN(N3861)-FIND("/",N3861))</f>
        <v>plays</v>
      </c>
      <c r="S3861" s="11">
        <f>(J3861/86400)+25569+(-5/24)</f>
        <v>41789.685266203705</v>
      </c>
      <c r="T3861" s="11">
        <f>(I3861/86400)+25569+(-5/24)</f>
        <v>41815.666666666664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IF(E3862&lt;=0,0,(E3862/D3862)*100)</f>
        <v>17.666666666666668</v>
      </c>
      <c r="P3862" s="7">
        <f>IF(E3862&lt;=0,0,E3862/L3862)</f>
        <v>81.538461538461533</v>
      </c>
      <c r="Q3862" t="str">
        <f>LEFT(N3862,FIND("/",N3862)-1)</f>
        <v>theater</v>
      </c>
      <c r="R3862" t="str">
        <f>RIGHT(N3862,LEN(N3862)-FIND("/",N3862))</f>
        <v>plays</v>
      </c>
      <c r="S3862" s="11">
        <f>(J3862/86400)+25569+(-5/24)</f>
        <v>41833.452662037038</v>
      </c>
      <c r="T3862" s="11">
        <f>(I3862/86400)+25569+(-5/24)</f>
        <v>41863.452662037038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IF(E3863&lt;=0,0,(E3863/D3863)*100)</f>
        <v>5</v>
      </c>
      <c r="P3863" s="7">
        <f>IF(E3863&lt;=0,0,E3863/L3863)</f>
        <v>100</v>
      </c>
      <c r="Q3863" t="str">
        <f>LEFT(N3863,FIND("/",N3863)-1)</f>
        <v>theater</v>
      </c>
      <c r="R3863" t="str">
        <f>RIGHT(N3863,LEN(N3863)-FIND("/",N3863))</f>
        <v>plays</v>
      </c>
      <c r="S3863" s="11">
        <f>(J3863/86400)+25569+(-5/24)</f>
        <v>41914.381678240738</v>
      </c>
      <c r="T3863" s="11">
        <f>(I3863/86400)+25569+(-5/24)</f>
        <v>41955.699305555558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IF(E3864&lt;=0,0,(E3864/D3864)*100)</f>
        <v>1.3333333333333334E-2</v>
      </c>
      <c r="P3864" s="7">
        <f>IF(E3864&lt;=0,0,E3864/L3864)</f>
        <v>1</v>
      </c>
      <c r="Q3864" t="str">
        <f>LEFT(N3864,FIND("/",N3864)-1)</f>
        <v>theater</v>
      </c>
      <c r="R3864" t="str">
        <f>RIGHT(N3864,LEN(N3864)-FIND("/",N3864))</f>
        <v>plays</v>
      </c>
      <c r="S3864" s="11">
        <f>(J3864/86400)+25569+(-5/24)</f>
        <v>42611.052731481475</v>
      </c>
      <c r="T3864" s="11">
        <f>(I3864/86400)+25569+(-5/24)</f>
        <v>42625.499305555553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IF(E3865&lt;=0,0,(E3865/D3865)*100)</f>
        <v>0</v>
      </c>
      <c r="P3865" s="7">
        <f>IF(E3865&lt;=0,0,E3865/L3865)</f>
        <v>0</v>
      </c>
      <c r="Q3865" t="str">
        <f>LEFT(N3865,FIND("/",N3865)-1)</f>
        <v>theater</v>
      </c>
      <c r="R3865" t="str">
        <f>RIGHT(N3865,LEN(N3865)-FIND("/",N3865))</f>
        <v>plays</v>
      </c>
      <c r="S3865" s="11">
        <f>(J3865/86400)+25569+(-5/24)</f>
        <v>42253.424826388888</v>
      </c>
      <c r="T3865" s="11">
        <f>(I3865/86400)+25569+(-5/24)</f>
        <v>42313.466493055552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IF(E3866&lt;=0,0,(E3866/D3866)*100)</f>
        <v>1.2</v>
      </c>
      <c r="P3866" s="7">
        <f>IF(E3866&lt;=0,0,E3866/L3866)</f>
        <v>20</v>
      </c>
      <c r="Q3866" t="str">
        <f>LEFT(N3866,FIND("/",N3866)-1)</f>
        <v>theater</v>
      </c>
      <c r="R3866" t="str">
        <f>RIGHT(N3866,LEN(N3866)-FIND("/",N3866))</f>
        <v>plays</v>
      </c>
      <c r="S3866" s="11">
        <f>(J3866/86400)+25569+(-5/24)</f>
        <v>42295.683495370373</v>
      </c>
      <c r="T3866" s="11">
        <f>(I3866/86400)+25569+(-5/24)</f>
        <v>42325.72516203703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IF(E3867&lt;=0,0,(E3867/D3867)*100)</f>
        <v>26.937422295897225</v>
      </c>
      <c r="P3867" s="7">
        <f>IF(E3867&lt;=0,0,E3867/L3867)</f>
        <v>46.428571428571431</v>
      </c>
      <c r="Q3867" t="str">
        <f>LEFT(N3867,FIND("/",N3867)-1)</f>
        <v>theater</v>
      </c>
      <c r="R3867" t="str">
        <f>RIGHT(N3867,LEN(N3867)-FIND("/",N3867))</f>
        <v>plays</v>
      </c>
      <c r="S3867" s="11">
        <f>(J3867/86400)+25569+(-5/24)</f>
        <v>41841.44326388889</v>
      </c>
      <c r="T3867" s="11">
        <f>(I3867/86400)+25569+(-5/24)</f>
        <v>41881.020833333328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IF(E3868&lt;=0,0,(E3868/D3868)*100)</f>
        <v>0.54999999999999993</v>
      </c>
      <c r="P3868" s="7">
        <f>IF(E3868&lt;=0,0,E3868/L3868)</f>
        <v>5.5</v>
      </c>
      <c r="Q3868" t="str">
        <f>LEFT(N3868,FIND("/",N3868)-1)</f>
        <v>theater</v>
      </c>
      <c r="R3868" t="str">
        <f>RIGHT(N3868,LEN(N3868)-FIND("/",N3868))</f>
        <v>plays</v>
      </c>
      <c r="S3868" s="11">
        <f>(J3868/86400)+25569+(-5/24)</f>
        <v>42402.738668981481</v>
      </c>
      <c r="T3868" s="11">
        <f>(I3868/86400)+25569+(-5/24)</f>
        <v>42451.936805555553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IF(E3869&lt;=0,0,(E3869/D3869)*100)</f>
        <v>12.55</v>
      </c>
      <c r="P3869" s="7">
        <f>IF(E3869&lt;=0,0,E3869/L3869)</f>
        <v>50.2</v>
      </c>
      <c r="Q3869" t="str">
        <f>LEFT(N3869,FIND("/",N3869)-1)</f>
        <v>theater</v>
      </c>
      <c r="R3869" t="str">
        <f>RIGHT(N3869,LEN(N3869)-FIND("/",N3869))</f>
        <v>plays</v>
      </c>
      <c r="S3869" s="11">
        <f>(J3869/86400)+25569+(-5/24)</f>
        <v>42509.605775462966</v>
      </c>
      <c r="T3869" s="11">
        <f>(I3869/86400)+25569+(-5/24)</f>
        <v>42539.605775462966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IF(E3870&lt;=0,0,(E3870/D3870)*100)</f>
        <v>0.2</v>
      </c>
      <c r="P3870" s="7">
        <f>IF(E3870&lt;=0,0,E3870/L3870)</f>
        <v>10</v>
      </c>
      <c r="Q3870" t="str">
        <f>LEFT(N3870,FIND("/",N3870)-1)</f>
        <v>theater</v>
      </c>
      <c r="R3870" t="str">
        <f>RIGHT(N3870,LEN(N3870)-FIND("/",N3870))</f>
        <v>musical</v>
      </c>
      <c r="S3870" s="11">
        <f>(J3870/86400)+25569+(-5/24)</f>
        <v>41865.45144675926</v>
      </c>
      <c r="T3870" s="11">
        <f>(I3870/86400)+25569+(-5/24)</f>
        <v>41890.45144675926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IF(E3871&lt;=0,0,(E3871/D3871)*100)</f>
        <v>3.4474868431088401</v>
      </c>
      <c r="P3871" s="7">
        <f>IF(E3871&lt;=0,0,E3871/L3871)</f>
        <v>30.133333333333333</v>
      </c>
      <c r="Q3871" t="str">
        <f>LEFT(N3871,FIND("/",N3871)-1)</f>
        <v>theater</v>
      </c>
      <c r="R3871" t="str">
        <f>RIGHT(N3871,LEN(N3871)-FIND("/",N3871))</f>
        <v>musical</v>
      </c>
      <c r="S3871" s="11">
        <f>(J3871/86400)+25569+(-5/24)</f>
        <v>42047.516111111108</v>
      </c>
      <c r="T3871" s="11">
        <f>(I3871/86400)+25569+(-5/24)</f>
        <v>42076.924305555549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IF(E3872&lt;=0,0,(E3872/D3872)*100)</f>
        <v>15</v>
      </c>
      <c r="P3872" s="7">
        <f>IF(E3872&lt;=0,0,E3872/L3872)</f>
        <v>150</v>
      </c>
      <c r="Q3872" t="str">
        <f>LEFT(N3872,FIND("/",N3872)-1)</f>
        <v>theater</v>
      </c>
      <c r="R3872" t="str">
        <f>RIGHT(N3872,LEN(N3872)-FIND("/",N3872))</f>
        <v>musical</v>
      </c>
      <c r="S3872" s="11">
        <f>(J3872/86400)+25569+(-5/24)</f>
        <v>41792.963865740741</v>
      </c>
      <c r="T3872" s="11">
        <f>(I3872/86400)+25569+(-5/24)</f>
        <v>41822.963865740741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IF(E3873&lt;=0,0,(E3873/D3873)*100)</f>
        <v>2.666666666666667</v>
      </c>
      <c r="P3873" s="7">
        <f>IF(E3873&lt;=0,0,E3873/L3873)</f>
        <v>13.333333333333334</v>
      </c>
      <c r="Q3873" t="str">
        <f>LEFT(N3873,FIND("/",N3873)-1)</f>
        <v>theater</v>
      </c>
      <c r="R3873" t="str">
        <f>RIGHT(N3873,LEN(N3873)-FIND("/",N3873))</f>
        <v>musical</v>
      </c>
      <c r="S3873" s="11">
        <f>(J3873/86400)+25569+(-5/24)</f>
        <v>42763.572337962956</v>
      </c>
      <c r="T3873" s="11">
        <f>(I3873/86400)+25569+(-5/24)</f>
        <v>42823.530671296299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IF(E3874&lt;=0,0,(E3874/D3874)*100)</f>
        <v>0</v>
      </c>
      <c r="P3874" s="7">
        <f>IF(E3874&lt;=0,0,E3874/L3874)</f>
        <v>0</v>
      </c>
      <c r="Q3874" t="str">
        <f>LEFT(N3874,FIND("/",N3874)-1)</f>
        <v>theater</v>
      </c>
      <c r="R3874" t="str">
        <f>RIGHT(N3874,LEN(N3874)-FIND("/",N3874))</f>
        <v>musical</v>
      </c>
      <c r="S3874" s="11">
        <f>(J3874/86400)+25569+(-5/24)</f>
        <v>42179.9374537037</v>
      </c>
      <c r="T3874" s="11">
        <f>(I3874/86400)+25569+(-5/24)</f>
        <v>42229.9374537037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IF(E3875&lt;=0,0,(E3875/D3875)*100)</f>
        <v>0</v>
      </c>
      <c r="P3875" s="7">
        <f>IF(E3875&lt;=0,0,E3875/L3875)</f>
        <v>0</v>
      </c>
      <c r="Q3875" t="str">
        <f>LEFT(N3875,FIND("/",N3875)-1)</f>
        <v>theater</v>
      </c>
      <c r="R3875" t="str">
        <f>RIGHT(N3875,LEN(N3875)-FIND("/",N3875))</f>
        <v>musical</v>
      </c>
      <c r="S3875" s="11">
        <f>(J3875/86400)+25569+(-5/24)</f>
        <v>42255.487673611111</v>
      </c>
      <c r="T3875" s="11">
        <f>(I3875/86400)+25569+(-5/24)</f>
        <v>42285.487673611111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IF(E3876&lt;=0,0,(E3876/D3876)*100)</f>
        <v>0</v>
      </c>
      <c r="P3876" s="7">
        <f>IF(E3876&lt;=0,0,E3876/L3876)</f>
        <v>0</v>
      </c>
      <c r="Q3876" t="str">
        <f>LEFT(N3876,FIND("/",N3876)-1)</f>
        <v>theater</v>
      </c>
      <c r="R3876" t="str">
        <f>RIGHT(N3876,LEN(N3876)-FIND("/",N3876))</f>
        <v>musical</v>
      </c>
      <c r="S3876" s="11">
        <f>(J3876/86400)+25569+(-5/24)</f>
        <v>42006.808124999996</v>
      </c>
      <c r="T3876" s="11">
        <f>(I3876/86400)+25569+(-5/24)</f>
        <v>42027.833333333336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IF(E3877&lt;=0,0,(E3877/D3877)*100)</f>
        <v>0</v>
      </c>
      <c r="P3877" s="7">
        <f>IF(E3877&lt;=0,0,E3877/L3877)</f>
        <v>0</v>
      </c>
      <c r="Q3877" t="str">
        <f>LEFT(N3877,FIND("/",N3877)-1)</f>
        <v>theater</v>
      </c>
      <c r="R3877" t="str">
        <f>RIGHT(N3877,LEN(N3877)-FIND("/",N3877))</f>
        <v>musical</v>
      </c>
      <c r="S3877" s="11">
        <f>(J3877/86400)+25569+(-5/24)</f>
        <v>42615.138483796291</v>
      </c>
      <c r="T3877" s="11">
        <f>(I3877/86400)+25569+(-5/24)</f>
        <v>42616.208333333336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IF(E3878&lt;=0,0,(E3878/D3878)*100)</f>
        <v>52.794871794871788</v>
      </c>
      <c r="P3878" s="7">
        <f>IF(E3878&lt;=0,0,E3878/L3878)</f>
        <v>44.760869565217391</v>
      </c>
      <c r="Q3878" t="str">
        <f>LEFT(N3878,FIND("/",N3878)-1)</f>
        <v>theater</v>
      </c>
      <c r="R3878" t="str">
        <f>RIGHT(N3878,LEN(N3878)-FIND("/",N3878))</f>
        <v>musical</v>
      </c>
      <c r="S3878" s="11">
        <f>(J3878/86400)+25569+(-5/24)</f>
        <v>42372.415833333333</v>
      </c>
      <c r="T3878" s="11">
        <f>(I3878/86400)+25569+(-5/24)</f>
        <v>42402.415833333333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IF(E3879&lt;=0,0,(E3879/D3879)*100)</f>
        <v>4.9639999999999995</v>
      </c>
      <c r="P3879" s="7">
        <f>IF(E3879&lt;=0,0,E3879/L3879)</f>
        <v>88.642857142857139</v>
      </c>
      <c r="Q3879" t="str">
        <f>LEFT(N3879,FIND("/",N3879)-1)</f>
        <v>theater</v>
      </c>
      <c r="R3879" t="str">
        <f>RIGHT(N3879,LEN(N3879)-FIND("/",N3879))</f>
        <v>musical</v>
      </c>
      <c r="S3879" s="11">
        <f>(J3879/86400)+25569+(-5/24)</f>
        <v>42682.469351851854</v>
      </c>
      <c r="T3879" s="11">
        <f>(I3879/86400)+25569+(-5/24)</f>
        <v>42712.469351851854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IF(E3880&lt;=0,0,(E3880/D3880)*100)</f>
        <v>5.5555555555555552E-2</v>
      </c>
      <c r="P3880" s="7">
        <f>IF(E3880&lt;=0,0,E3880/L3880)</f>
        <v>10</v>
      </c>
      <c r="Q3880" t="str">
        <f>LEFT(N3880,FIND("/",N3880)-1)</f>
        <v>theater</v>
      </c>
      <c r="R3880" t="str">
        <f>RIGHT(N3880,LEN(N3880)-FIND("/",N3880))</f>
        <v>musical</v>
      </c>
      <c r="S3880" s="11">
        <f>(J3880/86400)+25569+(-5/24)</f>
        <v>42154.610486111109</v>
      </c>
      <c r="T3880" s="11">
        <f>(I3880/86400)+25569+(-5/24)</f>
        <v>42184.957638888889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IF(E3881&lt;=0,0,(E3881/D3881)*100)</f>
        <v>0</v>
      </c>
      <c r="P3881" s="7">
        <f>IF(E3881&lt;=0,0,E3881/L3881)</f>
        <v>0</v>
      </c>
      <c r="Q3881" t="str">
        <f>LEFT(N3881,FIND("/",N3881)-1)</f>
        <v>theater</v>
      </c>
      <c r="R3881" t="str">
        <f>RIGHT(N3881,LEN(N3881)-FIND("/",N3881))</f>
        <v>musical</v>
      </c>
      <c r="S3881" s="11">
        <f>(J3881/86400)+25569+(-5/24)</f>
        <v>41999.652731481481</v>
      </c>
      <c r="T3881" s="11">
        <f>(I3881/86400)+25569+(-5/24)</f>
        <v>42029.652731481481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IF(E3882&lt;=0,0,(E3882/D3882)*100)</f>
        <v>13.066666666666665</v>
      </c>
      <c r="P3882" s="7">
        <f>IF(E3882&lt;=0,0,E3882/L3882)</f>
        <v>57.647058823529413</v>
      </c>
      <c r="Q3882" t="str">
        <f>LEFT(N3882,FIND("/",N3882)-1)</f>
        <v>theater</v>
      </c>
      <c r="R3882" t="str">
        <f>RIGHT(N3882,LEN(N3882)-FIND("/",N3882))</f>
        <v>musical</v>
      </c>
      <c r="S3882" s="11">
        <f>(J3882/86400)+25569+(-5/24)</f>
        <v>41815.606712962959</v>
      </c>
      <c r="T3882" s="11">
        <f>(I3882/86400)+25569+(-5/24)</f>
        <v>41850.75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IF(E3883&lt;=0,0,(E3883/D3883)*100)</f>
        <v>5</v>
      </c>
      <c r="P3883" s="7">
        <f>IF(E3883&lt;=0,0,E3883/L3883)</f>
        <v>25</v>
      </c>
      <c r="Q3883" t="str">
        <f>LEFT(N3883,FIND("/",N3883)-1)</f>
        <v>theater</v>
      </c>
      <c r="R3883" t="str">
        <f>RIGHT(N3883,LEN(N3883)-FIND("/",N3883))</f>
        <v>musical</v>
      </c>
      <c r="S3883" s="11">
        <f>(J3883/86400)+25569+(-5/24)</f>
        <v>42755.810173611106</v>
      </c>
      <c r="T3883" s="11">
        <f>(I3883/86400)+25569+(-5/24)</f>
        <v>42785.810173611106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IF(E3884&lt;=0,0,(E3884/D3884)*100)</f>
        <v>0</v>
      </c>
      <c r="P3884" s="7">
        <f>IF(E3884&lt;=0,0,E3884/L3884)</f>
        <v>0</v>
      </c>
      <c r="Q3884" t="str">
        <f>LEFT(N3884,FIND("/",N3884)-1)</f>
        <v>theater</v>
      </c>
      <c r="R3884" t="str">
        <f>RIGHT(N3884,LEN(N3884)-FIND("/",N3884))</f>
        <v>musical</v>
      </c>
      <c r="S3884" s="11">
        <f>(J3884/86400)+25569+(-5/24)</f>
        <v>42373.77511574074</v>
      </c>
      <c r="T3884" s="11">
        <f>(I3884/86400)+25569+(-5/24)</f>
        <v>42400.752083333333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IF(E3885&lt;=0,0,(E3885/D3885)*100)</f>
        <v>0</v>
      </c>
      <c r="P3885" s="7">
        <f>IF(E3885&lt;=0,0,E3885/L3885)</f>
        <v>0</v>
      </c>
      <c r="Q3885" t="str">
        <f>LEFT(N3885,FIND("/",N3885)-1)</f>
        <v>theater</v>
      </c>
      <c r="R3885" t="str">
        <f>RIGHT(N3885,LEN(N3885)-FIND("/",N3885))</f>
        <v>musical</v>
      </c>
      <c r="S3885" s="11">
        <f>(J3885/86400)+25569+(-5/24)</f>
        <v>41854.394317129627</v>
      </c>
      <c r="T3885" s="11">
        <f>(I3885/86400)+25569+(-5/24)</f>
        <v>41884.394317129627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IF(E3886&lt;=0,0,(E3886/D3886)*100)</f>
        <v>0</v>
      </c>
      <c r="P3886" s="7">
        <f>IF(E3886&lt;=0,0,E3886/L3886)</f>
        <v>0</v>
      </c>
      <c r="Q3886" t="str">
        <f>LEFT(N3886,FIND("/",N3886)-1)</f>
        <v>theater</v>
      </c>
      <c r="R3886" t="str">
        <f>RIGHT(N3886,LEN(N3886)-FIND("/",N3886))</f>
        <v>musical</v>
      </c>
      <c r="S3886" s="11">
        <f>(J3886/86400)+25569+(-5/24)</f>
        <v>42065.583240740736</v>
      </c>
      <c r="T3886" s="11">
        <f>(I3886/86400)+25569+(-5/24)</f>
        <v>42090.541574074072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IF(E3887&lt;=0,0,(E3887/D3887)*100)</f>
        <v>0</v>
      </c>
      <c r="P3887" s="7">
        <f>IF(E3887&lt;=0,0,E3887/L3887)</f>
        <v>0</v>
      </c>
      <c r="Q3887" t="str">
        <f>LEFT(N3887,FIND("/",N3887)-1)</f>
        <v>theater</v>
      </c>
      <c r="R3887" t="str">
        <f>RIGHT(N3887,LEN(N3887)-FIND("/",N3887))</f>
        <v>musical</v>
      </c>
      <c r="S3887" s="11">
        <f>(J3887/86400)+25569+(-5/24)</f>
        <v>42469.742951388886</v>
      </c>
      <c r="T3887" s="11">
        <f>(I3887/86400)+25569+(-5/24)</f>
        <v>42499.742951388886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IF(E3888&lt;=0,0,(E3888/D3888)*100)</f>
        <v>0</v>
      </c>
      <c r="P3888" s="7">
        <f>IF(E3888&lt;=0,0,E3888/L3888)</f>
        <v>0</v>
      </c>
      <c r="Q3888" t="str">
        <f>LEFT(N3888,FIND("/",N3888)-1)</f>
        <v>theater</v>
      </c>
      <c r="R3888" t="str">
        <f>RIGHT(N3888,LEN(N3888)-FIND("/",N3888))</f>
        <v>musical</v>
      </c>
      <c r="S3888" s="11">
        <f>(J3888/86400)+25569+(-5/24)</f>
        <v>41954.019699074073</v>
      </c>
      <c r="T3888" s="11">
        <f>(I3888/86400)+25569+(-5/24)</f>
        <v>41984.019699074073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IF(E3889&lt;=0,0,(E3889/D3889)*100)</f>
        <v>1.7500000000000002</v>
      </c>
      <c r="P3889" s="7">
        <f>IF(E3889&lt;=0,0,E3889/L3889)</f>
        <v>17.5</v>
      </c>
      <c r="Q3889" t="str">
        <f>LEFT(N3889,FIND("/",N3889)-1)</f>
        <v>theater</v>
      </c>
      <c r="R3889" t="str">
        <f>RIGHT(N3889,LEN(N3889)-FIND("/",N3889))</f>
        <v>musical</v>
      </c>
      <c r="S3889" s="11">
        <f>(J3889/86400)+25569+(-5/24)</f>
        <v>42079.649641203701</v>
      </c>
      <c r="T3889" s="11">
        <f>(I3889/86400)+25569+(-5/24)</f>
        <v>42125.708333333336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IF(E3890&lt;=0,0,(E3890/D3890)*100)</f>
        <v>27.1</v>
      </c>
      <c r="P3890" s="7">
        <f>IF(E3890&lt;=0,0,E3890/L3890)</f>
        <v>38.714285714285715</v>
      </c>
      <c r="Q3890" t="str">
        <f>LEFT(N3890,FIND("/",N3890)-1)</f>
        <v>theater</v>
      </c>
      <c r="R3890" t="str">
        <f>RIGHT(N3890,LEN(N3890)-FIND("/",N3890))</f>
        <v>plays</v>
      </c>
      <c r="S3890" s="11">
        <f>(J3890/86400)+25569+(-5/24)</f>
        <v>42762.337476851848</v>
      </c>
      <c r="T3890" s="11">
        <f>(I3890/86400)+25569+(-5/24)</f>
        <v>42792.337476851848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IF(E3891&lt;=0,0,(E3891/D3891)*100)</f>
        <v>1.4749999999999999</v>
      </c>
      <c r="P3891" s="7">
        <f>IF(E3891&lt;=0,0,E3891/L3891)</f>
        <v>13.111111111111111</v>
      </c>
      <c r="Q3891" t="str">
        <f>LEFT(N3891,FIND("/",N3891)-1)</f>
        <v>theater</v>
      </c>
      <c r="R3891" t="str">
        <f>RIGHT(N3891,LEN(N3891)-FIND("/",N3891))</f>
        <v>plays</v>
      </c>
      <c r="S3891" s="11">
        <f>(J3891/86400)+25569+(-5/24)</f>
        <v>41976.796643518515</v>
      </c>
      <c r="T3891" s="11">
        <f>(I3891/86400)+25569+(-5/24)</f>
        <v>42008.768055555549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IF(E3892&lt;=0,0,(E3892/D3892)*100)</f>
        <v>16.826666666666668</v>
      </c>
      <c r="P3892" s="7">
        <f>IF(E3892&lt;=0,0,E3892/L3892)</f>
        <v>315.5</v>
      </c>
      <c r="Q3892" t="str">
        <f>LEFT(N3892,FIND("/",N3892)-1)</f>
        <v>theater</v>
      </c>
      <c r="R3892" t="str">
        <f>RIGHT(N3892,LEN(N3892)-FIND("/",N3892))</f>
        <v>plays</v>
      </c>
      <c r="S3892" s="11">
        <f>(J3892/86400)+25569+(-5/24)</f>
        <v>42171.55027777778</v>
      </c>
      <c r="T3892" s="11">
        <f>(I3892/86400)+25569+(-5/24)</f>
        <v>42231.55027777778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IF(E3893&lt;=0,0,(E3893/D3893)*100)</f>
        <v>32.5</v>
      </c>
      <c r="P3893" s="7">
        <f>IF(E3893&lt;=0,0,E3893/L3893)</f>
        <v>37.142857142857146</v>
      </c>
      <c r="Q3893" t="str">
        <f>LEFT(N3893,FIND("/",N3893)-1)</f>
        <v>theater</v>
      </c>
      <c r="R3893" t="str">
        <f>RIGHT(N3893,LEN(N3893)-FIND("/",N3893))</f>
        <v>plays</v>
      </c>
      <c r="S3893" s="11">
        <f>(J3893/86400)+25569+(-5/24)</f>
        <v>42055.924120370364</v>
      </c>
      <c r="T3893" s="11">
        <f>(I3893/86400)+25569+(-5/24)</f>
        <v>42085.999305555553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IF(E3894&lt;=0,0,(E3894/D3894)*100)</f>
        <v>0</v>
      </c>
      <c r="P3894" s="7">
        <f>IF(E3894&lt;=0,0,E3894/L3894)</f>
        <v>0</v>
      </c>
      <c r="Q3894" t="str">
        <f>LEFT(N3894,FIND("/",N3894)-1)</f>
        <v>theater</v>
      </c>
      <c r="R3894" t="str">
        <f>RIGHT(N3894,LEN(N3894)-FIND("/",N3894))</f>
        <v>plays</v>
      </c>
      <c r="S3894" s="11">
        <f>(J3894/86400)+25569+(-5/24)</f>
        <v>41867.443946759253</v>
      </c>
      <c r="T3894" s="11">
        <f>(I3894/86400)+25569+(-5/24)</f>
        <v>41875.083333333328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IF(E3895&lt;=0,0,(E3895/D3895)*100)</f>
        <v>21.55</v>
      </c>
      <c r="P3895" s="7">
        <f>IF(E3895&lt;=0,0,E3895/L3895)</f>
        <v>128.27380952380952</v>
      </c>
      <c r="Q3895" t="str">
        <f>LEFT(N3895,FIND("/",N3895)-1)</f>
        <v>theater</v>
      </c>
      <c r="R3895" t="str">
        <f>RIGHT(N3895,LEN(N3895)-FIND("/",N3895))</f>
        <v>plays</v>
      </c>
      <c r="S3895" s="11">
        <f>(J3895/86400)+25569+(-5/24)</f>
        <v>41779.449537037035</v>
      </c>
      <c r="T3895" s="11">
        <f>(I3895/86400)+25569+(-5/24)</f>
        <v>41821.041666666664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IF(E3896&lt;=0,0,(E3896/D3896)*100)</f>
        <v>3.4666666666666663</v>
      </c>
      <c r="P3896" s="7">
        <f>IF(E3896&lt;=0,0,E3896/L3896)</f>
        <v>47.272727272727273</v>
      </c>
      <c r="Q3896" t="str">
        <f>LEFT(N3896,FIND("/",N3896)-1)</f>
        <v>theater</v>
      </c>
      <c r="R3896" t="str">
        <f>RIGHT(N3896,LEN(N3896)-FIND("/",N3896))</f>
        <v>plays</v>
      </c>
      <c r="S3896" s="11">
        <f>(J3896/86400)+25569+(-5/24)</f>
        <v>42679.750138888885</v>
      </c>
      <c r="T3896" s="11">
        <f>(I3896/86400)+25569+(-5/24)</f>
        <v>42709.999305555553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IF(E3897&lt;=0,0,(E3897/D3897)*100)</f>
        <v>5</v>
      </c>
      <c r="P3897" s="7">
        <f>IF(E3897&lt;=0,0,E3897/L3897)</f>
        <v>50</v>
      </c>
      <c r="Q3897" t="str">
        <f>LEFT(N3897,FIND("/",N3897)-1)</f>
        <v>theater</v>
      </c>
      <c r="R3897" t="str">
        <f>RIGHT(N3897,LEN(N3897)-FIND("/",N3897))</f>
        <v>plays</v>
      </c>
      <c r="S3897" s="11">
        <f>(J3897/86400)+25569+(-5/24)</f>
        <v>42032.041875000003</v>
      </c>
      <c r="T3897" s="11">
        <f>(I3897/86400)+25569+(-5/24)</f>
        <v>42063.041875000003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IF(E3898&lt;=0,0,(E3898/D3898)*100)</f>
        <v>10.625</v>
      </c>
      <c r="P3898" s="7">
        <f>IF(E3898&lt;=0,0,E3898/L3898)</f>
        <v>42.5</v>
      </c>
      <c r="Q3898" t="str">
        <f>LEFT(N3898,FIND("/",N3898)-1)</f>
        <v>theater</v>
      </c>
      <c r="R3898" t="str">
        <f>RIGHT(N3898,LEN(N3898)-FIND("/",N3898))</f>
        <v>plays</v>
      </c>
      <c r="S3898" s="11">
        <f>(J3898/86400)+25569+(-5/24)</f>
        <v>41792.983541666668</v>
      </c>
      <c r="T3898" s="11">
        <f>(I3898/86400)+25569+(-5/24)</f>
        <v>41806.983541666668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IF(E3899&lt;=0,0,(E3899/D3899)*100)</f>
        <v>17.599999999999998</v>
      </c>
      <c r="P3899" s="7">
        <f>IF(E3899&lt;=0,0,E3899/L3899)</f>
        <v>44</v>
      </c>
      <c r="Q3899" t="str">
        <f>LEFT(N3899,FIND("/",N3899)-1)</f>
        <v>theater</v>
      </c>
      <c r="R3899" t="str">
        <f>RIGHT(N3899,LEN(N3899)-FIND("/",N3899))</f>
        <v>plays</v>
      </c>
      <c r="S3899" s="11">
        <f>(J3899/86400)+25569+(-5/24)</f>
        <v>41982.665312499994</v>
      </c>
      <c r="T3899" s="11">
        <f>(I3899/86400)+25569+(-5/24)</f>
        <v>42012.665312499994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IF(E3900&lt;=0,0,(E3900/D3900)*100)</f>
        <v>32.56</v>
      </c>
      <c r="P3900" s="7">
        <f>IF(E3900&lt;=0,0,E3900/L3900)</f>
        <v>50.875</v>
      </c>
      <c r="Q3900" t="str">
        <f>LEFT(N3900,FIND("/",N3900)-1)</f>
        <v>theater</v>
      </c>
      <c r="R3900" t="str">
        <f>RIGHT(N3900,LEN(N3900)-FIND("/",N3900))</f>
        <v>plays</v>
      </c>
      <c r="S3900" s="11">
        <f>(J3900/86400)+25569+(-5/24)</f>
        <v>42193.273958333331</v>
      </c>
      <c r="T3900" s="11">
        <f>(I3900/86400)+25569+(-5/24)</f>
        <v>42233.458333333336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IF(E3901&lt;=0,0,(E3901/D3901)*100)</f>
        <v>1.25</v>
      </c>
      <c r="P3901" s="7">
        <f>IF(E3901&lt;=0,0,E3901/L3901)</f>
        <v>62.5</v>
      </c>
      <c r="Q3901" t="str">
        <f>LEFT(N3901,FIND("/",N3901)-1)</f>
        <v>theater</v>
      </c>
      <c r="R3901" t="str">
        <f>RIGHT(N3901,LEN(N3901)-FIND("/",N3901))</f>
        <v>plays</v>
      </c>
      <c r="S3901" s="11">
        <f>(J3901/86400)+25569+(-5/24)</f>
        <v>41843.566678240742</v>
      </c>
      <c r="T3901" s="11">
        <f>(I3901/86400)+25569+(-5/24)</f>
        <v>41863.566678240742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IF(E3902&lt;=0,0,(E3902/D3902)*100)</f>
        <v>5.4</v>
      </c>
      <c r="P3902" s="7">
        <f>IF(E3902&lt;=0,0,E3902/L3902)</f>
        <v>27</v>
      </c>
      <c r="Q3902" t="str">
        <f>LEFT(N3902,FIND("/",N3902)-1)</f>
        <v>theater</v>
      </c>
      <c r="R3902" t="str">
        <f>RIGHT(N3902,LEN(N3902)-FIND("/",N3902))</f>
        <v>plays</v>
      </c>
      <c r="S3902" s="11">
        <f>(J3902/86400)+25569+(-5/24)</f>
        <v>42135.884155092594</v>
      </c>
      <c r="T3902" s="11">
        <f>(I3902/86400)+25569+(-5/24)</f>
        <v>42165.884155092594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IF(E3903&lt;=0,0,(E3903/D3903)*100)</f>
        <v>0.83333333333333337</v>
      </c>
      <c r="P3903" s="7">
        <f>IF(E3903&lt;=0,0,E3903/L3903)</f>
        <v>25</v>
      </c>
      <c r="Q3903" t="str">
        <f>LEFT(N3903,FIND("/",N3903)-1)</f>
        <v>theater</v>
      </c>
      <c r="R3903" t="str">
        <f>RIGHT(N3903,LEN(N3903)-FIND("/",N3903))</f>
        <v>plays</v>
      </c>
      <c r="S3903" s="11">
        <f>(J3903/86400)+25569+(-5/24)</f>
        <v>42317.618043981478</v>
      </c>
      <c r="T3903" s="11">
        <f>(I3903/86400)+25569+(-5/24)</f>
        <v>42357.618043981478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IF(E3904&lt;=0,0,(E3904/D3904)*100)</f>
        <v>48.833333333333336</v>
      </c>
      <c r="P3904" s="7">
        <f>IF(E3904&lt;=0,0,E3904/L3904)</f>
        <v>47.258064516129032</v>
      </c>
      <c r="Q3904" t="str">
        <f>LEFT(N3904,FIND("/",N3904)-1)</f>
        <v>theater</v>
      </c>
      <c r="R3904" t="str">
        <f>RIGHT(N3904,LEN(N3904)-FIND("/",N3904))</f>
        <v>plays</v>
      </c>
      <c r="S3904" s="11">
        <f>(J3904/86400)+25569+(-5/24)</f>
        <v>42663.259745370371</v>
      </c>
      <c r="T3904" s="11">
        <f>(I3904/86400)+25569+(-5/24)</f>
        <v>42688.301412037035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IF(E3905&lt;=0,0,(E3905/D3905)*100)</f>
        <v>0</v>
      </c>
      <c r="P3905" s="7">
        <f>IF(E3905&lt;=0,0,E3905/L3905)</f>
        <v>0</v>
      </c>
      <c r="Q3905" t="str">
        <f>LEFT(N3905,FIND("/",N3905)-1)</f>
        <v>theater</v>
      </c>
      <c r="R3905" t="str">
        <f>RIGHT(N3905,LEN(N3905)-FIND("/",N3905))</f>
        <v>plays</v>
      </c>
      <c r="S3905" s="11">
        <f>(J3905/86400)+25569+(-5/24)</f>
        <v>42185.802835648145</v>
      </c>
      <c r="T3905" s="11">
        <f>(I3905/86400)+25569+(-5/24)</f>
        <v>42230.609722222223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IF(E3906&lt;=0,0,(E3906/D3906)*100)</f>
        <v>0.03</v>
      </c>
      <c r="P3906" s="7">
        <f>IF(E3906&lt;=0,0,E3906/L3906)</f>
        <v>1.5</v>
      </c>
      <c r="Q3906" t="str">
        <f>LEFT(N3906,FIND("/",N3906)-1)</f>
        <v>theater</v>
      </c>
      <c r="R3906" t="str">
        <f>RIGHT(N3906,LEN(N3906)-FIND("/",N3906))</f>
        <v>plays</v>
      </c>
      <c r="S3906" s="11">
        <f>(J3906/86400)+25569+(-5/24)</f>
        <v>42095.020833333336</v>
      </c>
      <c r="T3906" s="11">
        <f>(I3906/86400)+25569+(-5/24)</f>
        <v>42109.00277777778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IF(E3907&lt;=0,0,(E3907/D3907)*100)</f>
        <v>11.533333333333333</v>
      </c>
      <c r="P3907" s="7">
        <f>IF(E3907&lt;=0,0,E3907/L3907)</f>
        <v>24.714285714285715</v>
      </c>
      <c r="Q3907" t="str">
        <f>LEFT(N3907,FIND("/",N3907)-1)</f>
        <v>theater</v>
      </c>
      <c r="R3907" t="str">
        <f>RIGHT(N3907,LEN(N3907)-FIND("/",N3907))</f>
        <v>plays</v>
      </c>
      <c r="S3907" s="11">
        <f>(J3907/86400)+25569+(-5/24)</f>
        <v>42124.415543981479</v>
      </c>
      <c r="T3907" s="11">
        <f>(I3907/86400)+25569+(-5/24)</f>
        <v>42166.749999999993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IF(E3908&lt;=0,0,(E3908/D3908)*100)</f>
        <v>67.333333333333329</v>
      </c>
      <c r="P3908" s="7">
        <f>IF(E3908&lt;=0,0,E3908/L3908)</f>
        <v>63.125</v>
      </c>
      <c r="Q3908" t="str">
        <f>LEFT(N3908,FIND("/",N3908)-1)</f>
        <v>theater</v>
      </c>
      <c r="R3908" t="str">
        <f>RIGHT(N3908,LEN(N3908)-FIND("/",N3908))</f>
        <v>plays</v>
      </c>
      <c r="S3908" s="11">
        <f>(J3908/86400)+25569+(-5/24)</f>
        <v>42143.709409722222</v>
      </c>
      <c r="T3908" s="11">
        <f>(I3908/86400)+25569+(-5/24)</f>
        <v>42181.350694444445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IF(E3909&lt;=0,0,(E3909/D3909)*100)</f>
        <v>15.299999999999999</v>
      </c>
      <c r="P3909" s="7">
        <f>IF(E3909&lt;=0,0,E3909/L3909)</f>
        <v>38.25</v>
      </c>
      <c r="Q3909" t="str">
        <f>LEFT(N3909,FIND("/",N3909)-1)</f>
        <v>theater</v>
      </c>
      <c r="R3909" t="str">
        <f>RIGHT(N3909,LEN(N3909)-FIND("/",N3909))</f>
        <v>plays</v>
      </c>
      <c r="S3909" s="11">
        <f>(J3909/86400)+25569+(-5/24)</f>
        <v>41906.611180555556</v>
      </c>
      <c r="T3909" s="11">
        <f>(I3909/86400)+25569+(-5/24)</f>
        <v>41938.630555555552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IF(E3910&lt;=0,0,(E3910/D3910)*100)</f>
        <v>8.6666666666666679</v>
      </c>
      <c r="P3910" s="7">
        <f>IF(E3910&lt;=0,0,E3910/L3910)</f>
        <v>16.25</v>
      </c>
      <c r="Q3910" t="str">
        <f>LEFT(N3910,FIND("/",N3910)-1)</f>
        <v>theater</v>
      </c>
      <c r="R3910" t="str">
        <f>RIGHT(N3910,LEN(N3910)-FIND("/",N3910))</f>
        <v>plays</v>
      </c>
      <c r="S3910" s="11">
        <f>(J3910/86400)+25569+(-5/24)</f>
        <v>41833.927037037036</v>
      </c>
      <c r="T3910" s="11">
        <f>(I3910/86400)+25569+(-5/24)</f>
        <v>41848.927037037036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IF(E3911&lt;=0,0,(E3911/D3911)*100)</f>
        <v>0.22499999999999998</v>
      </c>
      <c r="P3911" s="7">
        <f>IF(E3911&lt;=0,0,E3911/L3911)</f>
        <v>33.75</v>
      </c>
      <c r="Q3911" t="str">
        <f>LEFT(N3911,FIND("/",N3911)-1)</f>
        <v>theater</v>
      </c>
      <c r="R3911" t="str">
        <f>RIGHT(N3911,LEN(N3911)-FIND("/",N3911))</f>
        <v>plays</v>
      </c>
      <c r="S3911" s="11">
        <f>(J3911/86400)+25569+(-5/24)</f>
        <v>41863.150949074072</v>
      </c>
      <c r="T3911" s="11">
        <f>(I3911/86400)+25569+(-5/24)</f>
        <v>41893.150949074072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IF(E3912&lt;=0,0,(E3912/D3912)*100)</f>
        <v>3.0833333333333335</v>
      </c>
      <c r="P3912" s="7">
        <f>IF(E3912&lt;=0,0,E3912/L3912)</f>
        <v>61.666666666666664</v>
      </c>
      <c r="Q3912" t="str">
        <f>LEFT(N3912,FIND("/",N3912)-1)</f>
        <v>theater</v>
      </c>
      <c r="R3912" t="str">
        <f>RIGHT(N3912,LEN(N3912)-FIND("/",N3912))</f>
        <v>plays</v>
      </c>
      <c r="S3912" s="11">
        <f>(J3912/86400)+25569+(-5/24)</f>
        <v>42224.548576388886</v>
      </c>
      <c r="T3912" s="11">
        <f>(I3912/86400)+25569+(-5/24)</f>
        <v>42254.548576388886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IF(E3913&lt;=0,0,(E3913/D3913)*100)</f>
        <v>37.412500000000001</v>
      </c>
      <c r="P3913" s="7">
        <f>IF(E3913&lt;=0,0,E3913/L3913)</f>
        <v>83.138888888888886</v>
      </c>
      <c r="Q3913" t="str">
        <f>LEFT(N3913,FIND("/",N3913)-1)</f>
        <v>theater</v>
      </c>
      <c r="R3913" t="str">
        <f>RIGHT(N3913,LEN(N3913)-FIND("/",N3913))</f>
        <v>plays</v>
      </c>
      <c r="S3913" s="11">
        <f>(J3913/86400)+25569+(-5/24)</f>
        <v>41939.603900462964</v>
      </c>
      <c r="T3913" s="11">
        <f>(I3913/86400)+25569+(-5/24)</f>
        <v>41969.645567129628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IF(E3914&lt;=0,0,(E3914/D3914)*100)</f>
        <v>6.6666666666666671E-3</v>
      </c>
      <c r="P3914" s="7">
        <f>IF(E3914&lt;=0,0,E3914/L3914)</f>
        <v>1</v>
      </c>
      <c r="Q3914" t="str">
        <f>LEFT(N3914,FIND("/",N3914)-1)</f>
        <v>theater</v>
      </c>
      <c r="R3914" t="str">
        <f>RIGHT(N3914,LEN(N3914)-FIND("/",N3914))</f>
        <v>plays</v>
      </c>
      <c r="S3914" s="11">
        <f>(J3914/86400)+25569+(-5/24)</f>
        <v>42059.061689814807</v>
      </c>
      <c r="T3914" s="11">
        <f>(I3914/86400)+25569+(-5/24)</f>
        <v>42118.982638888883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IF(E3915&lt;=0,0,(E3915/D3915)*100)</f>
        <v>10</v>
      </c>
      <c r="P3915" s="7">
        <f>IF(E3915&lt;=0,0,E3915/L3915)</f>
        <v>142.85714285714286</v>
      </c>
      <c r="Q3915" t="str">
        <f>LEFT(N3915,FIND("/",N3915)-1)</f>
        <v>theater</v>
      </c>
      <c r="R3915" t="str">
        <f>RIGHT(N3915,LEN(N3915)-FIND("/",N3915))</f>
        <v>plays</v>
      </c>
      <c r="S3915" s="11">
        <f>(J3915/86400)+25569+(-5/24)</f>
        <v>42308.002881944441</v>
      </c>
      <c r="T3915" s="11">
        <f>(I3915/86400)+25569+(-5/24)</f>
        <v>42338.044548611106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IF(E3916&lt;=0,0,(E3916/D3916)*100)</f>
        <v>36.36</v>
      </c>
      <c r="P3916" s="7">
        <f>IF(E3916&lt;=0,0,E3916/L3916)</f>
        <v>33.666666666666664</v>
      </c>
      <c r="Q3916" t="str">
        <f>LEFT(N3916,FIND("/",N3916)-1)</f>
        <v>theater</v>
      </c>
      <c r="R3916" t="str">
        <f>RIGHT(N3916,LEN(N3916)-FIND("/",N3916))</f>
        <v>plays</v>
      </c>
      <c r="S3916" s="11">
        <f>(J3916/86400)+25569+(-5/24)</f>
        <v>42114.610601851855</v>
      </c>
      <c r="T3916" s="11">
        <f>(I3916/86400)+25569+(-5/24)</f>
        <v>42134.749305555553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IF(E3917&lt;=0,0,(E3917/D3917)*100)</f>
        <v>0.33333333333333337</v>
      </c>
      <c r="P3917" s="7">
        <f>IF(E3917&lt;=0,0,E3917/L3917)</f>
        <v>5</v>
      </c>
      <c r="Q3917" t="str">
        <f>LEFT(N3917,FIND("/",N3917)-1)</f>
        <v>theater</v>
      </c>
      <c r="R3917" t="str">
        <f>RIGHT(N3917,LEN(N3917)-FIND("/",N3917))</f>
        <v>plays</v>
      </c>
      <c r="S3917" s="11">
        <f>(J3917/86400)+25569+(-5/24)</f>
        <v>42492.776724537034</v>
      </c>
      <c r="T3917" s="11">
        <f>(I3917/86400)+25569+(-5/24)</f>
        <v>42522.776724537034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IF(E3918&lt;=0,0,(E3918/D3918)*100)</f>
        <v>0</v>
      </c>
      <c r="P3918" s="7">
        <f>IF(E3918&lt;=0,0,E3918/L3918)</f>
        <v>0</v>
      </c>
      <c r="Q3918" t="str">
        <f>LEFT(N3918,FIND("/",N3918)-1)</f>
        <v>theater</v>
      </c>
      <c r="R3918" t="str">
        <f>RIGHT(N3918,LEN(N3918)-FIND("/",N3918))</f>
        <v>plays</v>
      </c>
      <c r="S3918" s="11">
        <f>(J3918/86400)+25569+(-5/24)</f>
        <v>42494.263333333329</v>
      </c>
      <c r="T3918" s="11">
        <f>(I3918/86400)+25569+(-5/24)</f>
        <v>42524.263333333329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IF(E3919&lt;=0,0,(E3919/D3919)*100)</f>
        <v>0.2857142857142857</v>
      </c>
      <c r="P3919" s="7">
        <f>IF(E3919&lt;=0,0,E3919/L3919)</f>
        <v>10</v>
      </c>
      <c r="Q3919" t="str">
        <f>LEFT(N3919,FIND("/",N3919)-1)</f>
        <v>theater</v>
      </c>
      <c r="R3919" t="str">
        <f>RIGHT(N3919,LEN(N3919)-FIND("/",N3919))</f>
        <v>plays</v>
      </c>
      <c r="S3919" s="11">
        <f>(J3919/86400)+25569+(-5/24)</f>
        <v>41863.318993055553</v>
      </c>
      <c r="T3919" s="11">
        <f>(I3919/86400)+25569+(-5/24)</f>
        <v>41893.318993055553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IF(E3920&lt;=0,0,(E3920/D3920)*100)</f>
        <v>0.2</v>
      </c>
      <c r="P3920" s="7">
        <f>IF(E3920&lt;=0,0,E3920/L3920)</f>
        <v>40</v>
      </c>
      <c r="Q3920" t="str">
        <f>LEFT(N3920,FIND("/",N3920)-1)</f>
        <v>theater</v>
      </c>
      <c r="R3920" t="str">
        <f>RIGHT(N3920,LEN(N3920)-FIND("/",N3920))</f>
        <v>plays</v>
      </c>
      <c r="S3920" s="11">
        <f>(J3920/86400)+25569+(-5/24)</f>
        <v>41843.456284722219</v>
      </c>
      <c r="T3920" s="11">
        <f>(I3920/86400)+25569+(-5/24)</f>
        <v>41855.458333333328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IF(E3921&lt;=0,0,(E3921/D3921)*100)</f>
        <v>1.7999999999999998</v>
      </c>
      <c r="P3921" s="7">
        <f>IF(E3921&lt;=0,0,E3921/L3921)</f>
        <v>30</v>
      </c>
      <c r="Q3921" t="str">
        <f>LEFT(N3921,FIND("/",N3921)-1)</f>
        <v>theater</v>
      </c>
      <c r="R3921" t="str">
        <f>RIGHT(N3921,LEN(N3921)-FIND("/",N3921))</f>
        <v>plays</v>
      </c>
      <c r="S3921" s="11">
        <f>(J3921/86400)+25569+(-5/24)</f>
        <v>42358.476539351854</v>
      </c>
      <c r="T3921" s="11">
        <f>(I3921/86400)+25569+(-5/24)</f>
        <v>42386.791666666664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IF(E3922&lt;=0,0,(E3922/D3922)*100)</f>
        <v>5.4</v>
      </c>
      <c r="P3922" s="7">
        <f>IF(E3922&lt;=0,0,E3922/L3922)</f>
        <v>45</v>
      </c>
      <c r="Q3922" t="str">
        <f>LEFT(N3922,FIND("/",N3922)-1)</f>
        <v>theater</v>
      </c>
      <c r="R3922" t="str">
        <f>RIGHT(N3922,LEN(N3922)-FIND("/",N3922))</f>
        <v>plays</v>
      </c>
      <c r="S3922" s="11">
        <f>(J3922/86400)+25569+(-5/24)</f>
        <v>42657.178935185184</v>
      </c>
      <c r="T3922" s="11">
        <f>(I3922/86400)+25569+(-5/24)</f>
        <v>42687.220601851848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IF(E3923&lt;=0,0,(E3923/D3923)*100)</f>
        <v>0</v>
      </c>
      <c r="P3923" s="7">
        <f>IF(E3923&lt;=0,0,E3923/L3923)</f>
        <v>0</v>
      </c>
      <c r="Q3923" t="str">
        <f>LEFT(N3923,FIND("/",N3923)-1)</f>
        <v>theater</v>
      </c>
      <c r="R3923" t="str">
        <f>RIGHT(N3923,LEN(N3923)-FIND("/",N3923))</f>
        <v>plays</v>
      </c>
      <c r="S3923" s="11">
        <f>(J3923/86400)+25569+(-5/24)</f>
        <v>41926.333969907406</v>
      </c>
      <c r="T3923" s="11">
        <f>(I3923/86400)+25569+(-5/24)</f>
        <v>41938.541666666664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IF(E3924&lt;=0,0,(E3924/D3924)*100)</f>
        <v>8.1333333333333329</v>
      </c>
      <c r="P3924" s="7">
        <f>IF(E3924&lt;=0,0,E3924/L3924)</f>
        <v>10.166666666666666</v>
      </c>
      <c r="Q3924" t="str">
        <f>LEFT(N3924,FIND("/",N3924)-1)</f>
        <v>theater</v>
      </c>
      <c r="R3924" t="str">
        <f>RIGHT(N3924,LEN(N3924)-FIND("/",N3924))</f>
        <v>plays</v>
      </c>
      <c r="S3924" s="11">
        <f>(J3924/86400)+25569+(-5/24)</f>
        <v>42020.560300925928</v>
      </c>
      <c r="T3924" s="11">
        <f>(I3924/86400)+25569+(-5/24)</f>
        <v>42065.749999999993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IF(E3925&lt;=0,0,(E3925/D3925)*100)</f>
        <v>12.034782608695652</v>
      </c>
      <c r="P3925" s="7">
        <f>IF(E3925&lt;=0,0,E3925/L3925)</f>
        <v>81.411764705882348</v>
      </c>
      <c r="Q3925" t="str">
        <f>LEFT(N3925,FIND("/",N3925)-1)</f>
        <v>theater</v>
      </c>
      <c r="R3925" t="str">
        <f>RIGHT(N3925,LEN(N3925)-FIND("/",N3925))</f>
        <v>plays</v>
      </c>
      <c r="S3925" s="11">
        <f>(J3925/86400)+25569+(-5/24)</f>
        <v>42075.771655092591</v>
      </c>
      <c r="T3925" s="11">
        <f>(I3925/86400)+25569+(-5/24)</f>
        <v>42103.771655092591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IF(E3926&lt;=0,0,(E3926/D3926)*100)</f>
        <v>15.266666666666667</v>
      </c>
      <c r="P3926" s="7">
        <f>IF(E3926&lt;=0,0,E3926/L3926)</f>
        <v>57.25</v>
      </c>
      <c r="Q3926" t="str">
        <f>LEFT(N3926,FIND("/",N3926)-1)</f>
        <v>theater</v>
      </c>
      <c r="R3926" t="str">
        <f>RIGHT(N3926,LEN(N3926)-FIND("/",N3926))</f>
        <v>plays</v>
      </c>
      <c r="S3926" s="11">
        <f>(J3926/86400)+25569+(-5/24)</f>
        <v>41786.751412037032</v>
      </c>
      <c r="T3926" s="11">
        <f>(I3926/86400)+25569+(-5/24)</f>
        <v>41816.751412037032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IF(E3927&lt;=0,0,(E3927/D3927)*100)</f>
        <v>10</v>
      </c>
      <c r="P3927" s="7">
        <f>IF(E3927&lt;=0,0,E3927/L3927)</f>
        <v>5</v>
      </c>
      <c r="Q3927" t="str">
        <f>LEFT(N3927,FIND("/",N3927)-1)</f>
        <v>theater</v>
      </c>
      <c r="R3927" t="str">
        <f>RIGHT(N3927,LEN(N3927)-FIND("/",N3927))</f>
        <v>plays</v>
      </c>
      <c r="S3927" s="11">
        <f>(J3927/86400)+25569+(-5/24)</f>
        <v>41820.662488425922</v>
      </c>
      <c r="T3927" s="11">
        <f>(I3927/86400)+25569+(-5/24)</f>
        <v>41850.662488425922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IF(E3928&lt;=0,0,(E3928/D3928)*100)</f>
        <v>0.3</v>
      </c>
      <c r="P3928" s="7">
        <f>IF(E3928&lt;=0,0,E3928/L3928)</f>
        <v>15</v>
      </c>
      <c r="Q3928" t="str">
        <f>LEFT(N3928,FIND("/",N3928)-1)</f>
        <v>theater</v>
      </c>
      <c r="R3928" t="str">
        <f>RIGHT(N3928,LEN(N3928)-FIND("/",N3928))</f>
        <v>plays</v>
      </c>
      <c r="S3928" s="11">
        <f>(J3928/86400)+25569+(-5/24)</f>
        <v>41969.876712962963</v>
      </c>
      <c r="T3928" s="11">
        <f>(I3928/86400)+25569+(-5/24)</f>
        <v>41999.876712962963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IF(E3929&lt;=0,0,(E3929/D3929)*100)</f>
        <v>1</v>
      </c>
      <c r="P3929" s="7">
        <f>IF(E3929&lt;=0,0,E3929/L3929)</f>
        <v>12.5</v>
      </c>
      <c r="Q3929" t="str">
        <f>LEFT(N3929,FIND("/",N3929)-1)</f>
        <v>theater</v>
      </c>
      <c r="R3929" t="str">
        <f>RIGHT(N3929,LEN(N3929)-FIND("/",N3929))</f>
        <v>plays</v>
      </c>
      <c r="S3929" s="11">
        <f>(J3929/86400)+25569+(-5/24)</f>
        <v>41830.059074074074</v>
      </c>
      <c r="T3929" s="11">
        <f>(I3929/86400)+25569+(-5/24)</f>
        <v>41860.059074074074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IF(E3930&lt;=0,0,(E3930/D3930)*100)</f>
        <v>13.020000000000001</v>
      </c>
      <c r="P3930" s="7">
        <f>IF(E3930&lt;=0,0,E3930/L3930)</f>
        <v>93</v>
      </c>
      <c r="Q3930" t="str">
        <f>LEFT(N3930,FIND("/",N3930)-1)</f>
        <v>theater</v>
      </c>
      <c r="R3930" t="str">
        <f>RIGHT(N3930,LEN(N3930)-FIND("/",N3930))</f>
        <v>plays</v>
      </c>
      <c r="S3930" s="11">
        <f>(J3930/86400)+25569+(-5/24)</f>
        <v>42265.474849537037</v>
      </c>
      <c r="T3930" s="11">
        <f>(I3930/86400)+25569+(-5/24)</f>
        <v>42292.999305555553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IF(E3931&lt;=0,0,(E3931/D3931)*100)</f>
        <v>2.2650000000000001</v>
      </c>
      <c r="P3931" s="7">
        <f>IF(E3931&lt;=0,0,E3931/L3931)</f>
        <v>32.357142857142854</v>
      </c>
      <c r="Q3931" t="str">
        <f>LEFT(N3931,FIND("/",N3931)-1)</f>
        <v>theater</v>
      </c>
      <c r="R3931" t="str">
        <f>RIGHT(N3931,LEN(N3931)-FIND("/",N3931))</f>
        <v>plays</v>
      </c>
      <c r="S3931" s="11">
        <f>(J3931/86400)+25569+(-5/24)</f>
        <v>42601.618807870364</v>
      </c>
      <c r="T3931" s="11">
        <f>(I3931/86400)+25569+(-5/24)</f>
        <v>42631.618807870364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IF(E3932&lt;=0,0,(E3932/D3932)*100)</f>
        <v>0</v>
      </c>
      <c r="P3932" s="7">
        <f>IF(E3932&lt;=0,0,E3932/L3932)</f>
        <v>0</v>
      </c>
      <c r="Q3932" t="str">
        <f>LEFT(N3932,FIND("/",N3932)-1)</f>
        <v>theater</v>
      </c>
      <c r="R3932" t="str">
        <f>RIGHT(N3932,LEN(N3932)-FIND("/",N3932))</f>
        <v>plays</v>
      </c>
      <c r="S3932" s="11">
        <f>(J3932/86400)+25569+(-5/24)</f>
        <v>42433.13041666666</v>
      </c>
      <c r="T3932" s="11">
        <f>(I3932/86400)+25569+(-5/24)</f>
        <v>42461.041666666664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IF(E3933&lt;=0,0,(E3933/D3933)*100)</f>
        <v>0</v>
      </c>
      <c r="P3933" s="7">
        <f>IF(E3933&lt;=0,0,E3933/L3933)</f>
        <v>0</v>
      </c>
      <c r="Q3933" t="str">
        <f>LEFT(N3933,FIND("/",N3933)-1)</f>
        <v>theater</v>
      </c>
      <c r="R3933" t="str">
        <f>RIGHT(N3933,LEN(N3933)-FIND("/",N3933))</f>
        <v>plays</v>
      </c>
      <c r="S3933" s="11">
        <f>(J3933/86400)+25569+(-5/24)</f>
        <v>42227.943368055552</v>
      </c>
      <c r="T3933" s="11">
        <f>(I3933/86400)+25569+(-5/24)</f>
        <v>42252.943368055552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IF(E3934&lt;=0,0,(E3934/D3934)*100)</f>
        <v>8.3333333333333332E-3</v>
      </c>
      <c r="P3934" s="7">
        <f>IF(E3934&lt;=0,0,E3934/L3934)</f>
        <v>1</v>
      </c>
      <c r="Q3934" t="str">
        <f>LEFT(N3934,FIND("/",N3934)-1)</f>
        <v>theater</v>
      </c>
      <c r="R3934" t="str">
        <f>RIGHT(N3934,LEN(N3934)-FIND("/",N3934))</f>
        <v>plays</v>
      </c>
      <c r="S3934" s="11">
        <f>(J3934/86400)+25569+(-5/24)</f>
        <v>42414.960231481477</v>
      </c>
      <c r="T3934" s="11">
        <f>(I3934/86400)+25569+(-5/24)</f>
        <v>42444.918564814812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IF(E3935&lt;=0,0,(E3935/D3935)*100)</f>
        <v>15.742857142857142</v>
      </c>
      <c r="P3935" s="7">
        <f>IF(E3935&lt;=0,0,E3935/L3935)</f>
        <v>91.833333333333329</v>
      </c>
      <c r="Q3935" t="str">
        <f>LEFT(N3935,FIND("/",N3935)-1)</f>
        <v>theater</v>
      </c>
      <c r="R3935" t="str">
        <f>RIGHT(N3935,LEN(N3935)-FIND("/",N3935))</f>
        <v>plays</v>
      </c>
      <c r="S3935" s="11">
        <f>(J3935/86400)+25569+(-5/24)</f>
        <v>42538.759976851848</v>
      </c>
      <c r="T3935" s="11">
        <f>(I3935/86400)+25569+(-5/24)</f>
        <v>42567.821527777771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IF(E3936&lt;=0,0,(E3936/D3936)*100)</f>
        <v>11</v>
      </c>
      <c r="P3936" s="7">
        <f>IF(E3936&lt;=0,0,E3936/L3936)</f>
        <v>45.833333333333336</v>
      </c>
      <c r="Q3936" t="str">
        <f>LEFT(N3936,FIND("/",N3936)-1)</f>
        <v>theater</v>
      </c>
      <c r="R3936" t="str">
        <f>RIGHT(N3936,LEN(N3936)-FIND("/",N3936))</f>
        <v>plays</v>
      </c>
      <c r="S3936" s="11">
        <f>(J3936/86400)+25569+(-5/24)</f>
        <v>42233.463414351849</v>
      </c>
      <c r="T3936" s="11">
        <f>(I3936/86400)+25569+(-5/24)</f>
        <v>42278.333333333336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IF(E3937&lt;=0,0,(E3937/D3937)*100)</f>
        <v>43.833333333333336</v>
      </c>
      <c r="P3937" s="7">
        <f>IF(E3937&lt;=0,0,E3937/L3937)</f>
        <v>57.173913043478258</v>
      </c>
      <c r="Q3937" t="str">
        <f>LEFT(N3937,FIND("/",N3937)-1)</f>
        <v>theater</v>
      </c>
      <c r="R3937" t="str">
        <f>RIGHT(N3937,LEN(N3937)-FIND("/",N3937))</f>
        <v>plays</v>
      </c>
      <c r="S3937" s="11">
        <f>(J3937/86400)+25569+(-5/24)</f>
        <v>42221.448449074072</v>
      </c>
      <c r="T3937" s="11">
        <f>(I3937/86400)+25569+(-5/24)</f>
        <v>42281.448449074072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IF(E3938&lt;=0,0,(E3938/D3938)*100)</f>
        <v>0</v>
      </c>
      <c r="P3938" s="7">
        <f>IF(E3938&lt;=0,0,E3938/L3938)</f>
        <v>0</v>
      </c>
      <c r="Q3938" t="str">
        <f>LEFT(N3938,FIND("/",N3938)-1)</f>
        <v>theater</v>
      </c>
      <c r="R3938" t="str">
        <f>RIGHT(N3938,LEN(N3938)-FIND("/",N3938))</f>
        <v>plays</v>
      </c>
      <c r="S3938" s="11">
        <f>(J3938/86400)+25569+(-5/24)</f>
        <v>42675.054629629631</v>
      </c>
      <c r="T3938" s="11">
        <f>(I3938/86400)+25569+(-5/24)</f>
        <v>42705.096296296295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IF(E3939&lt;=0,0,(E3939/D3939)*100)</f>
        <v>86.135181975736558</v>
      </c>
      <c r="P3939" s="7">
        <f>IF(E3939&lt;=0,0,E3939/L3939)</f>
        <v>248.5</v>
      </c>
      <c r="Q3939" t="str">
        <f>LEFT(N3939,FIND("/",N3939)-1)</f>
        <v>theater</v>
      </c>
      <c r="R3939" t="str">
        <f>RIGHT(N3939,LEN(N3939)-FIND("/",N3939))</f>
        <v>plays</v>
      </c>
      <c r="S3939" s="11">
        <f>(J3939/86400)+25569+(-5/24)</f>
        <v>42534.423148148147</v>
      </c>
      <c r="T3939" s="11">
        <f>(I3939/86400)+25569+(-5/24)</f>
        <v>42562.423148148147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IF(E3940&lt;=0,0,(E3940/D3940)*100)</f>
        <v>12.196620583717358</v>
      </c>
      <c r="P3940" s="7">
        <f>IF(E3940&lt;=0,0,E3940/L3940)</f>
        <v>79.400000000000006</v>
      </c>
      <c r="Q3940" t="str">
        <f>LEFT(N3940,FIND("/",N3940)-1)</f>
        <v>theater</v>
      </c>
      <c r="R3940" t="str">
        <f>RIGHT(N3940,LEN(N3940)-FIND("/",N3940))</f>
        <v>plays</v>
      </c>
      <c r="S3940" s="11">
        <f>(J3940/86400)+25569+(-5/24)</f>
        <v>42151.697384259256</v>
      </c>
      <c r="T3940" s="11">
        <f>(I3940/86400)+25569+(-5/24)</f>
        <v>42182.697384259256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IF(E3941&lt;=0,0,(E3941/D3941)*100)</f>
        <v>0.1</v>
      </c>
      <c r="P3941" s="7">
        <f>IF(E3941&lt;=0,0,E3941/L3941)</f>
        <v>5</v>
      </c>
      <c r="Q3941" t="str">
        <f>LEFT(N3941,FIND("/",N3941)-1)</f>
        <v>theater</v>
      </c>
      <c r="R3941" t="str">
        <f>RIGHT(N3941,LEN(N3941)-FIND("/",N3941))</f>
        <v>plays</v>
      </c>
      <c r="S3941" s="11">
        <f>(J3941/86400)+25569+(-5/24)</f>
        <v>41915.191886574074</v>
      </c>
      <c r="T3941" s="11">
        <f>(I3941/86400)+25569+(-5/24)</f>
        <v>41918.979166666664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IF(E3942&lt;=0,0,(E3942/D3942)*100)</f>
        <v>0.22</v>
      </c>
      <c r="P3942" s="7">
        <f>IF(E3942&lt;=0,0,E3942/L3942)</f>
        <v>5.5</v>
      </c>
      <c r="Q3942" t="str">
        <f>LEFT(N3942,FIND("/",N3942)-1)</f>
        <v>theater</v>
      </c>
      <c r="R3942" t="str">
        <f>RIGHT(N3942,LEN(N3942)-FIND("/",N3942))</f>
        <v>plays</v>
      </c>
      <c r="S3942" s="11">
        <f>(J3942/86400)+25569+(-5/24)</f>
        <v>41961.284155092588</v>
      </c>
      <c r="T3942" s="11">
        <f>(I3942/86400)+25569+(-5/24)</f>
        <v>42006.284155092588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IF(E3943&lt;=0,0,(E3943/D3943)*100)</f>
        <v>0.90909090909090906</v>
      </c>
      <c r="P3943" s="7">
        <f>IF(E3943&lt;=0,0,E3943/L3943)</f>
        <v>25</v>
      </c>
      <c r="Q3943" t="str">
        <f>LEFT(N3943,FIND("/",N3943)-1)</f>
        <v>theater</v>
      </c>
      <c r="R3943" t="str">
        <f>RIGHT(N3943,LEN(N3943)-FIND("/",N3943))</f>
        <v>plays</v>
      </c>
      <c r="S3943" s="11">
        <f>(J3943/86400)+25569+(-5/24)</f>
        <v>41940.378900462958</v>
      </c>
      <c r="T3943" s="11">
        <f>(I3943/86400)+25569+(-5/24)</f>
        <v>41967.833333333336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IF(E3944&lt;=0,0,(E3944/D3944)*100)</f>
        <v>0</v>
      </c>
      <c r="P3944" s="7">
        <f>IF(E3944&lt;=0,0,E3944/L3944)</f>
        <v>0</v>
      </c>
      <c r="Q3944" t="str">
        <f>LEFT(N3944,FIND("/",N3944)-1)</f>
        <v>theater</v>
      </c>
      <c r="R3944" t="str">
        <f>RIGHT(N3944,LEN(N3944)-FIND("/",N3944))</f>
        <v>plays</v>
      </c>
      <c r="S3944" s="11">
        <f>(J3944/86400)+25569+(-5/24)</f>
        <v>42111.695763888885</v>
      </c>
      <c r="T3944" s="11">
        <f>(I3944/86400)+25569+(-5/24)</f>
        <v>42171.695763888885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IF(E3945&lt;=0,0,(E3945/D3945)*100)</f>
        <v>35.64</v>
      </c>
      <c r="P3945" s="7">
        <f>IF(E3945&lt;=0,0,E3945/L3945)</f>
        <v>137.07692307692307</v>
      </c>
      <c r="Q3945" t="str">
        <f>LEFT(N3945,FIND("/",N3945)-1)</f>
        <v>theater</v>
      </c>
      <c r="R3945" t="str">
        <f>RIGHT(N3945,LEN(N3945)-FIND("/",N3945))</f>
        <v>plays</v>
      </c>
      <c r="S3945" s="11">
        <f>(J3945/86400)+25569+(-5/24)</f>
        <v>42279.570231481477</v>
      </c>
      <c r="T3945" s="11">
        <f>(I3945/86400)+25569+(-5/24)</f>
        <v>42310.493055555555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IF(E3946&lt;=0,0,(E3946/D3946)*100)</f>
        <v>0</v>
      </c>
      <c r="P3946" s="7">
        <f>IF(E3946&lt;=0,0,E3946/L3946)</f>
        <v>0</v>
      </c>
      <c r="Q3946" t="str">
        <f>LEFT(N3946,FIND("/",N3946)-1)</f>
        <v>theater</v>
      </c>
      <c r="R3946" t="str">
        <f>RIGHT(N3946,LEN(N3946)-FIND("/",N3946))</f>
        <v>plays</v>
      </c>
      <c r="S3946" s="11">
        <f>(J3946/86400)+25569+(-5/24)</f>
        <v>42213.454571759255</v>
      </c>
      <c r="T3946" s="11">
        <f>(I3946/86400)+25569+(-5/24)</f>
        <v>42243.454571759255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IF(E3947&lt;=0,0,(E3947/D3947)*100)</f>
        <v>0.25</v>
      </c>
      <c r="P3947" s="7">
        <f>IF(E3947&lt;=0,0,E3947/L3947)</f>
        <v>5</v>
      </c>
      <c r="Q3947" t="str">
        <f>LEFT(N3947,FIND("/",N3947)-1)</f>
        <v>theater</v>
      </c>
      <c r="R3947" t="str">
        <f>RIGHT(N3947,LEN(N3947)-FIND("/",N3947))</f>
        <v>plays</v>
      </c>
      <c r="S3947" s="11">
        <f>(J3947/86400)+25569+(-5/24)</f>
        <v>42109.593379629623</v>
      </c>
      <c r="T3947" s="11">
        <f>(I3947/86400)+25569+(-5/24)</f>
        <v>42139.593379629623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IF(E3948&lt;=0,0,(E3948/D3948)*100)</f>
        <v>3.25</v>
      </c>
      <c r="P3948" s="7">
        <f>IF(E3948&lt;=0,0,E3948/L3948)</f>
        <v>39</v>
      </c>
      <c r="Q3948" t="str">
        <f>LEFT(N3948,FIND("/",N3948)-1)</f>
        <v>theater</v>
      </c>
      <c r="R3948" t="str">
        <f>RIGHT(N3948,LEN(N3948)-FIND("/",N3948))</f>
        <v>plays</v>
      </c>
      <c r="S3948" s="11">
        <f>(J3948/86400)+25569+(-5/24)</f>
        <v>42031.625254629624</v>
      </c>
      <c r="T3948" s="11">
        <f>(I3948/86400)+25569+(-5/24)</f>
        <v>42063.124999999993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IF(E3949&lt;=0,0,(E3949/D3949)*100)</f>
        <v>3.3666666666666663</v>
      </c>
      <c r="P3949" s="7">
        <f>IF(E3949&lt;=0,0,E3949/L3949)</f>
        <v>50.5</v>
      </c>
      <c r="Q3949" t="str">
        <f>LEFT(N3949,FIND("/",N3949)-1)</f>
        <v>theater</v>
      </c>
      <c r="R3949" t="str">
        <f>RIGHT(N3949,LEN(N3949)-FIND("/",N3949))</f>
        <v>plays</v>
      </c>
      <c r="S3949" s="11">
        <f>(J3949/86400)+25569+(-5/24)</f>
        <v>42614.934537037036</v>
      </c>
      <c r="T3949" s="11">
        <f>(I3949/86400)+25569+(-5/24)</f>
        <v>42644.934537037036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IF(E3950&lt;=0,0,(E3950/D3950)*100)</f>
        <v>0</v>
      </c>
      <c r="P3950" s="7">
        <f>IF(E3950&lt;=0,0,E3950/L3950)</f>
        <v>0</v>
      </c>
      <c r="Q3950" t="str">
        <f>LEFT(N3950,FIND("/",N3950)-1)</f>
        <v>theater</v>
      </c>
      <c r="R3950" t="str">
        <f>RIGHT(N3950,LEN(N3950)-FIND("/",N3950))</f>
        <v>plays</v>
      </c>
      <c r="S3950" s="11">
        <f>(J3950/86400)+25569+(-5/24)</f>
        <v>41829.117164351854</v>
      </c>
      <c r="T3950" s="11">
        <f>(I3950/86400)+25569+(-5/24)</f>
        <v>41889.117164351854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IF(E3951&lt;=0,0,(E3951/D3951)*100)</f>
        <v>15.770000000000001</v>
      </c>
      <c r="P3951" s="7">
        <f>IF(E3951&lt;=0,0,E3951/L3951)</f>
        <v>49.28125</v>
      </c>
      <c r="Q3951" t="str">
        <f>LEFT(N3951,FIND("/",N3951)-1)</f>
        <v>theater</v>
      </c>
      <c r="R3951" t="str">
        <f>RIGHT(N3951,LEN(N3951)-FIND("/",N3951))</f>
        <v>plays</v>
      </c>
      <c r="S3951" s="11">
        <f>(J3951/86400)+25569+(-5/24)</f>
        <v>42015.912280092591</v>
      </c>
      <c r="T3951" s="11">
        <f>(I3951/86400)+25569+(-5/24)</f>
        <v>42045.912280092591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IF(E3952&lt;=0,0,(E3952/D3952)*100)</f>
        <v>0.625</v>
      </c>
      <c r="P3952" s="7">
        <f>IF(E3952&lt;=0,0,E3952/L3952)</f>
        <v>25</v>
      </c>
      <c r="Q3952" t="str">
        <f>LEFT(N3952,FIND("/",N3952)-1)</f>
        <v>theater</v>
      </c>
      <c r="R3952" t="str">
        <f>RIGHT(N3952,LEN(N3952)-FIND("/",N3952))</f>
        <v>plays</v>
      </c>
      <c r="S3952" s="11">
        <f>(J3952/86400)+25569+(-5/24)</f>
        <v>42439.493981481479</v>
      </c>
      <c r="T3952" s="11">
        <f>(I3952/86400)+25569+(-5/24)</f>
        <v>42468.565972222219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IF(E3953&lt;=0,0,(E3953/D3953)*100)</f>
        <v>5.0000000000000001E-4</v>
      </c>
      <c r="P3953" s="7">
        <f>IF(E3953&lt;=0,0,E3953/L3953)</f>
        <v>1</v>
      </c>
      <c r="Q3953" t="str">
        <f>LEFT(N3953,FIND("/",N3953)-1)</f>
        <v>theater</v>
      </c>
      <c r="R3953" t="str">
        <f>RIGHT(N3953,LEN(N3953)-FIND("/",N3953))</f>
        <v>plays</v>
      </c>
      <c r="S3953" s="11">
        <f>(J3953/86400)+25569+(-5/24)</f>
        <v>42433.617384259262</v>
      </c>
      <c r="T3953" s="11">
        <f>(I3953/86400)+25569+(-5/24)</f>
        <v>42493.57571759259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IF(E3954&lt;=0,0,(E3954/D3954)*100)</f>
        <v>9.6153846153846159E-2</v>
      </c>
      <c r="P3954" s="7">
        <f>IF(E3954&lt;=0,0,E3954/L3954)</f>
        <v>25</v>
      </c>
      <c r="Q3954" t="str">
        <f>LEFT(N3954,FIND("/",N3954)-1)</f>
        <v>theater</v>
      </c>
      <c r="R3954" t="str">
        <f>RIGHT(N3954,LEN(N3954)-FIND("/",N3954))</f>
        <v>plays</v>
      </c>
      <c r="S3954" s="11">
        <f>(J3954/86400)+25569+(-5/24)</f>
        <v>42243.582060185181</v>
      </c>
      <c r="T3954" s="11">
        <f>(I3954/86400)+25569+(-5/24)</f>
        <v>42303.582060185181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IF(E3955&lt;=0,0,(E3955/D3955)*100)</f>
        <v>0</v>
      </c>
      <c r="P3955" s="7">
        <f>IF(E3955&lt;=0,0,E3955/L3955)</f>
        <v>0</v>
      </c>
      <c r="Q3955" t="str">
        <f>LEFT(N3955,FIND("/",N3955)-1)</f>
        <v>theater</v>
      </c>
      <c r="R3955" t="str">
        <f>RIGHT(N3955,LEN(N3955)-FIND("/",N3955))</f>
        <v>plays</v>
      </c>
      <c r="S3955" s="11">
        <f>(J3955/86400)+25569+(-5/24)</f>
        <v>42549.840115740742</v>
      </c>
      <c r="T3955" s="11">
        <f>(I3955/86400)+25569+(-5/24)</f>
        <v>42580.770138888889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IF(E3956&lt;=0,0,(E3956/D3956)*100)</f>
        <v>0</v>
      </c>
      <c r="P3956" s="7">
        <f>IF(E3956&lt;=0,0,E3956/L3956)</f>
        <v>0</v>
      </c>
      <c r="Q3956" t="str">
        <f>LEFT(N3956,FIND("/",N3956)-1)</f>
        <v>theater</v>
      </c>
      <c r="R3956" t="str">
        <f>RIGHT(N3956,LEN(N3956)-FIND("/",N3956))</f>
        <v>plays</v>
      </c>
      <c r="S3956" s="11">
        <f>(J3956/86400)+25569+(-5/24)</f>
        <v>41774.442870370367</v>
      </c>
      <c r="T3956" s="11">
        <f>(I3956/86400)+25569+(-5/24)</f>
        <v>41834.442870370367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IF(E3957&lt;=0,0,(E3957/D3957)*100)</f>
        <v>24.285714285714285</v>
      </c>
      <c r="P3957" s="7">
        <f>IF(E3957&lt;=0,0,E3957/L3957)</f>
        <v>53.125</v>
      </c>
      <c r="Q3957" t="str">
        <f>LEFT(N3957,FIND("/",N3957)-1)</f>
        <v>theater</v>
      </c>
      <c r="R3957" t="str">
        <f>RIGHT(N3957,LEN(N3957)-FIND("/",N3957))</f>
        <v>plays</v>
      </c>
      <c r="S3957" s="11">
        <f>(J3957/86400)+25569+(-5/24)</f>
        <v>42306.640520833331</v>
      </c>
      <c r="T3957" s="11">
        <f>(I3957/86400)+25569+(-5/24)</f>
        <v>42336.682187499995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IF(E3958&lt;=0,0,(E3958/D3958)*100)</f>
        <v>0</v>
      </c>
      <c r="P3958" s="7">
        <f>IF(E3958&lt;=0,0,E3958/L3958)</f>
        <v>0</v>
      </c>
      <c r="Q3958" t="str">
        <f>LEFT(N3958,FIND("/",N3958)-1)</f>
        <v>theater</v>
      </c>
      <c r="R3958" t="str">
        <f>RIGHT(N3958,LEN(N3958)-FIND("/",N3958))</f>
        <v>plays</v>
      </c>
      <c r="S3958" s="11">
        <f>(J3958/86400)+25569+(-5/24)</f>
        <v>42457.723692129628</v>
      </c>
      <c r="T3958" s="11">
        <f>(I3958/86400)+25569+(-5/24)</f>
        <v>42484.805555555555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IF(E3959&lt;=0,0,(E3959/D3959)*100)</f>
        <v>2.5000000000000001E-2</v>
      </c>
      <c r="P3959" s="7">
        <f>IF(E3959&lt;=0,0,E3959/L3959)</f>
        <v>7</v>
      </c>
      <c r="Q3959" t="str">
        <f>LEFT(N3959,FIND("/",N3959)-1)</f>
        <v>theater</v>
      </c>
      <c r="R3959" t="str">
        <f>RIGHT(N3959,LEN(N3959)-FIND("/",N3959))</f>
        <v>plays</v>
      </c>
      <c r="S3959" s="11">
        <f>(J3959/86400)+25569+(-5/24)</f>
        <v>42513.76798611111</v>
      </c>
      <c r="T3959" s="11">
        <f>(I3959/86400)+25569+(-5/24)</f>
        <v>42559.76798611111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IF(E3960&lt;=0,0,(E3960/D3960)*100)</f>
        <v>32.049999999999997</v>
      </c>
      <c r="P3960" s="7">
        <f>IF(E3960&lt;=0,0,E3960/L3960)</f>
        <v>40.0625</v>
      </c>
      <c r="Q3960" t="str">
        <f>LEFT(N3960,FIND("/",N3960)-1)</f>
        <v>theater</v>
      </c>
      <c r="R3960" t="str">
        <f>RIGHT(N3960,LEN(N3960)-FIND("/",N3960))</f>
        <v>plays</v>
      </c>
      <c r="S3960" s="11">
        <f>(J3960/86400)+25569+(-5/24)</f>
        <v>41816.742037037031</v>
      </c>
      <c r="T3960" s="11">
        <f>(I3960/86400)+25569+(-5/24)</f>
        <v>41853.375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IF(E3961&lt;=0,0,(E3961/D3961)*100)</f>
        <v>24.333333333333336</v>
      </c>
      <c r="P3961" s="7">
        <f>IF(E3961&lt;=0,0,E3961/L3961)</f>
        <v>24.333333333333332</v>
      </c>
      <c r="Q3961" t="str">
        <f>LEFT(N3961,FIND("/",N3961)-1)</f>
        <v>theater</v>
      </c>
      <c r="R3961" t="str">
        <f>RIGHT(N3961,LEN(N3961)-FIND("/",N3961))</f>
        <v>plays</v>
      </c>
      <c r="S3961" s="11">
        <f>(J3961/86400)+25569+(-5/24)</f>
        <v>41880.580509259256</v>
      </c>
      <c r="T3961" s="11">
        <f>(I3961/86400)+25569+(-5/24)</f>
        <v>41910.580509259256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IF(E3962&lt;=0,0,(E3962/D3962)*100)</f>
        <v>1.5</v>
      </c>
      <c r="P3962" s="7">
        <f>IF(E3962&lt;=0,0,E3962/L3962)</f>
        <v>11.25</v>
      </c>
      <c r="Q3962" t="str">
        <f>LEFT(N3962,FIND("/",N3962)-1)</f>
        <v>theater</v>
      </c>
      <c r="R3962" t="str">
        <f>RIGHT(N3962,LEN(N3962)-FIND("/",N3962))</f>
        <v>plays</v>
      </c>
      <c r="S3962" s="11">
        <f>(J3962/86400)+25569+(-5/24)</f>
        <v>42342.63722222222</v>
      </c>
      <c r="T3962" s="11">
        <f>(I3962/86400)+25569+(-5/24)</f>
        <v>42372.63722222222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IF(E3963&lt;=0,0,(E3963/D3963)*100)</f>
        <v>0.42</v>
      </c>
      <c r="P3963" s="7">
        <f>IF(E3963&lt;=0,0,E3963/L3963)</f>
        <v>10.5</v>
      </c>
      <c r="Q3963" t="str">
        <f>LEFT(N3963,FIND("/",N3963)-1)</f>
        <v>theater</v>
      </c>
      <c r="R3963" t="str">
        <f>RIGHT(N3963,LEN(N3963)-FIND("/",N3963))</f>
        <v>plays</v>
      </c>
      <c r="S3963" s="11">
        <f>(J3963/86400)+25569+(-5/24)</f>
        <v>41745.682986111111</v>
      </c>
      <c r="T3963" s="11">
        <f>(I3963/86400)+25569+(-5/24)</f>
        <v>41767.682986111111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IF(E3964&lt;=0,0,(E3964/D3964)*100)</f>
        <v>3.214285714285714</v>
      </c>
      <c r="P3964" s="7">
        <f>IF(E3964&lt;=0,0,E3964/L3964)</f>
        <v>15</v>
      </c>
      <c r="Q3964" t="str">
        <f>LEFT(N3964,FIND("/",N3964)-1)</f>
        <v>theater</v>
      </c>
      <c r="R3964" t="str">
        <f>RIGHT(N3964,LEN(N3964)-FIND("/",N3964))</f>
        <v>plays</v>
      </c>
      <c r="S3964" s="11">
        <f>(J3964/86400)+25569+(-5/24)</f>
        <v>42311.413124999999</v>
      </c>
      <c r="T3964" s="11">
        <f>(I3964/86400)+25569+(-5/24)</f>
        <v>42336.413124999999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IF(E3965&lt;=0,0,(E3965/D3965)*100)</f>
        <v>0</v>
      </c>
      <c r="P3965" s="7">
        <f>IF(E3965&lt;=0,0,E3965/L3965)</f>
        <v>0</v>
      </c>
      <c r="Q3965" t="str">
        <f>LEFT(N3965,FIND("/",N3965)-1)</f>
        <v>theater</v>
      </c>
      <c r="R3965" t="str">
        <f>RIGHT(N3965,LEN(N3965)-FIND("/",N3965))</f>
        <v>plays</v>
      </c>
      <c r="S3965" s="11">
        <f>(J3965/86400)+25569+(-5/24)</f>
        <v>42295.945798611108</v>
      </c>
      <c r="T3965" s="11">
        <f>(I3965/86400)+25569+(-5/24)</f>
        <v>42325.987465277773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IF(E3966&lt;=0,0,(E3966/D3966)*100)</f>
        <v>6.3</v>
      </c>
      <c r="P3966" s="7">
        <f>IF(E3966&lt;=0,0,E3966/L3966)</f>
        <v>42</v>
      </c>
      <c r="Q3966" t="str">
        <f>LEFT(N3966,FIND("/",N3966)-1)</f>
        <v>theater</v>
      </c>
      <c r="R3966" t="str">
        <f>RIGHT(N3966,LEN(N3966)-FIND("/",N3966))</f>
        <v>plays</v>
      </c>
      <c r="S3966" s="11">
        <f>(J3966/86400)+25569+(-5/24)</f>
        <v>42053.513726851852</v>
      </c>
      <c r="T3966" s="11">
        <f>(I3966/86400)+25569+(-5/24)</f>
        <v>42113.47206018518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IF(E3967&lt;=0,0,(E3967/D3967)*100)</f>
        <v>14.249999999999998</v>
      </c>
      <c r="P3967" s="7">
        <f>IF(E3967&lt;=0,0,E3967/L3967)</f>
        <v>71.25</v>
      </c>
      <c r="Q3967" t="str">
        <f>LEFT(N3967,FIND("/",N3967)-1)</f>
        <v>theater</v>
      </c>
      <c r="R3967" t="str">
        <f>RIGHT(N3967,LEN(N3967)-FIND("/",N3967))</f>
        <v>plays</v>
      </c>
      <c r="S3967" s="11">
        <f>(J3967/86400)+25569+(-5/24)</f>
        <v>42414.027546296296</v>
      </c>
      <c r="T3967" s="11">
        <f>(I3967/86400)+25569+(-5/24)</f>
        <v>42473.985879629625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IF(E3968&lt;=0,0,(E3968/D3968)*100)</f>
        <v>0.6</v>
      </c>
      <c r="P3968" s="7">
        <f>IF(E3968&lt;=0,0,E3968/L3968)</f>
        <v>22.5</v>
      </c>
      <c r="Q3968" t="str">
        <f>LEFT(N3968,FIND("/",N3968)-1)</f>
        <v>theater</v>
      </c>
      <c r="R3968" t="str">
        <f>RIGHT(N3968,LEN(N3968)-FIND("/",N3968))</f>
        <v>plays</v>
      </c>
      <c r="S3968" s="11">
        <f>(J3968/86400)+25569+(-5/24)</f>
        <v>41801.503217592588</v>
      </c>
      <c r="T3968" s="11">
        <f>(I3968/86400)+25569+(-5/24)</f>
        <v>41843.915972222218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IF(E3969&lt;=0,0,(E3969/D3969)*100)</f>
        <v>24.117647058823529</v>
      </c>
      <c r="P3969" s="7">
        <f>IF(E3969&lt;=0,0,E3969/L3969)</f>
        <v>41</v>
      </c>
      <c r="Q3969" t="str">
        <f>LEFT(N3969,FIND("/",N3969)-1)</f>
        <v>theater</v>
      </c>
      <c r="R3969" t="str">
        <f>RIGHT(N3969,LEN(N3969)-FIND("/",N3969))</f>
        <v>plays</v>
      </c>
      <c r="S3969" s="11">
        <f>(J3969/86400)+25569+(-5/24)</f>
        <v>42770.082256944443</v>
      </c>
      <c r="T3969" s="11">
        <f>(I3969/86400)+25569+(-5/24)</f>
        <v>42800.082256944443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IF(E3970&lt;=0,0,(E3970/D3970)*100)</f>
        <v>10.54</v>
      </c>
      <c r="P3970" s="7">
        <f>IF(E3970&lt;=0,0,E3970/L3970)</f>
        <v>47.909090909090907</v>
      </c>
      <c r="Q3970" t="str">
        <f>LEFT(N3970,FIND("/",N3970)-1)</f>
        <v>theater</v>
      </c>
      <c r="R3970" t="str">
        <f>RIGHT(N3970,LEN(N3970)-FIND("/",N3970))</f>
        <v>plays</v>
      </c>
      <c r="S3970" s="11">
        <f>(J3970/86400)+25569+(-5/24)</f>
        <v>42452.60732638889</v>
      </c>
      <c r="T3970" s="11">
        <f>(I3970/86400)+25569+(-5/24)</f>
        <v>42512.60732638889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IF(E3971&lt;=0,0,(E3971/D3971)*100)</f>
        <v>7.4690265486725664</v>
      </c>
      <c r="P3971" s="7">
        <f>IF(E3971&lt;=0,0,E3971/L3971)</f>
        <v>35.166666666666664</v>
      </c>
      <c r="Q3971" t="str">
        <f>LEFT(N3971,FIND("/",N3971)-1)</f>
        <v>theater</v>
      </c>
      <c r="R3971" t="str">
        <f>RIGHT(N3971,LEN(N3971)-FIND("/",N3971))</f>
        <v>plays</v>
      </c>
      <c r="S3971" s="11">
        <f>(J3971/86400)+25569+(-5/24)</f>
        <v>42601.646365740737</v>
      </c>
      <c r="T3971" s="11">
        <f>(I3971/86400)+25569+(-5/24)</f>
        <v>42610.954861111109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IF(E3972&lt;=0,0,(E3972/D3972)*100)</f>
        <v>7.3333333333333334E-2</v>
      </c>
      <c r="P3972" s="7">
        <f>IF(E3972&lt;=0,0,E3972/L3972)</f>
        <v>5.5</v>
      </c>
      <c r="Q3972" t="str">
        <f>LEFT(N3972,FIND("/",N3972)-1)</f>
        <v>theater</v>
      </c>
      <c r="R3972" t="str">
        <f>RIGHT(N3972,LEN(N3972)-FIND("/",N3972))</f>
        <v>plays</v>
      </c>
      <c r="S3972" s="11">
        <f>(J3972/86400)+25569+(-5/24)</f>
        <v>42447.655219907407</v>
      </c>
      <c r="T3972" s="11">
        <f>(I3972/86400)+25569+(-5/24)</f>
        <v>42477.655219907407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IF(E3973&lt;=0,0,(E3973/D3973)*100)</f>
        <v>0.97142857142857131</v>
      </c>
      <c r="P3973" s="7">
        <f>IF(E3973&lt;=0,0,E3973/L3973)</f>
        <v>22.666666666666668</v>
      </c>
      <c r="Q3973" t="str">
        <f>LEFT(N3973,FIND("/",N3973)-1)</f>
        <v>theater</v>
      </c>
      <c r="R3973" t="str">
        <f>RIGHT(N3973,LEN(N3973)-FIND("/",N3973))</f>
        <v>plays</v>
      </c>
      <c r="S3973" s="11">
        <f>(J3973/86400)+25569+(-5/24)</f>
        <v>41811.327847222223</v>
      </c>
      <c r="T3973" s="11">
        <f>(I3973/86400)+25569+(-5/24)</f>
        <v>41841.327847222223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IF(E3974&lt;=0,0,(E3974/D3974)*100)</f>
        <v>21.099999999999998</v>
      </c>
      <c r="P3974" s="7">
        <f>IF(E3974&lt;=0,0,E3974/L3974)</f>
        <v>26.375</v>
      </c>
      <c r="Q3974" t="str">
        <f>LEFT(N3974,FIND("/",N3974)-1)</f>
        <v>theater</v>
      </c>
      <c r="R3974" t="str">
        <f>RIGHT(N3974,LEN(N3974)-FIND("/",N3974))</f>
        <v>plays</v>
      </c>
      <c r="S3974" s="11">
        <f>(J3974/86400)+25569+(-5/24)</f>
        <v>41980.859189814808</v>
      </c>
      <c r="T3974" s="11">
        <f>(I3974/86400)+25569+(-5/24)</f>
        <v>42040.859189814808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IF(E3975&lt;=0,0,(E3975/D3975)*100)</f>
        <v>78.100000000000009</v>
      </c>
      <c r="P3975" s="7">
        <f>IF(E3975&lt;=0,0,E3975/L3975)</f>
        <v>105.54054054054055</v>
      </c>
      <c r="Q3975" t="str">
        <f>LEFT(N3975,FIND("/",N3975)-1)</f>
        <v>theater</v>
      </c>
      <c r="R3975" t="str">
        <f>RIGHT(N3975,LEN(N3975)-FIND("/",N3975))</f>
        <v>plays</v>
      </c>
      <c r="S3975" s="11">
        <f>(J3975/86400)+25569+(-5/24)</f>
        <v>42469.475810185184</v>
      </c>
      <c r="T3975" s="11">
        <f>(I3975/86400)+25569+(-5/24)</f>
        <v>42498.958333333336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IF(E3976&lt;=0,0,(E3976/D3976)*100)</f>
        <v>32</v>
      </c>
      <c r="P3976" s="7">
        <f>IF(E3976&lt;=0,0,E3976/L3976)</f>
        <v>29.09090909090909</v>
      </c>
      <c r="Q3976" t="str">
        <f>LEFT(N3976,FIND("/",N3976)-1)</f>
        <v>theater</v>
      </c>
      <c r="R3976" t="str">
        <f>RIGHT(N3976,LEN(N3976)-FIND("/",N3976))</f>
        <v>plays</v>
      </c>
      <c r="S3976" s="11">
        <f>(J3976/86400)+25569+(-5/24)</f>
        <v>42493.338518518511</v>
      </c>
      <c r="T3976" s="11">
        <f>(I3976/86400)+25569+(-5/24)</f>
        <v>42523.338518518511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IF(E3977&lt;=0,0,(E3977/D3977)*100)</f>
        <v>0</v>
      </c>
      <c r="P3977" s="7">
        <f>IF(E3977&lt;=0,0,E3977/L3977)</f>
        <v>0</v>
      </c>
      <c r="Q3977" t="str">
        <f>LEFT(N3977,FIND("/",N3977)-1)</f>
        <v>theater</v>
      </c>
      <c r="R3977" t="str">
        <f>RIGHT(N3977,LEN(N3977)-FIND("/",N3977))</f>
        <v>plays</v>
      </c>
      <c r="S3977" s="11">
        <f>(J3977/86400)+25569+(-5/24)</f>
        <v>42534.658541666664</v>
      </c>
      <c r="T3977" s="11">
        <f>(I3977/86400)+25569+(-5/24)</f>
        <v>42564.658541666664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IF(E3978&lt;=0,0,(E3978/D3978)*100)</f>
        <v>47.692307692307693</v>
      </c>
      <c r="P3978" s="7">
        <f>IF(E3978&lt;=0,0,E3978/L3978)</f>
        <v>62</v>
      </c>
      <c r="Q3978" t="str">
        <f>LEFT(N3978,FIND("/",N3978)-1)</f>
        <v>theater</v>
      </c>
      <c r="R3978" t="str">
        <f>RIGHT(N3978,LEN(N3978)-FIND("/",N3978))</f>
        <v>plays</v>
      </c>
      <c r="S3978" s="11">
        <f>(J3978/86400)+25569+(-5/24)</f>
        <v>41830.650011574071</v>
      </c>
      <c r="T3978" s="11">
        <f>(I3978/86400)+25569+(-5/24)</f>
        <v>41852.083333333328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IF(E3979&lt;=0,0,(E3979/D3979)*100)</f>
        <v>1.4500000000000002</v>
      </c>
      <c r="P3979" s="7">
        <f>IF(E3979&lt;=0,0,E3979/L3979)</f>
        <v>217.5</v>
      </c>
      <c r="Q3979" t="str">
        <f>LEFT(N3979,FIND("/",N3979)-1)</f>
        <v>theater</v>
      </c>
      <c r="R3979" t="str">
        <f>RIGHT(N3979,LEN(N3979)-FIND("/",N3979))</f>
        <v>plays</v>
      </c>
      <c r="S3979" s="11">
        <f>(J3979/86400)+25569+(-5/24)</f>
        <v>42543.580231481479</v>
      </c>
      <c r="T3979" s="11">
        <f>(I3979/86400)+25569+(-5/24)</f>
        <v>42573.580231481479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IF(E3980&lt;=0,0,(E3980/D3980)*100)</f>
        <v>10.7</v>
      </c>
      <c r="P3980" s="7">
        <f>IF(E3980&lt;=0,0,E3980/L3980)</f>
        <v>26.75</v>
      </c>
      <c r="Q3980" t="str">
        <f>LEFT(N3980,FIND("/",N3980)-1)</f>
        <v>theater</v>
      </c>
      <c r="R3980" t="str">
        <f>RIGHT(N3980,LEN(N3980)-FIND("/",N3980))</f>
        <v>plays</v>
      </c>
      <c r="S3980" s="11">
        <f>(J3980/86400)+25569+(-5/24)</f>
        <v>41975.434641203705</v>
      </c>
      <c r="T3980" s="11">
        <f>(I3980/86400)+25569+(-5/24)</f>
        <v>42035.434641203705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IF(E3981&lt;=0,0,(E3981/D3981)*100)</f>
        <v>1.8333333333333333</v>
      </c>
      <c r="P3981" s="7">
        <f>IF(E3981&lt;=0,0,E3981/L3981)</f>
        <v>18.333333333333332</v>
      </c>
      <c r="Q3981" t="str">
        <f>LEFT(N3981,FIND("/",N3981)-1)</f>
        <v>theater</v>
      </c>
      <c r="R3981" t="str">
        <f>RIGHT(N3981,LEN(N3981)-FIND("/",N3981))</f>
        <v>plays</v>
      </c>
      <c r="S3981" s="11">
        <f>(J3981/86400)+25569+(-5/24)</f>
        <v>42069.695104166669</v>
      </c>
      <c r="T3981" s="11">
        <f>(I3981/86400)+25569+(-5/24)</f>
        <v>42092.624999999993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IF(E3982&lt;=0,0,(E3982/D3982)*100)</f>
        <v>18</v>
      </c>
      <c r="P3982" s="7">
        <f>IF(E3982&lt;=0,0,E3982/L3982)</f>
        <v>64.285714285714292</v>
      </c>
      <c r="Q3982" t="str">
        <f>LEFT(N3982,FIND("/",N3982)-1)</f>
        <v>theater</v>
      </c>
      <c r="R3982" t="str">
        <f>RIGHT(N3982,LEN(N3982)-FIND("/",N3982))</f>
        <v>plays</v>
      </c>
      <c r="S3982" s="11">
        <f>(J3982/86400)+25569+(-5/24)</f>
        <v>41795.390590277777</v>
      </c>
      <c r="T3982" s="11">
        <f>(I3982/86400)+25569+(-5/24)</f>
        <v>41825.390590277777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IF(E3983&lt;=0,0,(E3983/D3983)*100)</f>
        <v>4.083333333333333</v>
      </c>
      <c r="P3983" s="7">
        <f>IF(E3983&lt;=0,0,E3983/L3983)</f>
        <v>175</v>
      </c>
      <c r="Q3983" t="str">
        <f>LEFT(N3983,FIND("/",N3983)-1)</f>
        <v>theater</v>
      </c>
      <c r="R3983" t="str">
        <f>RIGHT(N3983,LEN(N3983)-FIND("/",N3983))</f>
        <v>plays</v>
      </c>
      <c r="S3983" s="11">
        <f>(J3983/86400)+25569+(-5/24)</f>
        <v>42507.971631944441</v>
      </c>
      <c r="T3983" s="11">
        <f>(I3983/86400)+25569+(-5/24)</f>
        <v>42567.971631944441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IF(E3984&lt;=0,0,(E3984/D3984)*100)</f>
        <v>20</v>
      </c>
      <c r="P3984" s="7">
        <f>IF(E3984&lt;=0,0,E3984/L3984)</f>
        <v>34</v>
      </c>
      <c r="Q3984" t="str">
        <f>LEFT(N3984,FIND("/",N3984)-1)</f>
        <v>theater</v>
      </c>
      <c r="R3984" t="str">
        <f>RIGHT(N3984,LEN(N3984)-FIND("/",N3984))</f>
        <v>plays</v>
      </c>
      <c r="S3984" s="11">
        <f>(J3984/86400)+25569+(-5/24)</f>
        <v>42132.601620370369</v>
      </c>
      <c r="T3984" s="11">
        <f>(I3984/86400)+25569+(-5/24)</f>
        <v>42192.601620370369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IF(E3985&lt;=0,0,(E3985/D3985)*100)</f>
        <v>34.802513464991023</v>
      </c>
      <c r="P3985" s="7">
        <f>IF(E3985&lt;=0,0,E3985/L3985)</f>
        <v>84.282608695652172</v>
      </c>
      <c r="Q3985" t="str">
        <f>LEFT(N3985,FIND("/",N3985)-1)</f>
        <v>theater</v>
      </c>
      <c r="R3985" t="str">
        <f>RIGHT(N3985,LEN(N3985)-FIND("/",N3985))</f>
        <v>plays</v>
      </c>
      <c r="S3985" s="11">
        <f>(J3985/86400)+25569+(-5/24)</f>
        <v>41747.661527777775</v>
      </c>
      <c r="T3985" s="11">
        <f>(I3985/86400)+25569+(-5/24)</f>
        <v>41779.082638888889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IF(E3986&lt;=0,0,(E3986/D3986)*100)</f>
        <v>6.3333333333333339</v>
      </c>
      <c r="P3986" s="7">
        <f>IF(E3986&lt;=0,0,E3986/L3986)</f>
        <v>9.5</v>
      </c>
      <c r="Q3986" t="str">
        <f>LEFT(N3986,FIND("/",N3986)-1)</f>
        <v>theater</v>
      </c>
      <c r="R3986" t="str">
        <f>RIGHT(N3986,LEN(N3986)-FIND("/",N3986))</f>
        <v>plays</v>
      </c>
      <c r="S3986" s="11">
        <f>(J3986/86400)+25569+(-5/24)</f>
        <v>41920.75513888889</v>
      </c>
      <c r="T3986" s="11">
        <f>(I3986/86400)+25569+(-5/24)</f>
        <v>41950.791666666664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IF(E3987&lt;=0,0,(E3987/D3987)*100)</f>
        <v>32.049999999999997</v>
      </c>
      <c r="P3987" s="7">
        <f>IF(E3987&lt;=0,0,E3987/L3987)</f>
        <v>33.736842105263158</v>
      </c>
      <c r="Q3987" t="str">
        <f>LEFT(N3987,FIND("/",N3987)-1)</f>
        <v>theater</v>
      </c>
      <c r="R3987" t="str">
        <f>RIGHT(N3987,LEN(N3987)-FIND("/",N3987))</f>
        <v>plays</v>
      </c>
      <c r="S3987" s="11">
        <f>(J3987/86400)+25569+(-5/24)</f>
        <v>42399.499074074069</v>
      </c>
      <c r="T3987" s="11">
        <f>(I3987/86400)+25569+(-5/24)</f>
        <v>42420.670138888883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IF(E3988&lt;=0,0,(E3988/D3988)*100)</f>
        <v>9.76</v>
      </c>
      <c r="P3988" s="7">
        <f>IF(E3988&lt;=0,0,E3988/L3988)</f>
        <v>37.53846153846154</v>
      </c>
      <c r="Q3988" t="str">
        <f>LEFT(N3988,FIND("/",N3988)-1)</f>
        <v>theater</v>
      </c>
      <c r="R3988" t="str">
        <f>RIGHT(N3988,LEN(N3988)-FIND("/",N3988))</f>
        <v>plays</v>
      </c>
      <c r="S3988" s="11">
        <f>(J3988/86400)+25569+(-5/24)</f>
        <v>42467.340208333328</v>
      </c>
      <c r="T3988" s="11">
        <f>(I3988/86400)+25569+(-5/24)</f>
        <v>42496.336111111108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IF(E3989&lt;=0,0,(E3989/D3989)*100)</f>
        <v>37.75</v>
      </c>
      <c r="P3989" s="7">
        <f>IF(E3989&lt;=0,0,E3989/L3989)</f>
        <v>11.615384615384615</v>
      </c>
      <c r="Q3989" t="str">
        <f>LEFT(N3989,FIND("/",N3989)-1)</f>
        <v>theater</v>
      </c>
      <c r="R3989" t="str">
        <f>RIGHT(N3989,LEN(N3989)-FIND("/",N3989))</f>
        <v>plays</v>
      </c>
      <c r="S3989" s="11">
        <f>(J3989/86400)+25569+(-5/24)</f>
        <v>41765.716319444444</v>
      </c>
      <c r="T3989" s="11">
        <f>(I3989/86400)+25569+(-5/24)</f>
        <v>41775.716319444444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IF(E3990&lt;=0,0,(E3990/D3990)*100)</f>
        <v>2.1333333333333333</v>
      </c>
      <c r="P3990" s="7">
        <f>IF(E3990&lt;=0,0,E3990/L3990)</f>
        <v>8</v>
      </c>
      <c r="Q3990" t="str">
        <f>LEFT(N3990,FIND("/",N3990)-1)</f>
        <v>theater</v>
      </c>
      <c r="R3990" t="str">
        <f>RIGHT(N3990,LEN(N3990)-FIND("/",N3990))</f>
        <v>plays</v>
      </c>
      <c r="S3990" s="11">
        <f>(J3990/86400)+25569+(-5/24)</f>
        <v>42229.872835648144</v>
      </c>
      <c r="T3990" s="11">
        <f>(I3990/86400)+25569+(-5/24)</f>
        <v>42244.872835648144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IF(E3991&lt;=0,0,(E3991/D3991)*100)</f>
        <v>0</v>
      </c>
      <c r="P3991" s="7">
        <f>IF(E3991&lt;=0,0,E3991/L3991)</f>
        <v>0</v>
      </c>
      <c r="Q3991" t="str">
        <f>LEFT(N3991,FIND("/",N3991)-1)</f>
        <v>theater</v>
      </c>
      <c r="R3991" t="str">
        <f>RIGHT(N3991,LEN(N3991)-FIND("/",N3991))</f>
        <v>plays</v>
      </c>
      <c r="S3991" s="11">
        <f>(J3991/86400)+25569+(-5/24)</f>
        <v>42286.541446759256</v>
      </c>
      <c r="T3991" s="11">
        <f>(I3991/86400)+25569+(-5/24)</f>
        <v>42316.583113425928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IF(E3992&lt;=0,0,(E3992/D3992)*100)</f>
        <v>4.1818181818181817</v>
      </c>
      <c r="P3992" s="7">
        <f>IF(E3992&lt;=0,0,E3992/L3992)</f>
        <v>23</v>
      </c>
      <c r="Q3992" t="str">
        <f>LEFT(N3992,FIND("/",N3992)-1)</f>
        <v>theater</v>
      </c>
      <c r="R3992" t="str">
        <f>RIGHT(N3992,LEN(N3992)-FIND("/",N3992))</f>
        <v>plays</v>
      </c>
      <c r="S3992" s="11">
        <f>(J3992/86400)+25569+(-5/24)</f>
        <v>42401.464039351849</v>
      </c>
      <c r="T3992" s="11">
        <f>(I3992/86400)+25569+(-5/24)</f>
        <v>42431.464039351849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IF(E3993&lt;=0,0,(E3993/D3993)*100)</f>
        <v>20</v>
      </c>
      <c r="P3993" s="7">
        <f>IF(E3993&lt;=0,0,E3993/L3993)</f>
        <v>100</v>
      </c>
      <c r="Q3993" t="str">
        <f>LEFT(N3993,FIND("/",N3993)-1)</f>
        <v>theater</v>
      </c>
      <c r="R3993" t="str">
        <f>RIGHT(N3993,LEN(N3993)-FIND("/",N3993))</f>
        <v>plays</v>
      </c>
      <c r="S3993" s="11">
        <f>(J3993/86400)+25569+(-5/24)</f>
        <v>42125.436134259253</v>
      </c>
      <c r="T3993" s="11">
        <f>(I3993/86400)+25569+(-5/24)</f>
        <v>42155.436134259253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IF(E3994&lt;=0,0,(E3994/D3994)*100)</f>
        <v>5.41</v>
      </c>
      <c r="P3994" s="7">
        <f>IF(E3994&lt;=0,0,E3994/L3994)</f>
        <v>60.111111111111114</v>
      </c>
      <c r="Q3994" t="str">
        <f>LEFT(N3994,FIND("/",N3994)-1)</f>
        <v>theater</v>
      </c>
      <c r="R3994" t="str">
        <f>RIGHT(N3994,LEN(N3994)-FIND("/",N3994))</f>
        <v>plays</v>
      </c>
      <c r="S3994" s="11">
        <f>(J3994/86400)+25569+(-5/24)</f>
        <v>42289.732164351844</v>
      </c>
      <c r="T3994" s="11">
        <f>(I3994/86400)+25569+(-5/24)</f>
        <v>42349.773831018516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IF(E3995&lt;=0,0,(E3995/D3995)*100)</f>
        <v>6.0000000000000001E-3</v>
      </c>
      <c r="P3995" s="7">
        <f>IF(E3995&lt;=0,0,E3995/L3995)</f>
        <v>3</v>
      </c>
      <c r="Q3995" t="str">
        <f>LEFT(N3995,FIND("/",N3995)-1)</f>
        <v>theater</v>
      </c>
      <c r="R3995" t="str">
        <f>RIGHT(N3995,LEN(N3995)-FIND("/",N3995))</f>
        <v>plays</v>
      </c>
      <c r="S3995" s="11">
        <f>(J3995/86400)+25569+(-5/24)</f>
        <v>42107.656388888885</v>
      </c>
      <c r="T3995" s="11">
        <f>(I3995/86400)+25569+(-5/24)</f>
        <v>42137.656388888885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IF(E3996&lt;=0,0,(E3996/D3996)*100)</f>
        <v>0.25</v>
      </c>
      <c r="P3996" s="7">
        <f>IF(E3996&lt;=0,0,E3996/L3996)</f>
        <v>5</v>
      </c>
      <c r="Q3996" t="str">
        <f>LEFT(N3996,FIND("/",N3996)-1)</f>
        <v>theater</v>
      </c>
      <c r="R3996" t="str">
        <f>RIGHT(N3996,LEN(N3996)-FIND("/",N3996))</f>
        <v>plays</v>
      </c>
      <c r="S3996" s="11">
        <f>(J3996/86400)+25569+(-5/24)</f>
        <v>41809.181597222218</v>
      </c>
      <c r="T3996" s="11">
        <f>(I3996/86400)+25569+(-5/24)</f>
        <v>41839.181597222218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IF(E3997&lt;=0,0,(E3997/D3997)*100)</f>
        <v>35</v>
      </c>
      <c r="P3997" s="7">
        <f>IF(E3997&lt;=0,0,E3997/L3997)</f>
        <v>17.5</v>
      </c>
      <c r="Q3997" t="str">
        <f>LEFT(N3997,FIND("/",N3997)-1)</f>
        <v>theater</v>
      </c>
      <c r="R3997" t="str">
        <f>RIGHT(N3997,LEN(N3997)-FIND("/",N3997))</f>
        <v>plays</v>
      </c>
      <c r="S3997" s="11">
        <f>(J3997/86400)+25569+(-5/24)</f>
        <v>42019.475428240738</v>
      </c>
      <c r="T3997" s="11">
        <f>(I3997/86400)+25569+(-5/24)</f>
        <v>42049.268749999996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IF(E3998&lt;=0,0,(E3998/D3998)*100)</f>
        <v>16.566666666666666</v>
      </c>
      <c r="P3998" s="7">
        <f>IF(E3998&lt;=0,0,E3998/L3998)</f>
        <v>29.235294117647058</v>
      </c>
      <c r="Q3998" t="str">
        <f>LEFT(N3998,FIND("/",N3998)-1)</f>
        <v>theater</v>
      </c>
      <c r="R3998" t="str">
        <f>RIGHT(N3998,LEN(N3998)-FIND("/",N3998))</f>
        <v>plays</v>
      </c>
      <c r="S3998" s="11">
        <f>(J3998/86400)+25569+(-5/24)</f>
        <v>41950.058611111112</v>
      </c>
      <c r="T3998" s="11">
        <f>(I3998/86400)+25569+(-5/24)</f>
        <v>41963.461111111108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IF(E3999&lt;=0,0,(E3999/D3999)*100)</f>
        <v>0</v>
      </c>
      <c r="P3999" s="7">
        <f>IF(E3999&lt;=0,0,E3999/L3999)</f>
        <v>0</v>
      </c>
      <c r="Q3999" t="str">
        <f>LEFT(N3999,FIND("/",N3999)-1)</f>
        <v>theater</v>
      </c>
      <c r="R3999" t="str">
        <f>RIGHT(N3999,LEN(N3999)-FIND("/",N3999))</f>
        <v>plays</v>
      </c>
      <c r="S3999" s="11">
        <f>(J3999/86400)+25569+(-5/24)</f>
        <v>42069.183113425919</v>
      </c>
      <c r="T3999" s="11">
        <f>(I3999/86400)+25569+(-5/24)</f>
        <v>42099.141446759262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IF(E4000&lt;=0,0,(E4000/D4000)*100)</f>
        <v>57.199999999999996</v>
      </c>
      <c r="P4000" s="7">
        <f>IF(E4000&lt;=0,0,E4000/L4000)</f>
        <v>59.583333333333336</v>
      </c>
      <c r="Q4000" t="str">
        <f>LEFT(N4000,FIND("/",N4000)-1)</f>
        <v>theater</v>
      </c>
      <c r="R4000" t="str">
        <f>RIGHT(N4000,LEN(N4000)-FIND("/",N4000))</f>
        <v>plays</v>
      </c>
      <c r="S4000" s="11">
        <f>(J4000/86400)+25569+(-5/24)</f>
        <v>42061.754930555551</v>
      </c>
      <c r="T4000" s="11">
        <f>(I4000/86400)+25569+(-5/24)</f>
        <v>42091.713263888887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IF(E4001&lt;=0,0,(E4001/D4001)*100)</f>
        <v>16.514285714285716</v>
      </c>
      <c r="P4001" s="7">
        <f>IF(E4001&lt;=0,0,E4001/L4001)</f>
        <v>82.571428571428569</v>
      </c>
      <c r="Q4001" t="str">
        <f>LEFT(N4001,FIND("/",N4001)-1)</f>
        <v>theater</v>
      </c>
      <c r="R4001" t="str">
        <f>RIGHT(N4001,LEN(N4001)-FIND("/",N4001))</f>
        <v>plays</v>
      </c>
      <c r="S4001" s="11">
        <f>(J4001/86400)+25569+(-5/24)</f>
        <v>41842.620347222219</v>
      </c>
      <c r="T4001" s="11">
        <f>(I4001/86400)+25569+(-5/24)</f>
        <v>41882.619317129625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IF(E4002&lt;=0,0,(E4002/D4002)*100)</f>
        <v>0.125</v>
      </c>
      <c r="P4002" s="7">
        <f>IF(E4002&lt;=0,0,E4002/L4002)</f>
        <v>10</v>
      </c>
      <c r="Q4002" t="str">
        <f>LEFT(N4002,FIND("/",N4002)-1)</f>
        <v>theater</v>
      </c>
      <c r="R4002" t="str">
        <f>RIGHT(N4002,LEN(N4002)-FIND("/",N4002))</f>
        <v>plays</v>
      </c>
      <c r="S4002" s="11">
        <f>(J4002/86400)+25569+(-5/24)</f>
        <v>42437.437013888884</v>
      </c>
      <c r="T4002" s="11">
        <f>(I4002/86400)+25569+(-5/24)</f>
        <v>42497.39534722222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IF(E4003&lt;=0,0,(E4003/D4003)*100)</f>
        <v>37.75</v>
      </c>
      <c r="P4003" s="7">
        <f>IF(E4003&lt;=0,0,E4003/L4003)</f>
        <v>32.357142857142854</v>
      </c>
      <c r="Q4003" t="str">
        <f>LEFT(N4003,FIND("/",N4003)-1)</f>
        <v>theater</v>
      </c>
      <c r="R4003" t="str">
        <f>RIGHT(N4003,LEN(N4003)-FIND("/",N4003))</f>
        <v>plays</v>
      </c>
      <c r="S4003" s="11">
        <f>(J4003/86400)+25569+(-5/24)</f>
        <v>42775.755879629629</v>
      </c>
      <c r="T4003" s="11">
        <f>(I4003/86400)+25569+(-5/24)</f>
        <v>42795.583333333336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IF(E4004&lt;=0,0,(E4004/D4004)*100)</f>
        <v>1.8399999999999999</v>
      </c>
      <c r="P4004" s="7">
        <f>IF(E4004&lt;=0,0,E4004/L4004)</f>
        <v>5.75</v>
      </c>
      <c r="Q4004" t="str">
        <f>LEFT(N4004,FIND("/",N4004)-1)</f>
        <v>theater</v>
      </c>
      <c r="R4004" t="str">
        <f>RIGHT(N4004,LEN(N4004)-FIND("/",N4004))</f>
        <v>plays</v>
      </c>
      <c r="S4004" s="11">
        <f>(J4004/86400)+25569+(-5/24)</f>
        <v>41878.835196759253</v>
      </c>
      <c r="T4004" s="11">
        <f>(I4004/86400)+25569+(-5/24)</f>
        <v>41908.835196759253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IF(E4005&lt;=0,0,(E4005/D4005)*100)</f>
        <v>10.050000000000001</v>
      </c>
      <c r="P4005" s="7">
        <f>IF(E4005&lt;=0,0,E4005/L4005)</f>
        <v>100.5</v>
      </c>
      <c r="Q4005" t="str">
        <f>LEFT(N4005,FIND("/",N4005)-1)</f>
        <v>theater</v>
      </c>
      <c r="R4005" t="str">
        <f>RIGHT(N4005,LEN(N4005)-FIND("/",N4005))</f>
        <v>plays</v>
      </c>
      <c r="S4005" s="11">
        <f>(J4005/86400)+25569+(-5/24)</f>
        <v>42020.379016203697</v>
      </c>
      <c r="T4005" s="11">
        <f>(I4005/86400)+25569+(-5/24)</f>
        <v>42050.379016203697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IF(E4006&lt;=0,0,(E4006/D4006)*100)</f>
        <v>0.2</v>
      </c>
      <c r="P4006" s="7">
        <f>IF(E4006&lt;=0,0,E4006/L4006)</f>
        <v>1</v>
      </c>
      <c r="Q4006" t="str">
        <f>LEFT(N4006,FIND("/",N4006)-1)</f>
        <v>theater</v>
      </c>
      <c r="R4006" t="str">
        <f>RIGHT(N4006,LEN(N4006)-FIND("/",N4006))</f>
        <v>plays</v>
      </c>
      <c r="S4006" s="11">
        <f>(J4006/86400)+25569+(-5/24)</f>
        <v>41889.954363425924</v>
      </c>
      <c r="T4006" s="11">
        <f>(I4006/86400)+25569+(-5/24)</f>
        <v>41919.954363425924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IF(E4007&lt;=0,0,(E4007/D4007)*100)</f>
        <v>1.3333333333333335</v>
      </c>
      <c r="P4007" s="7">
        <f>IF(E4007&lt;=0,0,E4007/L4007)</f>
        <v>20</v>
      </c>
      <c r="Q4007" t="str">
        <f>LEFT(N4007,FIND("/",N4007)-1)</f>
        <v>theater</v>
      </c>
      <c r="R4007" t="str">
        <f>RIGHT(N4007,LEN(N4007)-FIND("/",N4007))</f>
        <v>plays</v>
      </c>
      <c r="S4007" s="11">
        <f>(J4007/86400)+25569+(-5/24)</f>
        <v>41872.599363425921</v>
      </c>
      <c r="T4007" s="11">
        <f>(I4007/86400)+25569+(-5/24)</f>
        <v>41932.599363425921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IF(E4008&lt;=0,0,(E4008/D4008)*100)</f>
        <v>6.6666666666666671E-3</v>
      </c>
      <c r="P4008" s="7">
        <f>IF(E4008&lt;=0,0,E4008/L4008)</f>
        <v>2</v>
      </c>
      <c r="Q4008" t="str">
        <f>LEFT(N4008,FIND("/",N4008)-1)</f>
        <v>theater</v>
      </c>
      <c r="R4008" t="str">
        <f>RIGHT(N4008,LEN(N4008)-FIND("/",N4008))</f>
        <v>plays</v>
      </c>
      <c r="S4008" s="11">
        <f>(J4008/86400)+25569+(-5/24)</f>
        <v>42391.564664351848</v>
      </c>
      <c r="T4008" s="11">
        <f>(I4008/86400)+25569+(-5/24)</f>
        <v>42416.564664351848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IF(E4009&lt;=0,0,(E4009/D4009)*100)</f>
        <v>0.25</v>
      </c>
      <c r="P4009" s="7">
        <f>IF(E4009&lt;=0,0,E4009/L4009)</f>
        <v>5</v>
      </c>
      <c r="Q4009" t="str">
        <f>LEFT(N4009,FIND("/",N4009)-1)</f>
        <v>theater</v>
      </c>
      <c r="R4009" t="str">
        <f>RIGHT(N4009,LEN(N4009)-FIND("/",N4009))</f>
        <v>plays</v>
      </c>
      <c r="S4009" s="11">
        <f>(J4009/86400)+25569+(-5/24)</f>
        <v>41848.564594907402</v>
      </c>
      <c r="T4009" s="11">
        <f>(I4009/86400)+25569+(-5/24)</f>
        <v>41877.477777777771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IF(E4010&lt;=0,0,(E4010/D4010)*100)</f>
        <v>6</v>
      </c>
      <c r="P4010" s="7">
        <f>IF(E4010&lt;=0,0,E4010/L4010)</f>
        <v>15</v>
      </c>
      <c r="Q4010" t="str">
        <f>LEFT(N4010,FIND("/",N4010)-1)</f>
        <v>theater</v>
      </c>
      <c r="R4010" t="str">
        <f>RIGHT(N4010,LEN(N4010)-FIND("/",N4010))</f>
        <v>plays</v>
      </c>
      <c r="S4010" s="11">
        <f>(J4010/86400)+25569+(-5/24)</f>
        <v>42177.755868055552</v>
      </c>
      <c r="T4010" s="11">
        <f>(I4010/86400)+25569+(-5/24)</f>
        <v>42207.755868055552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IF(E4011&lt;=0,0,(E4011/D4011)*100)</f>
        <v>3.8860103626943006</v>
      </c>
      <c r="P4011" s="7">
        <f>IF(E4011&lt;=0,0,E4011/L4011)</f>
        <v>25</v>
      </c>
      <c r="Q4011" t="str">
        <f>LEFT(N4011,FIND("/",N4011)-1)</f>
        <v>theater</v>
      </c>
      <c r="R4011" t="str">
        <f>RIGHT(N4011,LEN(N4011)-FIND("/",N4011))</f>
        <v>plays</v>
      </c>
      <c r="S4011" s="11">
        <f>(J4011/86400)+25569+(-5/24)</f>
        <v>41851.492592592593</v>
      </c>
      <c r="T4011" s="11">
        <f>(I4011/86400)+25569+(-5/24)</f>
        <v>41891.492592592593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IF(E4012&lt;=0,0,(E4012/D4012)*100)</f>
        <v>24.194444444444443</v>
      </c>
      <c r="P4012" s="7">
        <f>IF(E4012&lt;=0,0,E4012/L4012)</f>
        <v>45.842105263157897</v>
      </c>
      <c r="Q4012" t="str">
        <f>LEFT(N4012,FIND("/",N4012)-1)</f>
        <v>theater</v>
      </c>
      <c r="R4012" t="str">
        <f>RIGHT(N4012,LEN(N4012)-FIND("/",N4012))</f>
        <v>plays</v>
      </c>
      <c r="S4012" s="11">
        <f>(J4012/86400)+25569+(-5/24)</f>
        <v>41921.562106481477</v>
      </c>
      <c r="T4012" s="11">
        <f>(I4012/86400)+25569+(-5/24)</f>
        <v>41938.562106481477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IF(E4013&lt;=0,0,(E4013/D4013)*100)</f>
        <v>7.6</v>
      </c>
      <c r="P4013" s="7">
        <f>IF(E4013&lt;=0,0,E4013/L4013)</f>
        <v>4.75</v>
      </c>
      <c r="Q4013" t="str">
        <f>LEFT(N4013,FIND("/",N4013)-1)</f>
        <v>theater</v>
      </c>
      <c r="R4013" t="str">
        <f>RIGHT(N4013,LEN(N4013)-FIND("/",N4013))</f>
        <v>plays</v>
      </c>
      <c r="S4013" s="11">
        <f>(J4013/86400)+25569+(-5/24)</f>
        <v>42002.336550925924</v>
      </c>
      <c r="T4013" s="11">
        <f>(I4013/86400)+25569+(-5/24)</f>
        <v>42032.336550925924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IF(E4014&lt;=0,0,(E4014/D4014)*100)</f>
        <v>0</v>
      </c>
      <c r="P4014" s="7">
        <f>IF(E4014&lt;=0,0,E4014/L4014)</f>
        <v>0</v>
      </c>
      <c r="Q4014" t="str">
        <f>LEFT(N4014,FIND("/",N4014)-1)</f>
        <v>theater</v>
      </c>
      <c r="R4014" t="str">
        <f>RIGHT(N4014,LEN(N4014)-FIND("/",N4014))</f>
        <v>plays</v>
      </c>
      <c r="S4014" s="11">
        <f>(J4014/86400)+25569+(-5/24)</f>
        <v>42096.336215277777</v>
      </c>
      <c r="T4014" s="11">
        <f>(I4014/86400)+25569+(-5/24)</f>
        <v>42126.336215277777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IF(E4015&lt;=0,0,(E4015/D4015)*100)</f>
        <v>1.3</v>
      </c>
      <c r="P4015" s="7">
        <f>IF(E4015&lt;=0,0,E4015/L4015)</f>
        <v>13</v>
      </c>
      <c r="Q4015" t="str">
        <f>LEFT(N4015,FIND("/",N4015)-1)</f>
        <v>theater</v>
      </c>
      <c r="R4015" t="str">
        <f>RIGHT(N4015,LEN(N4015)-FIND("/",N4015))</f>
        <v>plays</v>
      </c>
      <c r="S4015" s="11">
        <f>(J4015/86400)+25569+(-5/24)</f>
        <v>42021.092858796292</v>
      </c>
      <c r="T4015" s="11">
        <f>(I4015/86400)+25569+(-5/24)</f>
        <v>42051.092858796292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IF(E4016&lt;=0,0,(E4016/D4016)*100)</f>
        <v>0</v>
      </c>
      <c r="P4016" s="7">
        <f>IF(E4016&lt;=0,0,E4016/L4016)</f>
        <v>0</v>
      </c>
      <c r="Q4016" t="str">
        <f>LEFT(N4016,FIND("/",N4016)-1)</f>
        <v>theater</v>
      </c>
      <c r="R4016" t="str">
        <f>RIGHT(N4016,LEN(N4016)-FIND("/",N4016))</f>
        <v>plays</v>
      </c>
      <c r="S4016" s="11">
        <f>(J4016/86400)+25569+(-5/24)</f>
        <v>42419.037835648145</v>
      </c>
      <c r="T4016" s="11">
        <f>(I4016/86400)+25569+(-5/24)</f>
        <v>42434.037835648145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IF(E4017&lt;=0,0,(E4017/D4017)*100)</f>
        <v>1.4285714285714287E-2</v>
      </c>
      <c r="P4017" s="7">
        <f>IF(E4017&lt;=0,0,E4017/L4017)</f>
        <v>1</v>
      </c>
      <c r="Q4017" t="str">
        <f>LEFT(N4017,FIND("/",N4017)-1)</f>
        <v>theater</v>
      </c>
      <c r="R4017" t="str">
        <f>RIGHT(N4017,LEN(N4017)-FIND("/",N4017))</f>
        <v>plays</v>
      </c>
      <c r="S4017" s="11">
        <f>(J4017/86400)+25569+(-5/24)</f>
        <v>42174.572488425925</v>
      </c>
      <c r="T4017" s="11">
        <f>(I4017/86400)+25569+(-5/24)</f>
        <v>42204.572488425925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IF(E4018&lt;=0,0,(E4018/D4018)*100)</f>
        <v>14.000000000000002</v>
      </c>
      <c r="P4018" s="7">
        <f>IF(E4018&lt;=0,0,E4018/L4018)</f>
        <v>10</v>
      </c>
      <c r="Q4018" t="str">
        <f>LEFT(N4018,FIND("/",N4018)-1)</f>
        <v>theater</v>
      </c>
      <c r="R4018" t="str">
        <f>RIGHT(N4018,LEN(N4018)-FIND("/",N4018))</f>
        <v>plays</v>
      </c>
      <c r="S4018" s="11">
        <f>(J4018/86400)+25569+(-5/24)</f>
        <v>41869.664351851847</v>
      </c>
      <c r="T4018" s="11">
        <f>(I4018/86400)+25569+(-5/24)</f>
        <v>41899.664351851847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IF(E4019&lt;=0,0,(E4019/D4019)*100)</f>
        <v>1.05</v>
      </c>
      <c r="P4019" s="7">
        <f>IF(E4019&lt;=0,0,E4019/L4019)</f>
        <v>52.5</v>
      </c>
      <c r="Q4019" t="str">
        <f>LEFT(N4019,FIND("/",N4019)-1)</f>
        <v>theater</v>
      </c>
      <c r="R4019" t="str">
        <f>RIGHT(N4019,LEN(N4019)-FIND("/",N4019))</f>
        <v>plays</v>
      </c>
      <c r="S4019" s="11">
        <f>(J4019/86400)+25569+(-5/24)</f>
        <v>41856.463819444441</v>
      </c>
      <c r="T4019" s="11">
        <f>(I4019/86400)+25569+(-5/24)</f>
        <v>41886.463819444441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IF(E4020&lt;=0,0,(E4020/D4020)*100)</f>
        <v>8.6666666666666679</v>
      </c>
      <c r="P4020" s="7">
        <f>IF(E4020&lt;=0,0,E4020/L4020)</f>
        <v>32.5</v>
      </c>
      <c r="Q4020" t="str">
        <f>LEFT(N4020,FIND("/",N4020)-1)</f>
        <v>theater</v>
      </c>
      <c r="R4020" t="str">
        <f>RIGHT(N4020,LEN(N4020)-FIND("/",N4020))</f>
        <v>plays</v>
      </c>
      <c r="S4020" s="11">
        <f>(J4020/86400)+25569+(-5/24)</f>
        <v>42620.702638888884</v>
      </c>
      <c r="T4020" s="11">
        <f>(I4020/86400)+25569+(-5/24)</f>
        <v>42650.702638888884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IF(E4021&lt;=0,0,(E4021/D4021)*100)</f>
        <v>0.82857142857142851</v>
      </c>
      <c r="P4021" s="7">
        <f>IF(E4021&lt;=0,0,E4021/L4021)</f>
        <v>7.25</v>
      </c>
      <c r="Q4021" t="str">
        <f>LEFT(N4021,FIND("/",N4021)-1)</f>
        <v>theater</v>
      </c>
      <c r="R4021" t="str">
        <f>RIGHT(N4021,LEN(N4021)-FIND("/",N4021))</f>
        <v>plays</v>
      </c>
      <c r="S4021" s="11">
        <f>(J4021/86400)+25569+(-5/24)</f>
        <v>42417.467546296299</v>
      </c>
      <c r="T4021" s="11">
        <f>(I4021/86400)+25569+(-5/24)</f>
        <v>42475.477777777771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IF(E4022&lt;=0,0,(E4022/D4022)*100)</f>
        <v>16.666666666666664</v>
      </c>
      <c r="P4022" s="7">
        <f>IF(E4022&lt;=0,0,E4022/L4022)</f>
        <v>33.333333333333336</v>
      </c>
      <c r="Q4022" t="str">
        <f>LEFT(N4022,FIND("/",N4022)-1)</f>
        <v>theater</v>
      </c>
      <c r="R4022" t="str">
        <f>RIGHT(N4022,LEN(N4022)-FIND("/",N4022))</f>
        <v>plays</v>
      </c>
      <c r="S4022" s="11">
        <f>(J4022/86400)+25569+(-5/24)</f>
        <v>42056.982627314814</v>
      </c>
      <c r="T4022" s="11">
        <f>(I4022/86400)+25569+(-5/24)</f>
        <v>42086.940960648142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IF(E4023&lt;=0,0,(E4023/D4023)*100)</f>
        <v>0.83333333333333337</v>
      </c>
      <c r="P4023" s="7">
        <f>IF(E4023&lt;=0,0,E4023/L4023)</f>
        <v>62.5</v>
      </c>
      <c r="Q4023" t="str">
        <f>LEFT(N4023,FIND("/",N4023)-1)</f>
        <v>theater</v>
      </c>
      <c r="R4023" t="str">
        <f>RIGHT(N4023,LEN(N4023)-FIND("/",N4023))</f>
        <v>plays</v>
      </c>
      <c r="S4023" s="11">
        <f>(J4023/86400)+25569+(-5/24)</f>
        <v>41878.703217592592</v>
      </c>
      <c r="T4023" s="11">
        <f>(I4023/86400)+25569+(-5/24)</f>
        <v>41938.703217592592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IF(E4024&lt;=0,0,(E4024/D4024)*100)</f>
        <v>69.561111111111103</v>
      </c>
      <c r="P4024" s="7">
        <f>IF(E4024&lt;=0,0,E4024/L4024)</f>
        <v>63.558375634517766</v>
      </c>
      <c r="Q4024" t="str">
        <f>LEFT(N4024,FIND("/",N4024)-1)</f>
        <v>theater</v>
      </c>
      <c r="R4024" t="str">
        <f>RIGHT(N4024,LEN(N4024)-FIND("/",N4024))</f>
        <v>plays</v>
      </c>
      <c r="S4024" s="11">
        <f>(J4024/86400)+25569+(-5/24)</f>
        <v>41990.375775462962</v>
      </c>
      <c r="T4024" s="11">
        <f>(I4024/86400)+25569+(-5/24)</f>
        <v>42035.912499999999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IF(E4025&lt;=0,0,(E4025/D4025)*100)</f>
        <v>0</v>
      </c>
      <c r="P4025" s="7">
        <f>IF(E4025&lt;=0,0,E4025/L4025)</f>
        <v>0</v>
      </c>
      <c r="Q4025" t="str">
        <f>LEFT(N4025,FIND("/",N4025)-1)</f>
        <v>theater</v>
      </c>
      <c r="R4025" t="str">
        <f>RIGHT(N4025,LEN(N4025)-FIND("/",N4025))</f>
        <v>plays</v>
      </c>
      <c r="S4025" s="11">
        <f>(J4025/86400)+25569+(-5/24)</f>
        <v>42408.791238425925</v>
      </c>
      <c r="T4025" s="11">
        <f>(I4025/86400)+25569+(-5/24)</f>
        <v>42453.749571759261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IF(E4026&lt;=0,0,(E4026/D4026)*100)</f>
        <v>1.25</v>
      </c>
      <c r="P4026" s="7">
        <f>IF(E4026&lt;=0,0,E4026/L4026)</f>
        <v>10</v>
      </c>
      <c r="Q4026" t="str">
        <f>LEFT(N4026,FIND("/",N4026)-1)</f>
        <v>theater</v>
      </c>
      <c r="R4026" t="str">
        <f>RIGHT(N4026,LEN(N4026)-FIND("/",N4026))</f>
        <v>plays</v>
      </c>
      <c r="S4026" s="11">
        <f>(J4026/86400)+25569+(-5/24)</f>
        <v>42217.461770833332</v>
      </c>
      <c r="T4026" s="11">
        <f>(I4026/86400)+25569+(-5/24)</f>
        <v>42247.461770833332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IF(E4027&lt;=0,0,(E4027/D4027)*100)</f>
        <v>5</v>
      </c>
      <c r="P4027" s="7">
        <f>IF(E4027&lt;=0,0,E4027/L4027)</f>
        <v>62.5</v>
      </c>
      <c r="Q4027" t="str">
        <f>LEFT(N4027,FIND("/",N4027)-1)</f>
        <v>theater</v>
      </c>
      <c r="R4027" t="str">
        <f>RIGHT(N4027,LEN(N4027)-FIND("/",N4027))</f>
        <v>plays</v>
      </c>
      <c r="S4027" s="11">
        <f>(J4027/86400)+25569+(-5/24)</f>
        <v>42151.029351851852</v>
      </c>
      <c r="T4027" s="11">
        <f>(I4027/86400)+25569+(-5/24)</f>
        <v>42211.029351851852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IF(E4028&lt;=0,0,(E4028/D4028)*100)</f>
        <v>0</v>
      </c>
      <c r="P4028" s="7">
        <f>IF(E4028&lt;=0,0,E4028/L4028)</f>
        <v>0</v>
      </c>
      <c r="Q4028" t="str">
        <f>LEFT(N4028,FIND("/",N4028)-1)</f>
        <v>theater</v>
      </c>
      <c r="R4028" t="str">
        <f>RIGHT(N4028,LEN(N4028)-FIND("/",N4028))</f>
        <v>plays</v>
      </c>
      <c r="S4028" s="11">
        <f>(J4028/86400)+25569+(-5/24)</f>
        <v>42282.447210648148</v>
      </c>
      <c r="T4028" s="11">
        <f>(I4028/86400)+25569+(-5/24)</f>
        <v>42342.488877314812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IF(E4029&lt;=0,0,(E4029/D4029)*100)</f>
        <v>7.166666666666667</v>
      </c>
      <c r="P4029" s="7">
        <f>IF(E4029&lt;=0,0,E4029/L4029)</f>
        <v>30.714285714285715</v>
      </c>
      <c r="Q4029" t="str">
        <f>LEFT(N4029,FIND("/",N4029)-1)</f>
        <v>theater</v>
      </c>
      <c r="R4029" t="str">
        <f>RIGHT(N4029,LEN(N4029)-FIND("/",N4029))</f>
        <v>plays</v>
      </c>
      <c r="S4029" s="11">
        <f>(J4029/86400)+25569+(-5/24)</f>
        <v>42768.762511574074</v>
      </c>
      <c r="T4029" s="11">
        <f>(I4029/86400)+25569+(-5/24)</f>
        <v>42788.833333333336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IF(E4030&lt;=0,0,(E4030/D4030)*100)</f>
        <v>28.050000000000004</v>
      </c>
      <c r="P4030" s="7">
        <f>IF(E4030&lt;=0,0,E4030/L4030)</f>
        <v>51</v>
      </c>
      <c r="Q4030" t="str">
        <f>LEFT(N4030,FIND("/",N4030)-1)</f>
        <v>theater</v>
      </c>
      <c r="R4030" t="str">
        <f>RIGHT(N4030,LEN(N4030)-FIND("/",N4030))</f>
        <v>plays</v>
      </c>
      <c r="S4030" s="11">
        <f>(J4030/86400)+25569+(-5/24)</f>
        <v>41765.730324074073</v>
      </c>
      <c r="T4030" s="11">
        <f>(I4030/86400)+25569+(-5/24)</f>
        <v>41795.730324074073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IF(E4031&lt;=0,0,(E4031/D4031)*100)</f>
        <v>0</v>
      </c>
      <c r="P4031" s="7">
        <f>IF(E4031&lt;=0,0,E4031/L4031)</f>
        <v>0</v>
      </c>
      <c r="Q4031" t="str">
        <f>LEFT(N4031,FIND("/",N4031)-1)</f>
        <v>theater</v>
      </c>
      <c r="R4031" t="str">
        <f>RIGHT(N4031,LEN(N4031)-FIND("/",N4031))</f>
        <v>plays</v>
      </c>
      <c r="S4031" s="11">
        <f>(J4031/86400)+25569+(-5/24)</f>
        <v>42321.816782407404</v>
      </c>
      <c r="T4031" s="11">
        <f>(I4031/86400)+25569+(-5/24)</f>
        <v>42351.816782407404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IF(E4032&lt;=0,0,(E4032/D4032)*100)</f>
        <v>16</v>
      </c>
      <c r="P4032" s="7">
        <f>IF(E4032&lt;=0,0,E4032/L4032)</f>
        <v>66.666666666666671</v>
      </c>
      <c r="Q4032" t="str">
        <f>LEFT(N4032,FIND("/",N4032)-1)</f>
        <v>theater</v>
      </c>
      <c r="R4032" t="str">
        <f>RIGHT(N4032,LEN(N4032)-FIND("/",N4032))</f>
        <v>plays</v>
      </c>
      <c r="S4032" s="11">
        <f>(J4032/86400)+25569+(-5/24)</f>
        <v>42374.446747685179</v>
      </c>
      <c r="T4032" s="11">
        <f>(I4032/86400)+25569+(-5/24)</f>
        <v>42403.575694444444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IF(E4033&lt;=0,0,(E4033/D4033)*100)</f>
        <v>0</v>
      </c>
      <c r="P4033" s="7">
        <f>IF(E4033&lt;=0,0,E4033/L4033)</f>
        <v>0</v>
      </c>
      <c r="Q4033" t="str">
        <f>LEFT(N4033,FIND("/",N4033)-1)</f>
        <v>theater</v>
      </c>
      <c r="R4033" t="str">
        <f>RIGHT(N4033,LEN(N4033)-FIND("/",N4033))</f>
        <v>plays</v>
      </c>
      <c r="S4033" s="11">
        <f>(J4033/86400)+25569+(-5/24)</f>
        <v>41941.376898148148</v>
      </c>
      <c r="T4033" s="11">
        <f>(I4033/86400)+25569+(-5/24)</f>
        <v>41991.418564814812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IF(E4034&lt;=0,0,(E4034/D4034)*100)</f>
        <v>6.8287037037037033</v>
      </c>
      <c r="P4034" s="7">
        <f>IF(E4034&lt;=0,0,E4034/L4034)</f>
        <v>59</v>
      </c>
      <c r="Q4034" t="str">
        <f>LEFT(N4034,FIND("/",N4034)-1)</f>
        <v>theater</v>
      </c>
      <c r="R4034" t="str">
        <f>RIGHT(N4034,LEN(N4034)-FIND("/",N4034))</f>
        <v>plays</v>
      </c>
      <c r="S4034" s="11">
        <f>(J4034/86400)+25569+(-5/24)</f>
        <v>42293.60087962963</v>
      </c>
      <c r="T4034" s="11">
        <f>(I4034/86400)+25569+(-5/24)</f>
        <v>42353.642546296294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IF(E4035&lt;=0,0,(E4035/D4035)*100)</f>
        <v>25.698702928870294</v>
      </c>
      <c r="P4035" s="7">
        <f>IF(E4035&lt;=0,0,E4035/L4035)</f>
        <v>65.340319148936175</v>
      </c>
      <c r="Q4035" t="str">
        <f>LEFT(N4035,FIND("/",N4035)-1)</f>
        <v>theater</v>
      </c>
      <c r="R4035" t="str">
        <f>RIGHT(N4035,LEN(N4035)-FIND("/",N4035))</f>
        <v>plays</v>
      </c>
      <c r="S4035" s="11">
        <f>(J4035/86400)+25569+(-5/24)</f>
        <v>42614.06046296296</v>
      </c>
      <c r="T4035" s="11">
        <f>(I4035/86400)+25569+(-5/24)</f>
        <v>42645.166666666664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IF(E4036&lt;=0,0,(E4036/D4036)*100)</f>
        <v>1.4814814814814816</v>
      </c>
      <c r="P4036" s="7">
        <f>IF(E4036&lt;=0,0,E4036/L4036)</f>
        <v>100</v>
      </c>
      <c r="Q4036" t="str">
        <f>LEFT(N4036,FIND("/",N4036)-1)</f>
        <v>theater</v>
      </c>
      <c r="R4036" t="str">
        <f>RIGHT(N4036,LEN(N4036)-FIND("/",N4036))</f>
        <v>plays</v>
      </c>
      <c r="S4036" s="11">
        <f>(J4036/86400)+25569+(-5/24)</f>
        <v>42067.739004629628</v>
      </c>
      <c r="T4036" s="11">
        <f>(I4036/86400)+25569+(-5/24)</f>
        <v>42097.697337962956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IF(E4037&lt;=0,0,(E4037/D4037)*100)</f>
        <v>36.85</v>
      </c>
      <c r="P4037" s="7">
        <f>IF(E4037&lt;=0,0,E4037/L4037)</f>
        <v>147.4</v>
      </c>
      <c r="Q4037" t="str">
        <f>LEFT(N4037,FIND("/",N4037)-1)</f>
        <v>theater</v>
      </c>
      <c r="R4037" t="str">
        <f>RIGHT(N4037,LEN(N4037)-FIND("/",N4037))</f>
        <v>plays</v>
      </c>
      <c r="S4037" s="11">
        <f>(J4037/86400)+25569+(-5/24)</f>
        <v>41903.674618055556</v>
      </c>
      <c r="T4037" s="11">
        <f>(I4037/86400)+25569+(-5/24)</f>
        <v>41933.674618055556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IF(E4038&lt;=0,0,(E4038/D4038)*100)</f>
        <v>47.05</v>
      </c>
      <c r="P4038" s="7">
        <f>IF(E4038&lt;=0,0,E4038/L4038)</f>
        <v>166.05882352941177</v>
      </c>
      <c r="Q4038" t="str">
        <f>LEFT(N4038,FIND("/",N4038)-1)</f>
        <v>theater</v>
      </c>
      <c r="R4038" t="str">
        <f>RIGHT(N4038,LEN(N4038)-FIND("/",N4038))</f>
        <v>plays</v>
      </c>
      <c r="S4038" s="11">
        <f>(J4038/86400)+25569+(-5/24)</f>
        <v>41804.728750000002</v>
      </c>
      <c r="T4038" s="11">
        <f>(I4038/86400)+25569+(-5/24)</f>
        <v>41821.729166666664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IF(E4039&lt;=0,0,(E4039/D4039)*100)</f>
        <v>11.428571428571429</v>
      </c>
      <c r="P4039" s="7">
        <f>IF(E4039&lt;=0,0,E4039/L4039)</f>
        <v>40</v>
      </c>
      <c r="Q4039" t="str">
        <f>LEFT(N4039,FIND("/",N4039)-1)</f>
        <v>theater</v>
      </c>
      <c r="R4039" t="str">
        <f>RIGHT(N4039,LEN(N4039)-FIND("/",N4039))</f>
        <v>plays</v>
      </c>
      <c r="S4039" s="11">
        <f>(J4039/86400)+25569+(-5/24)</f>
        <v>42496.862442129626</v>
      </c>
      <c r="T4039" s="11">
        <f>(I4039/86400)+25569+(-5/24)</f>
        <v>42514.392361111109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IF(E4040&lt;=0,0,(E4040/D4040)*100)</f>
        <v>12.04</v>
      </c>
      <c r="P4040" s="7">
        <f>IF(E4040&lt;=0,0,E4040/L4040)</f>
        <v>75.25</v>
      </c>
      <c r="Q4040" t="str">
        <f>LEFT(N4040,FIND("/",N4040)-1)</f>
        <v>theater</v>
      </c>
      <c r="R4040" t="str">
        <f>RIGHT(N4040,LEN(N4040)-FIND("/",N4040))</f>
        <v>plays</v>
      </c>
      <c r="S4040" s="11">
        <f>(J4040/86400)+25569+(-5/24)</f>
        <v>41869.590393518512</v>
      </c>
      <c r="T4040" s="11">
        <f>(I4040/86400)+25569+(-5/24)</f>
        <v>41929.590393518512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IF(E4041&lt;=0,0,(E4041/D4041)*100)</f>
        <v>60</v>
      </c>
      <c r="P4041" s="7">
        <f>IF(E4041&lt;=0,0,E4041/L4041)</f>
        <v>60</v>
      </c>
      <c r="Q4041" t="str">
        <f>LEFT(N4041,FIND("/",N4041)-1)</f>
        <v>theater</v>
      </c>
      <c r="R4041" t="str">
        <f>RIGHT(N4041,LEN(N4041)-FIND("/",N4041))</f>
        <v>plays</v>
      </c>
      <c r="S4041" s="11">
        <f>(J4041/86400)+25569+(-5/24)</f>
        <v>42305.462581018517</v>
      </c>
      <c r="T4041" s="11">
        <f>(I4041/86400)+25569+(-5/24)</f>
        <v>42339.040972222218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IF(E4042&lt;=0,0,(E4042/D4042)*100)</f>
        <v>31.25</v>
      </c>
      <c r="P4042" s="7">
        <f>IF(E4042&lt;=0,0,E4042/L4042)</f>
        <v>1250</v>
      </c>
      <c r="Q4042" t="str">
        <f>LEFT(N4042,FIND("/",N4042)-1)</f>
        <v>theater</v>
      </c>
      <c r="R4042" t="str">
        <f>RIGHT(N4042,LEN(N4042)-FIND("/",N4042))</f>
        <v>plays</v>
      </c>
      <c r="S4042" s="11">
        <f>(J4042/86400)+25569+(-5/24)</f>
        <v>42144.023194444446</v>
      </c>
      <c r="T4042" s="11">
        <f>(I4042/86400)+25569+(-5/24)</f>
        <v>42202.916666666664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IF(E4043&lt;=0,0,(E4043/D4043)*100)</f>
        <v>0.42</v>
      </c>
      <c r="P4043" s="7">
        <f>IF(E4043&lt;=0,0,E4043/L4043)</f>
        <v>10.5</v>
      </c>
      <c r="Q4043" t="str">
        <f>LEFT(N4043,FIND("/",N4043)-1)</f>
        <v>theater</v>
      </c>
      <c r="R4043" t="str">
        <f>RIGHT(N4043,LEN(N4043)-FIND("/",N4043))</f>
        <v>plays</v>
      </c>
      <c r="S4043" s="11">
        <f>(J4043/86400)+25569+(-5/24)</f>
        <v>42559.265671296293</v>
      </c>
      <c r="T4043" s="11">
        <f>(I4043/86400)+25569+(-5/24)</f>
        <v>42619.265671296293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IF(E4044&lt;=0,0,(E4044/D4044)*100)</f>
        <v>0.21</v>
      </c>
      <c r="P4044" s="7">
        <f>IF(E4044&lt;=0,0,E4044/L4044)</f>
        <v>7</v>
      </c>
      <c r="Q4044" t="str">
        <f>LEFT(N4044,FIND("/",N4044)-1)</f>
        <v>theater</v>
      </c>
      <c r="R4044" t="str">
        <f>RIGHT(N4044,LEN(N4044)-FIND("/",N4044))</f>
        <v>plays</v>
      </c>
      <c r="S4044" s="11">
        <f>(J4044/86400)+25569+(-5/24)</f>
        <v>41994.875740740739</v>
      </c>
      <c r="T4044" s="11">
        <f>(I4044/86400)+25569+(-5/24)</f>
        <v>42024.594444444439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IF(E4045&lt;=0,0,(E4045/D4045)*100)</f>
        <v>0</v>
      </c>
      <c r="P4045" s="7">
        <f>IF(E4045&lt;=0,0,E4045/L4045)</f>
        <v>0</v>
      </c>
      <c r="Q4045" t="str">
        <f>LEFT(N4045,FIND("/",N4045)-1)</f>
        <v>theater</v>
      </c>
      <c r="R4045" t="str">
        <f>RIGHT(N4045,LEN(N4045)-FIND("/",N4045))</f>
        <v>plays</v>
      </c>
      <c r="S4045" s="11">
        <f>(J4045/86400)+25569+(-5/24)</f>
        <v>41948.749131944445</v>
      </c>
      <c r="T4045" s="11">
        <f>(I4045/86400)+25569+(-5/24)</f>
        <v>41963.749131944445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IF(E4046&lt;=0,0,(E4046/D4046)*100)</f>
        <v>37.5</v>
      </c>
      <c r="P4046" s="7">
        <f>IF(E4046&lt;=0,0,E4046/L4046)</f>
        <v>56.25</v>
      </c>
      <c r="Q4046" t="str">
        <f>LEFT(N4046,FIND("/",N4046)-1)</f>
        <v>theater</v>
      </c>
      <c r="R4046" t="str">
        <f>RIGHT(N4046,LEN(N4046)-FIND("/",N4046))</f>
        <v>plays</v>
      </c>
      <c r="S4046" s="11">
        <f>(J4046/86400)+25569+(-5/24)</f>
        <v>42074.011365740742</v>
      </c>
      <c r="T4046" s="11">
        <f>(I4046/86400)+25569+(-5/24)</f>
        <v>42103.999999999993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IF(E4047&lt;=0,0,(E4047/D4047)*100)</f>
        <v>0.02</v>
      </c>
      <c r="P4047" s="7">
        <f>IF(E4047&lt;=0,0,E4047/L4047)</f>
        <v>1</v>
      </c>
      <c r="Q4047" t="str">
        <f>LEFT(N4047,FIND("/",N4047)-1)</f>
        <v>theater</v>
      </c>
      <c r="R4047" t="str">
        <f>RIGHT(N4047,LEN(N4047)-FIND("/",N4047))</f>
        <v>plays</v>
      </c>
      <c r="S4047" s="11">
        <f>(J4047/86400)+25569+(-5/24)</f>
        <v>41841.992928240739</v>
      </c>
      <c r="T4047" s="11">
        <f>(I4047/86400)+25569+(-5/24)</f>
        <v>41871.992928240739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IF(E4048&lt;=0,0,(E4048/D4048)*100)</f>
        <v>8.2142857142857135</v>
      </c>
      <c r="P4048" s="7">
        <f>IF(E4048&lt;=0,0,E4048/L4048)</f>
        <v>38.333333333333336</v>
      </c>
      <c r="Q4048" t="str">
        <f>LEFT(N4048,FIND("/",N4048)-1)</f>
        <v>theater</v>
      </c>
      <c r="R4048" t="str">
        <f>RIGHT(N4048,LEN(N4048)-FIND("/",N4048))</f>
        <v>plays</v>
      </c>
      <c r="S4048" s="11">
        <f>(J4048/86400)+25569+(-5/24)</f>
        <v>41904.442245370366</v>
      </c>
      <c r="T4048" s="11">
        <f>(I4048/86400)+25569+(-5/24)</f>
        <v>41934.442245370366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IF(E4049&lt;=0,0,(E4049/D4049)*100)</f>
        <v>2.1999999999999997</v>
      </c>
      <c r="P4049" s="7">
        <f>IF(E4049&lt;=0,0,E4049/L4049)</f>
        <v>27.5</v>
      </c>
      <c r="Q4049" t="str">
        <f>LEFT(N4049,FIND("/",N4049)-1)</f>
        <v>theater</v>
      </c>
      <c r="R4049" t="str">
        <f>RIGHT(N4049,LEN(N4049)-FIND("/",N4049))</f>
        <v>plays</v>
      </c>
      <c r="S4049" s="11">
        <f>(J4049/86400)+25569+(-5/24)</f>
        <v>41990.814155092587</v>
      </c>
      <c r="T4049" s="11">
        <f>(I4049/86400)+25569+(-5/24)</f>
        <v>42014.833333333336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IF(E4050&lt;=0,0,(E4050/D4050)*100)</f>
        <v>17.652941176470588</v>
      </c>
      <c r="P4050" s="7">
        <f>IF(E4050&lt;=0,0,E4050/L4050)</f>
        <v>32.978021978021978</v>
      </c>
      <c r="Q4050" t="str">
        <f>LEFT(N4050,FIND("/",N4050)-1)</f>
        <v>theater</v>
      </c>
      <c r="R4050" t="str">
        <f>RIGHT(N4050,LEN(N4050)-FIND("/",N4050))</f>
        <v>plays</v>
      </c>
      <c r="S4050" s="11">
        <f>(J4050/86400)+25569+(-5/24)</f>
        <v>42436.300775462958</v>
      </c>
      <c r="T4050" s="11">
        <f>(I4050/86400)+25569+(-5/24)</f>
        <v>42471.259108796294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IF(E4051&lt;=0,0,(E4051/D4051)*100)</f>
        <v>0.08</v>
      </c>
      <c r="P4051" s="7">
        <f>IF(E4051&lt;=0,0,E4051/L4051)</f>
        <v>16</v>
      </c>
      <c r="Q4051" t="str">
        <f>LEFT(N4051,FIND("/",N4051)-1)</f>
        <v>theater</v>
      </c>
      <c r="R4051" t="str">
        <f>RIGHT(N4051,LEN(N4051)-FIND("/",N4051))</f>
        <v>plays</v>
      </c>
      <c r="S4051" s="11">
        <f>(J4051/86400)+25569+(-5/24)</f>
        <v>42169.750173611108</v>
      </c>
      <c r="T4051" s="11">
        <f>(I4051/86400)+25569+(-5/24)</f>
        <v>42199.750173611108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IF(E4052&lt;=0,0,(E4052/D4052)*100)</f>
        <v>6.6666666666666666E-2</v>
      </c>
      <c r="P4052" s="7">
        <f>IF(E4052&lt;=0,0,E4052/L4052)</f>
        <v>1</v>
      </c>
      <c r="Q4052" t="str">
        <f>LEFT(N4052,FIND("/",N4052)-1)</f>
        <v>theater</v>
      </c>
      <c r="R4052" t="str">
        <f>RIGHT(N4052,LEN(N4052)-FIND("/",N4052))</f>
        <v>plays</v>
      </c>
      <c r="S4052" s="11">
        <f>(J4052/86400)+25569+(-5/24)</f>
        <v>41905.428136574068</v>
      </c>
      <c r="T4052" s="11">
        <f>(I4052/86400)+25569+(-5/24)</f>
        <v>41935.428136574068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IF(E4053&lt;=0,0,(E4053/D4053)*100)</f>
        <v>0</v>
      </c>
      <c r="P4053" s="7">
        <f>IF(E4053&lt;=0,0,E4053/L4053)</f>
        <v>0</v>
      </c>
      <c r="Q4053" t="str">
        <f>LEFT(N4053,FIND("/",N4053)-1)</f>
        <v>theater</v>
      </c>
      <c r="R4053" t="str">
        <f>RIGHT(N4053,LEN(N4053)-FIND("/",N4053))</f>
        <v>plays</v>
      </c>
      <c r="S4053" s="11">
        <f>(J4053/86400)+25569+(-5/24)</f>
        <v>41761.601817129624</v>
      </c>
      <c r="T4053" s="11">
        <f>(I4053/86400)+25569+(-5/24)</f>
        <v>41768.078472222223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IF(E4054&lt;=0,0,(E4054/D4054)*100)</f>
        <v>37.533333333333339</v>
      </c>
      <c r="P4054" s="7">
        <f>IF(E4054&lt;=0,0,E4054/L4054)</f>
        <v>86.615384615384613</v>
      </c>
      <c r="Q4054" t="str">
        <f>LEFT(N4054,FIND("/",N4054)-1)</f>
        <v>theater</v>
      </c>
      <c r="R4054" t="str">
        <f>RIGHT(N4054,LEN(N4054)-FIND("/",N4054))</f>
        <v>plays</v>
      </c>
      <c r="S4054" s="11">
        <f>(J4054/86400)+25569+(-5/24)</f>
        <v>41865.670324074068</v>
      </c>
      <c r="T4054" s="11">
        <f>(I4054/86400)+25569+(-5/24)</f>
        <v>41925.670324074068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IF(E4055&lt;=0,0,(E4055/D4055)*100)</f>
        <v>22</v>
      </c>
      <c r="P4055" s="7">
        <f>IF(E4055&lt;=0,0,E4055/L4055)</f>
        <v>55</v>
      </c>
      <c r="Q4055" t="str">
        <f>LEFT(N4055,FIND("/",N4055)-1)</f>
        <v>theater</v>
      </c>
      <c r="R4055" t="str">
        <f>RIGHT(N4055,LEN(N4055)-FIND("/",N4055))</f>
        <v>plays</v>
      </c>
      <c r="S4055" s="11">
        <f>(J4055/86400)+25569+(-5/24)</f>
        <v>41928.481805555552</v>
      </c>
      <c r="T4055" s="11">
        <f>(I4055/86400)+25569+(-5/24)</f>
        <v>41958.624999999993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IF(E4056&lt;=0,0,(E4056/D4056)*100)</f>
        <v>0</v>
      </c>
      <c r="P4056" s="7">
        <f>IF(E4056&lt;=0,0,E4056/L4056)</f>
        <v>0</v>
      </c>
      <c r="Q4056" t="str">
        <f>LEFT(N4056,FIND("/",N4056)-1)</f>
        <v>theater</v>
      </c>
      <c r="R4056" t="str">
        <f>RIGHT(N4056,LEN(N4056)-FIND("/",N4056))</f>
        <v>plays</v>
      </c>
      <c r="S4056" s="11">
        <f>(J4056/86400)+25569+(-5/24)</f>
        <v>42613.632928240739</v>
      </c>
      <c r="T4056" s="11">
        <f>(I4056/86400)+25569+(-5/24)</f>
        <v>42643.958333333336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IF(E4057&lt;=0,0,(E4057/D4057)*100)</f>
        <v>17.62</v>
      </c>
      <c r="P4057" s="7">
        <f>IF(E4057&lt;=0,0,E4057/L4057)</f>
        <v>41.952380952380949</v>
      </c>
      <c r="Q4057" t="str">
        <f>LEFT(N4057,FIND("/",N4057)-1)</f>
        <v>theater</v>
      </c>
      <c r="R4057" t="str">
        <f>RIGHT(N4057,LEN(N4057)-FIND("/",N4057))</f>
        <v>plays</v>
      </c>
      <c r="S4057" s="11">
        <f>(J4057/86400)+25569+(-5/24)</f>
        <v>41779.44017361111</v>
      </c>
      <c r="T4057" s="11">
        <f>(I4057/86400)+25569+(-5/24)</f>
        <v>41809.44017361111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IF(E4058&lt;=0,0,(E4058/D4058)*100)</f>
        <v>53</v>
      </c>
      <c r="P4058" s="7">
        <f>IF(E4058&lt;=0,0,E4058/L4058)</f>
        <v>88.333333333333329</v>
      </c>
      <c r="Q4058" t="str">
        <f>LEFT(N4058,FIND("/",N4058)-1)</f>
        <v>theater</v>
      </c>
      <c r="R4058" t="str">
        <f>RIGHT(N4058,LEN(N4058)-FIND("/",N4058))</f>
        <v>plays</v>
      </c>
      <c r="S4058" s="11">
        <f>(J4058/86400)+25569+(-5/24)</f>
        <v>42534.724988425922</v>
      </c>
      <c r="T4058" s="11">
        <f>(I4058/86400)+25569+(-5/24)</f>
        <v>42554.624305555553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IF(E4059&lt;=0,0,(E4059/D4059)*100)</f>
        <v>22.142857142857142</v>
      </c>
      <c r="P4059" s="7">
        <f>IF(E4059&lt;=0,0,E4059/L4059)</f>
        <v>129.16666666666666</v>
      </c>
      <c r="Q4059" t="str">
        <f>LEFT(N4059,FIND("/",N4059)-1)</f>
        <v>theater</v>
      </c>
      <c r="R4059" t="str">
        <f>RIGHT(N4059,LEN(N4059)-FIND("/",N4059))</f>
        <v>plays</v>
      </c>
      <c r="S4059" s="11">
        <f>(J4059/86400)+25569+(-5/24)</f>
        <v>42310.760185185187</v>
      </c>
      <c r="T4059" s="11">
        <f>(I4059/86400)+25569+(-5/24)</f>
        <v>42333.749999999993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IF(E4060&lt;=0,0,(E4060/D4060)*100)</f>
        <v>2.5333333333333332</v>
      </c>
      <c r="P4060" s="7">
        <f>IF(E4060&lt;=0,0,E4060/L4060)</f>
        <v>23.75</v>
      </c>
      <c r="Q4060" t="str">
        <f>LEFT(N4060,FIND("/",N4060)-1)</f>
        <v>theater</v>
      </c>
      <c r="R4060" t="str">
        <f>RIGHT(N4060,LEN(N4060)-FIND("/",N4060))</f>
        <v>plays</v>
      </c>
      <c r="S4060" s="11">
        <f>(J4060/86400)+25569+(-5/24)</f>
        <v>42445.852361111109</v>
      </c>
      <c r="T4060" s="11">
        <f>(I4060/86400)+25569+(-5/24)</f>
        <v>42460.957638888889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IF(E4061&lt;=0,0,(E4061/D4061)*100)</f>
        <v>2.5</v>
      </c>
      <c r="P4061" s="7">
        <f>IF(E4061&lt;=0,0,E4061/L4061)</f>
        <v>35.714285714285715</v>
      </c>
      <c r="Q4061" t="str">
        <f>LEFT(N4061,FIND("/",N4061)-1)</f>
        <v>theater</v>
      </c>
      <c r="R4061" t="str">
        <f>RIGHT(N4061,LEN(N4061)-FIND("/",N4061))</f>
        <v>plays</v>
      </c>
      <c r="S4061" s="11">
        <f>(J4061/86400)+25569+(-5/24)</f>
        <v>41866.432314814811</v>
      </c>
      <c r="T4061" s="11">
        <f>(I4061/86400)+25569+(-5/24)</f>
        <v>41897.916666666664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IF(E4062&lt;=0,0,(E4062/D4062)*100)</f>
        <v>2.85</v>
      </c>
      <c r="P4062" s="7">
        <f>IF(E4062&lt;=0,0,E4062/L4062)</f>
        <v>57</v>
      </c>
      <c r="Q4062" t="str">
        <f>LEFT(N4062,FIND("/",N4062)-1)</f>
        <v>theater</v>
      </c>
      <c r="R4062" t="str">
        <f>RIGHT(N4062,LEN(N4062)-FIND("/",N4062))</f>
        <v>plays</v>
      </c>
      <c r="S4062" s="11">
        <f>(J4062/86400)+25569+(-5/24)</f>
        <v>41779.486759259256</v>
      </c>
      <c r="T4062" s="11">
        <f>(I4062/86400)+25569+(-5/24)</f>
        <v>41813.458333333328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IF(E4063&lt;=0,0,(E4063/D4063)*100)</f>
        <v>0</v>
      </c>
      <c r="P4063" s="7">
        <f>IF(E4063&lt;=0,0,E4063/L4063)</f>
        <v>0</v>
      </c>
      <c r="Q4063" t="str">
        <f>LEFT(N4063,FIND("/",N4063)-1)</f>
        <v>theater</v>
      </c>
      <c r="R4063" t="str">
        <f>RIGHT(N4063,LEN(N4063)-FIND("/",N4063))</f>
        <v>plays</v>
      </c>
      <c r="S4063" s="11">
        <f>(J4063/86400)+25569+(-5/24)</f>
        <v>42420.933136574073</v>
      </c>
      <c r="T4063" s="11">
        <f>(I4063/86400)+25569+(-5/24)</f>
        <v>42480.891469907401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IF(E4064&lt;=0,0,(E4064/D4064)*100)</f>
        <v>2.4500000000000002</v>
      </c>
      <c r="P4064" s="7">
        <f>IF(E4064&lt;=0,0,E4064/L4064)</f>
        <v>163.33333333333334</v>
      </c>
      <c r="Q4064" t="str">
        <f>LEFT(N4064,FIND("/",N4064)-1)</f>
        <v>theater</v>
      </c>
      <c r="R4064" t="str">
        <f>RIGHT(N4064,LEN(N4064)-FIND("/",N4064))</f>
        <v>plays</v>
      </c>
      <c r="S4064" s="11">
        <f>(J4064/86400)+25569+(-5/24)</f>
        <v>42523.530879629623</v>
      </c>
      <c r="T4064" s="11">
        <f>(I4064/86400)+25569+(-5/24)</f>
        <v>42553.530879629623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IF(E4065&lt;=0,0,(E4065/D4065)*100)</f>
        <v>1.4210526315789473</v>
      </c>
      <c r="P4065" s="7">
        <f>IF(E4065&lt;=0,0,E4065/L4065)</f>
        <v>15</v>
      </c>
      <c r="Q4065" t="str">
        <f>LEFT(N4065,FIND("/",N4065)-1)</f>
        <v>theater</v>
      </c>
      <c r="R4065" t="str">
        <f>RIGHT(N4065,LEN(N4065)-FIND("/",N4065))</f>
        <v>plays</v>
      </c>
      <c r="S4065" s="11">
        <f>(J4065/86400)+25569+(-5/24)</f>
        <v>41787.473194444443</v>
      </c>
      <c r="T4065" s="11">
        <f>(I4065/86400)+25569+(-5/24)</f>
        <v>41817.473194444443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IF(E4066&lt;=0,0,(E4066/D4066)*100)</f>
        <v>19.25</v>
      </c>
      <c r="P4066" s="7">
        <f>IF(E4066&lt;=0,0,E4066/L4066)</f>
        <v>64.166666666666671</v>
      </c>
      <c r="Q4066" t="str">
        <f>LEFT(N4066,FIND("/",N4066)-1)</f>
        <v>theater</v>
      </c>
      <c r="R4066" t="str">
        <f>RIGHT(N4066,LEN(N4066)-FIND("/",N4066))</f>
        <v>plays</v>
      </c>
      <c r="S4066" s="11">
        <f>(J4066/86400)+25569+(-5/24)</f>
        <v>42093.379930555551</v>
      </c>
      <c r="T4066" s="11">
        <f>(I4066/86400)+25569+(-5/24)</f>
        <v>42123.379930555551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IF(E4067&lt;=0,0,(E4067/D4067)*100)</f>
        <v>0.67500000000000004</v>
      </c>
      <c r="P4067" s="7">
        <f>IF(E4067&lt;=0,0,E4067/L4067)</f>
        <v>6.75</v>
      </c>
      <c r="Q4067" t="str">
        <f>LEFT(N4067,FIND("/",N4067)-1)</f>
        <v>theater</v>
      </c>
      <c r="R4067" t="str">
        <f>RIGHT(N4067,LEN(N4067)-FIND("/",N4067))</f>
        <v>plays</v>
      </c>
      <c r="S4067" s="11">
        <f>(J4067/86400)+25569+(-5/24)</f>
        <v>41833.74318287037</v>
      </c>
      <c r="T4067" s="11">
        <f>(I4067/86400)+25569+(-5/24)</f>
        <v>41863.74318287037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IF(E4068&lt;=0,0,(E4068/D4068)*100)</f>
        <v>0.16666666666666669</v>
      </c>
      <c r="P4068" s="7">
        <f>IF(E4068&lt;=0,0,E4068/L4068)</f>
        <v>25</v>
      </c>
      <c r="Q4068" t="str">
        <f>LEFT(N4068,FIND("/",N4068)-1)</f>
        <v>theater</v>
      </c>
      <c r="R4068" t="str">
        <f>RIGHT(N4068,LEN(N4068)-FIND("/",N4068))</f>
        <v>plays</v>
      </c>
      <c r="S4068" s="11">
        <f>(J4068/86400)+25569+(-5/24)</f>
        <v>42478.830879629626</v>
      </c>
      <c r="T4068" s="11">
        <f>(I4068/86400)+25569+(-5/24)</f>
        <v>42508.830879629626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IF(E4069&lt;=0,0,(E4069/D4069)*100)</f>
        <v>60.9</v>
      </c>
      <c r="P4069" s="7">
        <f>IF(E4069&lt;=0,0,E4069/L4069)</f>
        <v>179.11764705882354</v>
      </c>
      <c r="Q4069" t="str">
        <f>LEFT(N4069,FIND("/",N4069)-1)</f>
        <v>theater</v>
      </c>
      <c r="R4069" t="str">
        <f>RIGHT(N4069,LEN(N4069)-FIND("/",N4069))</f>
        <v>plays</v>
      </c>
      <c r="S4069" s="11">
        <f>(J4069/86400)+25569+(-5/24)</f>
        <v>42234.909143518518</v>
      </c>
      <c r="T4069" s="11">
        <f>(I4069/86400)+25569+(-5/24)</f>
        <v>42274.909143518518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IF(E4070&lt;=0,0,(E4070/D4070)*100)</f>
        <v>1</v>
      </c>
      <c r="P4070" s="7">
        <f>IF(E4070&lt;=0,0,E4070/L4070)</f>
        <v>34.950000000000003</v>
      </c>
      <c r="Q4070" t="str">
        <f>LEFT(N4070,FIND("/",N4070)-1)</f>
        <v>theater</v>
      </c>
      <c r="R4070" t="str">
        <f>RIGHT(N4070,LEN(N4070)-FIND("/",N4070))</f>
        <v>plays</v>
      </c>
      <c r="S4070" s="11">
        <f>(J4070/86400)+25569+(-5/24)</f>
        <v>42718.755266203698</v>
      </c>
      <c r="T4070" s="11">
        <f>(I4070/86400)+25569+(-5/24)</f>
        <v>42748.753472222219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IF(E4071&lt;=0,0,(E4071/D4071)*100)</f>
        <v>34.4</v>
      </c>
      <c r="P4071" s="7">
        <f>IF(E4071&lt;=0,0,E4071/L4071)</f>
        <v>33.07692307692308</v>
      </c>
      <c r="Q4071" t="str">
        <f>LEFT(N4071,FIND("/",N4071)-1)</f>
        <v>theater</v>
      </c>
      <c r="R4071" t="str">
        <f>RIGHT(N4071,LEN(N4071)-FIND("/",N4071))</f>
        <v>plays</v>
      </c>
      <c r="S4071" s="11">
        <f>(J4071/86400)+25569+(-5/24)</f>
        <v>42022.453194444439</v>
      </c>
      <c r="T4071" s="11">
        <f>(I4071/86400)+25569+(-5/24)</f>
        <v>42063.291666666664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IF(E4072&lt;=0,0,(E4072/D4072)*100)</f>
        <v>16.5</v>
      </c>
      <c r="P4072" s="7">
        <f>IF(E4072&lt;=0,0,E4072/L4072)</f>
        <v>27.5</v>
      </c>
      <c r="Q4072" t="str">
        <f>LEFT(N4072,FIND("/",N4072)-1)</f>
        <v>theater</v>
      </c>
      <c r="R4072" t="str">
        <f>RIGHT(N4072,LEN(N4072)-FIND("/",N4072))</f>
        <v>plays</v>
      </c>
      <c r="S4072" s="11">
        <f>(J4072/86400)+25569+(-5/24)</f>
        <v>42031.458564814813</v>
      </c>
      <c r="T4072" s="11">
        <f>(I4072/86400)+25569+(-5/24)</f>
        <v>42063.916666666664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IF(E4073&lt;=0,0,(E4073/D4073)*100)</f>
        <v>0</v>
      </c>
      <c r="P4073" s="7">
        <f>IF(E4073&lt;=0,0,E4073/L4073)</f>
        <v>0</v>
      </c>
      <c r="Q4073" t="str">
        <f>LEFT(N4073,FIND("/",N4073)-1)</f>
        <v>theater</v>
      </c>
      <c r="R4073" t="str">
        <f>RIGHT(N4073,LEN(N4073)-FIND("/",N4073))</f>
        <v>plays</v>
      </c>
      <c r="S4073" s="11">
        <f>(J4073/86400)+25569+(-5/24)</f>
        <v>42700.59642361111</v>
      </c>
      <c r="T4073" s="11">
        <f>(I4073/86400)+25569+(-5/24)</f>
        <v>42730.59642361111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IF(E4074&lt;=0,0,(E4074/D4074)*100)</f>
        <v>0.4</v>
      </c>
      <c r="P4074" s="7">
        <f>IF(E4074&lt;=0,0,E4074/L4074)</f>
        <v>2</v>
      </c>
      <c r="Q4074" t="str">
        <f>LEFT(N4074,FIND("/",N4074)-1)</f>
        <v>theater</v>
      </c>
      <c r="R4074" t="str">
        <f>RIGHT(N4074,LEN(N4074)-FIND("/",N4074))</f>
        <v>plays</v>
      </c>
      <c r="S4074" s="11">
        <f>(J4074/86400)+25569+(-5/24)</f>
        <v>41812.566099537034</v>
      </c>
      <c r="T4074" s="11">
        <f>(I4074/86400)+25569+(-5/24)</f>
        <v>41872.566099537034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IF(E4075&lt;=0,0,(E4075/D4075)*100)</f>
        <v>1.0571428571428572</v>
      </c>
      <c r="P4075" s="7">
        <f>IF(E4075&lt;=0,0,E4075/L4075)</f>
        <v>18.5</v>
      </c>
      <c r="Q4075" t="str">
        <f>LEFT(N4075,FIND("/",N4075)-1)</f>
        <v>theater</v>
      </c>
      <c r="R4075" t="str">
        <f>RIGHT(N4075,LEN(N4075)-FIND("/",N4075))</f>
        <v>plays</v>
      </c>
      <c r="S4075" s="11">
        <f>(J4075/86400)+25569+(-5/24)</f>
        <v>42078.136874999997</v>
      </c>
      <c r="T4075" s="11">
        <f>(I4075/86400)+25569+(-5/24)</f>
        <v>42132.958333333336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IF(E4076&lt;=0,0,(E4076/D4076)*100)</f>
        <v>26.727272727272727</v>
      </c>
      <c r="P4076" s="7">
        <f>IF(E4076&lt;=0,0,E4076/L4076)</f>
        <v>35</v>
      </c>
      <c r="Q4076" t="str">
        <f>LEFT(N4076,FIND("/",N4076)-1)</f>
        <v>theater</v>
      </c>
      <c r="R4076" t="str">
        <f>RIGHT(N4076,LEN(N4076)-FIND("/",N4076))</f>
        <v>plays</v>
      </c>
      <c r="S4076" s="11">
        <f>(J4076/86400)+25569+(-5/24)</f>
        <v>42283.344618055555</v>
      </c>
      <c r="T4076" s="11">
        <f>(I4076/86400)+25569+(-5/24)</f>
        <v>42313.386284722219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IF(E4077&lt;=0,0,(E4077/D4077)*100)</f>
        <v>28.799999999999997</v>
      </c>
      <c r="P4077" s="7">
        <f>IF(E4077&lt;=0,0,E4077/L4077)</f>
        <v>44.307692307692307</v>
      </c>
      <c r="Q4077" t="str">
        <f>LEFT(N4077,FIND("/",N4077)-1)</f>
        <v>theater</v>
      </c>
      <c r="R4077" t="str">
        <f>RIGHT(N4077,LEN(N4077)-FIND("/",N4077))</f>
        <v>plays</v>
      </c>
      <c r="S4077" s="11">
        <f>(J4077/86400)+25569+(-5/24)</f>
        <v>41778.837604166663</v>
      </c>
      <c r="T4077" s="11">
        <f>(I4077/86400)+25569+(-5/24)</f>
        <v>41820.519444444442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IF(E4078&lt;=0,0,(E4078/D4078)*100)</f>
        <v>0</v>
      </c>
      <c r="P4078" s="7">
        <f>IF(E4078&lt;=0,0,E4078/L4078)</f>
        <v>0</v>
      </c>
      <c r="Q4078" t="str">
        <f>LEFT(N4078,FIND("/",N4078)-1)</f>
        <v>theater</v>
      </c>
      <c r="R4078" t="str">
        <f>RIGHT(N4078,LEN(N4078)-FIND("/",N4078))</f>
        <v>plays</v>
      </c>
      <c r="S4078" s="11">
        <f>(J4078/86400)+25569+(-5/24)</f>
        <v>41905.587372685179</v>
      </c>
      <c r="T4078" s="11">
        <f>(I4078/86400)+25569+(-5/24)</f>
        <v>41933.618750000001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IF(E4079&lt;=0,0,(E4079/D4079)*100)</f>
        <v>8.9</v>
      </c>
      <c r="P4079" s="7">
        <f>IF(E4079&lt;=0,0,E4079/L4079)</f>
        <v>222.5</v>
      </c>
      <c r="Q4079" t="str">
        <f>LEFT(N4079,FIND("/",N4079)-1)</f>
        <v>theater</v>
      </c>
      <c r="R4079" t="str">
        <f>RIGHT(N4079,LEN(N4079)-FIND("/",N4079))</f>
        <v>plays</v>
      </c>
      <c r="S4079" s="11">
        <f>(J4079/86400)+25569+(-5/24)</f>
        <v>42695.502245370364</v>
      </c>
      <c r="T4079" s="11">
        <f>(I4079/86400)+25569+(-5/24)</f>
        <v>42725.502245370364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IF(E4080&lt;=0,0,(E4080/D4080)*100)</f>
        <v>0</v>
      </c>
      <c r="P4080" s="7">
        <f>IF(E4080&lt;=0,0,E4080/L4080)</f>
        <v>0</v>
      </c>
      <c r="Q4080" t="str">
        <f>LEFT(N4080,FIND("/",N4080)-1)</f>
        <v>theater</v>
      </c>
      <c r="R4080" t="str">
        <f>RIGHT(N4080,LEN(N4080)-FIND("/",N4080))</f>
        <v>plays</v>
      </c>
      <c r="S4080" s="11">
        <f>(J4080/86400)+25569+(-5/24)</f>
        <v>42732.579189814809</v>
      </c>
      <c r="T4080" s="11">
        <f>(I4080/86400)+25569+(-5/24)</f>
        <v>42762.579189814809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IF(E4081&lt;=0,0,(E4081/D4081)*100)</f>
        <v>0.16666666666666669</v>
      </c>
      <c r="P4081" s="7">
        <f>IF(E4081&lt;=0,0,E4081/L4081)</f>
        <v>5</v>
      </c>
      <c r="Q4081" t="str">
        <f>LEFT(N4081,FIND("/",N4081)-1)</f>
        <v>theater</v>
      </c>
      <c r="R4081" t="str">
        <f>RIGHT(N4081,LEN(N4081)-FIND("/",N4081))</f>
        <v>plays</v>
      </c>
      <c r="S4081" s="11">
        <f>(J4081/86400)+25569+(-5/24)</f>
        <v>42510.730567129627</v>
      </c>
      <c r="T4081" s="11">
        <f>(I4081/86400)+25569+(-5/24)</f>
        <v>42540.730567129627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IF(E4082&lt;=0,0,(E4082/D4082)*100)</f>
        <v>0</v>
      </c>
      <c r="P4082" s="7">
        <f>IF(E4082&lt;=0,0,E4082/L4082)</f>
        <v>0</v>
      </c>
      <c r="Q4082" t="str">
        <f>LEFT(N4082,FIND("/",N4082)-1)</f>
        <v>theater</v>
      </c>
      <c r="R4082" t="str">
        <f>RIGHT(N4082,LEN(N4082)-FIND("/",N4082))</f>
        <v>plays</v>
      </c>
      <c r="S4082" s="11">
        <f>(J4082/86400)+25569+(-5/24)</f>
        <v>42511.489768518521</v>
      </c>
      <c r="T4082" s="11">
        <f>(I4082/86400)+25569+(-5/24)</f>
        <v>42535.579166666663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IF(E4083&lt;=0,0,(E4083/D4083)*100)</f>
        <v>15.737410071942445</v>
      </c>
      <c r="P4083" s="7">
        <f>IF(E4083&lt;=0,0,E4083/L4083)</f>
        <v>29.166666666666668</v>
      </c>
      <c r="Q4083" t="str">
        <f>LEFT(N4083,FIND("/",N4083)-1)</f>
        <v>theater</v>
      </c>
      <c r="R4083" t="str">
        <f>RIGHT(N4083,LEN(N4083)-FIND("/",N4083))</f>
        <v>plays</v>
      </c>
      <c r="S4083" s="11">
        <f>(J4083/86400)+25569+(-5/24)</f>
        <v>42041.372974537029</v>
      </c>
      <c r="T4083" s="11">
        <f>(I4083/86400)+25569+(-5/24)</f>
        <v>42071.331307870372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IF(E4084&lt;=0,0,(E4084/D4084)*100)</f>
        <v>2</v>
      </c>
      <c r="P4084" s="7">
        <f>IF(E4084&lt;=0,0,E4084/L4084)</f>
        <v>1.5</v>
      </c>
      <c r="Q4084" t="str">
        <f>LEFT(N4084,FIND("/",N4084)-1)</f>
        <v>theater</v>
      </c>
      <c r="R4084" t="str">
        <f>RIGHT(N4084,LEN(N4084)-FIND("/",N4084))</f>
        <v>plays</v>
      </c>
      <c r="S4084" s="11">
        <f>(J4084/86400)+25569+(-5/24)</f>
        <v>42306.980937499997</v>
      </c>
      <c r="T4084" s="11">
        <f>(I4084/86400)+25569+(-5/24)</f>
        <v>42322.749999999993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IF(E4085&lt;=0,0,(E4085/D4085)*100)</f>
        <v>21.685714285714287</v>
      </c>
      <c r="P4085" s="7">
        <f>IF(E4085&lt;=0,0,E4085/L4085)</f>
        <v>126.5</v>
      </c>
      <c r="Q4085" t="str">
        <f>LEFT(N4085,FIND("/",N4085)-1)</f>
        <v>theater</v>
      </c>
      <c r="R4085" t="str">
        <f>RIGHT(N4085,LEN(N4085)-FIND("/",N4085))</f>
        <v>plays</v>
      </c>
      <c r="S4085" s="11">
        <f>(J4085/86400)+25569+(-5/24)</f>
        <v>42353.553425925922</v>
      </c>
      <c r="T4085" s="11">
        <f>(I4085/86400)+25569+(-5/24)</f>
        <v>42383.553425925922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IF(E4086&lt;=0,0,(E4086/D4086)*100)</f>
        <v>0.33333333333333337</v>
      </c>
      <c r="P4086" s="7">
        <f>IF(E4086&lt;=0,0,E4086/L4086)</f>
        <v>10</v>
      </c>
      <c r="Q4086" t="str">
        <f>LEFT(N4086,FIND("/",N4086)-1)</f>
        <v>theater</v>
      </c>
      <c r="R4086" t="str">
        <f>RIGHT(N4086,LEN(N4086)-FIND("/",N4086))</f>
        <v>plays</v>
      </c>
      <c r="S4086" s="11">
        <f>(J4086/86400)+25569+(-5/24)</f>
        <v>42622.228078703702</v>
      </c>
      <c r="T4086" s="11">
        <f>(I4086/86400)+25569+(-5/24)</f>
        <v>42652.228078703702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IF(E4087&lt;=0,0,(E4087/D4087)*100)</f>
        <v>0.2857142857142857</v>
      </c>
      <c r="P4087" s="7">
        <f>IF(E4087&lt;=0,0,E4087/L4087)</f>
        <v>10</v>
      </c>
      <c r="Q4087" t="str">
        <f>LEFT(N4087,FIND("/",N4087)-1)</f>
        <v>theater</v>
      </c>
      <c r="R4087" t="str">
        <f>RIGHT(N4087,LEN(N4087)-FIND("/",N4087))</f>
        <v>plays</v>
      </c>
      <c r="S4087" s="11">
        <f>(J4087/86400)+25569+(-5/24)</f>
        <v>42058.395543981482</v>
      </c>
      <c r="T4087" s="11">
        <f>(I4087/86400)+25569+(-5/24)</f>
        <v>42086.957638888889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IF(E4088&lt;=0,0,(E4088/D4088)*100)</f>
        <v>4.7</v>
      </c>
      <c r="P4088" s="7">
        <f>IF(E4088&lt;=0,0,E4088/L4088)</f>
        <v>9.4</v>
      </c>
      <c r="Q4088" t="str">
        <f>LEFT(N4088,FIND("/",N4088)-1)</f>
        <v>theater</v>
      </c>
      <c r="R4088" t="str">
        <f>RIGHT(N4088,LEN(N4088)-FIND("/",N4088))</f>
        <v>plays</v>
      </c>
      <c r="S4088" s="11">
        <f>(J4088/86400)+25569+(-5/24)</f>
        <v>42304.732627314814</v>
      </c>
      <c r="T4088" s="11">
        <f>(I4088/86400)+25569+(-5/24)</f>
        <v>42328.958333333336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IF(E4089&lt;=0,0,(E4089/D4089)*100)</f>
        <v>0</v>
      </c>
      <c r="P4089" s="7">
        <f>IF(E4089&lt;=0,0,E4089/L4089)</f>
        <v>0</v>
      </c>
      <c r="Q4089" t="str">
        <f>LEFT(N4089,FIND("/",N4089)-1)</f>
        <v>theater</v>
      </c>
      <c r="R4089" t="str">
        <f>RIGHT(N4089,LEN(N4089)-FIND("/",N4089))</f>
        <v>plays</v>
      </c>
      <c r="S4089" s="11">
        <f>(J4089/86400)+25569+(-5/24)</f>
        <v>42538.53456018518</v>
      </c>
      <c r="T4089" s="11">
        <f>(I4089/86400)+25569+(-5/24)</f>
        <v>42568.53456018518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IF(E4090&lt;=0,0,(E4090/D4090)*100)</f>
        <v>10.8</v>
      </c>
      <c r="P4090" s="7">
        <f>IF(E4090&lt;=0,0,E4090/L4090)</f>
        <v>72</v>
      </c>
      <c r="Q4090" t="str">
        <f>LEFT(N4090,FIND("/",N4090)-1)</f>
        <v>theater</v>
      </c>
      <c r="R4090" t="str">
        <f>RIGHT(N4090,LEN(N4090)-FIND("/",N4090))</f>
        <v>plays</v>
      </c>
      <c r="S4090" s="11">
        <f>(J4090/86400)+25569+(-5/24)</f>
        <v>41990.40421296296</v>
      </c>
      <c r="T4090" s="11">
        <f>(I4090/86400)+25569+(-5/24)</f>
        <v>42020.226388888885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IF(E4091&lt;=0,0,(E4091/D4091)*100)</f>
        <v>4.8</v>
      </c>
      <c r="P4091" s="7">
        <f>IF(E4091&lt;=0,0,E4091/L4091)</f>
        <v>30</v>
      </c>
      <c r="Q4091" t="str">
        <f>LEFT(N4091,FIND("/",N4091)-1)</f>
        <v>theater</v>
      </c>
      <c r="R4091" t="str">
        <f>RIGHT(N4091,LEN(N4091)-FIND("/",N4091))</f>
        <v>plays</v>
      </c>
      <c r="S4091" s="11">
        <f>(J4091/86400)+25569+(-5/24)</f>
        <v>42122.524166666662</v>
      </c>
      <c r="T4091" s="11">
        <f>(I4091/86400)+25569+(-5/24)</f>
        <v>42155.524305555555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IF(E4092&lt;=0,0,(E4092/D4092)*100)</f>
        <v>3.2</v>
      </c>
      <c r="P4092" s="7">
        <f>IF(E4092&lt;=0,0,E4092/L4092)</f>
        <v>10.666666666666666</v>
      </c>
      <c r="Q4092" t="str">
        <f>LEFT(N4092,FIND("/",N4092)-1)</f>
        <v>theater</v>
      </c>
      <c r="R4092" t="str">
        <f>RIGHT(N4092,LEN(N4092)-FIND("/",N4092))</f>
        <v>plays</v>
      </c>
      <c r="S4092" s="11">
        <f>(J4092/86400)+25569+(-5/24)</f>
        <v>42209.464548611104</v>
      </c>
      <c r="T4092" s="11">
        <f>(I4092/86400)+25569+(-5/24)</f>
        <v>42223.416666666664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IF(E4093&lt;=0,0,(E4093/D4093)*100)</f>
        <v>12.75</v>
      </c>
      <c r="P4093" s="7">
        <f>IF(E4093&lt;=0,0,E4093/L4093)</f>
        <v>25.5</v>
      </c>
      <c r="Q4093" t="str">
        <f>LEFT(N4093,FIND("/",N4093)-1)</f>
        <v>theater</v>
      </c>
      <c r="R4093" t="str">
        <f>RIGHT(N4093,LEN(N4093)-FIND("/",N4093))</f>
        <v>plays</v>
      </c>
      <c r="S4093" s="11">
        <f>(J4093/86400)+25569+(-5/24)</f>
        <v>41990.298043981478</v>
      </c>
      <c r="T4093" s="11">
        <f>(I4093/86400)+25569+(-5/24)</f>
        <v>42020.298043981478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IF(E4094&lt;=0,0,(E4094/D4094)*100)</f>
        <v>1.8181818181818181E-2</v>
      </c>
      <c r="P4094" s="7">
        <f>IF(E4094&lt;=0,0,E4094/L4094)</f>
        <v>20</v>
      </c>
      <c r="Q4094" t="str">
        <f>LEFT(N4094,FIND("/",N4094)-1)</f>
        <v>theater</v>
      </c>
      <c r="R4094" t="str">
        <f>RIGHT(N4094,LEN(N4094)-FIND("/",N4094))</f>
        <v>plays</v>
      </c>
      <c r="S4094" s="11">
        <f>(J4094/86400)+25569+(-5/24)</f>
        <v>42038.986655092587</v>
      </c>
      <c r="T4094" s="11">
        <f>(I4094/86400)+25569+(-5/24)</f>
        <v>42098.944988425923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IF(E4095&lt;=0,0,(E4095/D4095)*100)</f>
        <v>2.4</v>
      </c>
      <c r="P4095" s="7">
        <f>IF(E4095&lt;=0,0,E4095/L4095)</f>
        <v>15</v>
      </c>
      <c r="Q4095" t="str">
        <f>LEFT(N4095,FIND("/",N4095)-1)</f>
        <v>theater</v>
      </c>
      <c r="R4095" t="str">
        <f>RIGHT(N4095,LEN(N4095)-FIND("/",N4095))</f>
        <v>plays</v>
      </c>
      <c r="S4095" s="11">
        <f>(J4095/86400)+25569+(-5/24)</f>
        <v>42178.607557870368</v>
      </c>
      <c r="T4095" s="11">
        <f>(I4095/86400)+25569+(-5/24)</f>
        <v>42238.607557870368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IF(E4096&lt;=0,0,(E4096/D4096)*100)</f>
        <v>36.5</v>
      </c>
      <c r="P4096" s="7">
        <f>IF(E4096&lt;=0,0,E4096/L4096)</f>
        <v>91.25</v>
      </c>
      <c r="Q4096" t="str">
        <f>LEFT(N4096,FIND("/",N4096)-1)</f>
        <v>theater</v>
      </c>
      <c r="R4096" t="str">
        <f>RIGHT(N4096,LEN(N4096)-FIND("/",N4096))</f>
        <v>plays</v>
      </c>
      <c r="S4096" s="11">
        <f>(J4096/86400)+25569+(-5/24)</f>
        <v>41889.878472222219</v>
      </c>
      <c r="T4096" s="11">
        <f>(I4096/86400)+25569+(-5/24)</f>
        <v>41933.999305555553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IF(E4097&lt;=0,0,(E4097/D4097)*100)</f>
        <v>2.666666666666667</v>
      </c>
      <c r="P4097" s="7">
        <f>IF(E4097&lt;=0,0,E4097/L4097)</f>
        <v>800</v>
      </c>
      <c r="Q4097" t="str">
        <f>LEFT(N4097,FIND("/",N4097)-1)</f>
        <v>theater</v>
      </c>
      <c r="R4097" t="str">
        <f>RIGHT(N4097,LEN(N4097)-FIND("/",N4097))</f>
        <v>plays</v>
      </c>
      <c r="S4097" s="11">
        <f>(J4097/86400)+25569+(-5/24)</f>
        <v>42692.823495370372</v>
      </c>
      <c r="T4097" s="11">
        <f>(I4097/86400)+25569+(-5/24)</f>
        <v>42722.823495370372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IF(E4098&lt;=0,0,(E4098/D4098)*100)</f>
        <v>11.428571428571429</v>
      </c>
      <c r="P4098" s="7">
        <f>IF(E4098&lt;=0,0,E4098/L4098)</f>
        <v>80</v>
      </c>
      <c r="Q4098" t="str">
        <f>LEFT(N4098,FIND("/",N4098)-1)</f>
        <v>theater</v>
      </c>
      <c r="R4098" t="str">
        <f>RIGHT(N4098,LEN(N4098)-FIND("/",N4098))</f>
        <v>plays</v>
      </c>
      <c r="S4098" s="11">
        <f>(J4098/86400)+25569+(-5/24)</f>
        <v>42750.321979166663</v>
      </c>
      <c r="T4098" s="11">
        <f>(I4098/86400)+25569+(-5/24)</f>
        <v>42794.160416666666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IF(E4099&lt;=0,0,(E4099/D4099)*100)</f>
        <v>0</v>
      </c>
      <c r="P4099" s="7">
        <f>IF(E4099&lt;=0,0,E4099/L4099)</f>
        <v>0</v>
      </c>
      <c r="Q4099" t="str">
        <f>LEFT(N4099,FIND("/",N4099)-1)</f>
        <v>theater</v>
      </c>
      <c r="R4099" t="str">
        <f>RIGHT(N4099,LEN(N4099)-FIND("/",N4099))</f>
        <v>plays</v>
      </c>
      <c r="S4099" s="11">
        <f>(J4099/86400)+25569+(-5/24)</f>
        <v>42344.616168981483</v>
      </c>
      <c r="T4099" s="11">
        <f>(I4099/86400)+25569+(-5/24)</f>
        <v>42400.788194444445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IF(E4100&lt;=0,0,(E4100/D4100)*100)</f>
        <v>0</v>
      </c>
      <c r="P4100" s="7">
        <f>IF(E4100&lt;=0,0,E4100/L4100)</f>
        <v>0</v>
      </c>
      <c r="Q4100" t="str">
        <f>LEFT(N4100,FIND("/",N4100)-1)</f>
        <v>theater</v>
      </c>
      <c r="R4100" t="str">
        <f>RIGHT(N4100,LEN(N4100)-FIND("/",N4100))</f>
        <v>plays</v>
      </c>
      <c r="S4100" s="11">
        <f>(J4100/86400)+25569+(-5/24)</f>
        <v>42495.51385416666</v>
      </c>
      <c r="T4100" s="11">
        <f>(I4100/86400)+25569+(-5/24)</f>
        <v>42525.51385416666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IF(E4101&lt;=0,0,(E4101/D4101)*100)</f>
        <v>1.1111111111111112</v>
      </c>
      <c r="P4101" s="7">
        <f>IF(E4101&lt;=0,0,E4101/L4101)</f>
        <v>50</v>
      </c>
      <c r="Q4101" t="str">
        <f>LEFT(N4101,FIND("/",N4101)-1)</f>
        <v>theater</v>
      </c>
      <c r="R4101" t="str">
        <f>RIGHT(N4101,LEN(N4101)-FIND("/",N4101))</f>
        <v>plays</v>
      </c>
      <c r="S4101" s="11">
        <f>(J4101/86400)+25569+(-5/24)</f>
        <v>42570.642048611109</v>
      </c>
      <c r="T4101" s="11">
        <f>(I4101/86400)+25569+(-5/24)</f>
        <v>42615.642048611109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IF(E4102&lt;=0,0,(E4102/D4102)*100)</f>
        <v>0</v>
      </c>
      <c r="P4102" s="7">
        <f>IF(E4102&lt;=0,0,E4102/L4102)</f>
        <v>0</v>
      </c>
      <c r="Q4102" t="str">
        <f>LEFT(N4102,FIND("/",N4102)-1)</f>
        <v>theater</v>
      </c>
      <c r="R4102" t="str">
        <f>RIGHT(N4102,LEN(N4102)-FIND("/",N4102))</f>
        <v>plays</v>
      </c>
      <c r="S4102" s="11">
        <f>(J4102/86400)+25569+(-5/24)</f>
        <v>41926.916550925926</v>
      </c>
      <c r="T4102" s="11">
        <f>(I4102/86400)+25569+(-5/24)</f>
        <v>41936.916550925926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IF(E4103&lt;=0,0,(E4103/D4103)*100)</f>
        <v>0</v>
      </c>
      <c r="P4103" s="7">
        <f>IF(E4103&lt;=0,0,E4103/L4103)</f>
        <v>0</v>
      </c>
      <c r="Q4103" t="str">
        <f>LEFT(N4103,FIND("/",N4103)-1)</f>
        <v>theater</v>
      </c>
      <c r="R4103" t="str">
        <f>RIGHT(N4103,LEN(N4103)-FIND("/",N4103))</f>
        <v>plays</v>
      </c>
      <c r="S4103" s="11">
        <f>(J4103/86400)+25569+(-5/24)</f>
        <v>42730.695393518516</v>
      </c>
      <c r="T4103" s="11">
        <f>(I4103/86400)+25569+(-5/24)</f>
        <v>42760.695393518516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IF(E4104&lt;=0,0,(E4104/D4104)*100)</f>
        <v>27.400000000000002</v>
      </c>
      <c r="P4104" s="7">
        <f>IF(E4104&lt;=0,0,E4104/L4104)</f>
        <v>22.833333333333332</v>
      </c>
      <c r="Q4104" t="str">
        <f>LEFT(N4104,FIND("/",N4104)-1)</f>
        <v>theater</v>
      </c>
      <c r="R4104" t="str">
        <f>RIGHT(N4104,LEN(N4104)-FIND("/",N4104))</f>
        <v>plays</v>
      </c>
      <c r="S4104" s="11">
        <f>(J4104/86400)+25569+(-5/24)</f>
        <v>42475.639733796292</v>
      </c>
      <c r="T4104" s="11">
        <f>(I4104/86400)+25569+(-5/24)</f>
        <v>42505.639733796292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IF(E4105&lt;=0,0,(E4105/D4105)*100)</f>
        <v>10</v>
      </c>
      <c r="P4105" s="7">
        <f>IF(E4105&lt;=0,0,E4105/L4105)</f>
        <v>16.666666666666668</v>
      </c>
      <c r="Q4105" t="str">
        <f>LEFT(N4105,FIND("/",N4105)-1)</f>
        <v>theater</v>
      </c>
      <c r="R4105" t="str">
        <f>RIGHT(N4105,LEN(N4105)-FIND("/",N4105))</f>
        <v>plays</v>
      </c>
      <c r="S4105" s="11">
        <f>(J4105/86400)+25569+(-5/24)</f>
        <v>42188.624606481484</v>
      </c>
      <c r="T4105" s="11">
        <f>(I4105/86400)+25569+(-5/24)</f>
        <v>42242.563888888886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IF(E4106&lt;=0,0,(E4106/D4106)*100)</f>
        <v>21.366666666666667</v>
      </c>
      <c r="P4106" s="7">
        <f>IF(E4106&lt;=0,0,E4106/L4106)</f>
        <v>45.785714285714285</v>
      </c>
      <c r="Q4106" t="str">
        <f>LEFT(N4106,FIND("/",N4106)-1)</f>
        <v>theater</v>
      </c>
      <c r="R4106" t="str">
        <f>RIGHT(N4106,LEN(N4106)-FIND("/",N4106))</f>
        <v>plays</v>
      </c>
      <c r="S4106" s="11">
        <f>(J4106/86400)+25569+(-5/24)</f>
        <v>42640.069837962961</v>
      </c>
      <c r="T4106" s="11">
        <f>(I4106/86400)+25569+(-5/24)</f>
        <v>42670.069837962961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IF(E4107&lt;=0,0,(E4107/D4107)*100)</f>
        <v>6.9696969696969706</v>
      </c>
      <c r="P4107" s="7">
        <f>IF(E4107&lt;=0,0,E4107/L4107)</f>
        <v>383.33333333333331</v>
      </c>
      <c r="Q4107" t="str">
        <f>LEFT(N4107,FIND("/",N4107)-1)</f>
        <v>theater</v>
      </c>
      <c r="R4107" t="str">
        <f>RIGHT(N4107,LEN(N4107)-FIND("/",N4107))</f>
        <v>plays</v>
      </c>
      <c r="S4107" s="11">
        <f>(J4107/86400)+25569+(-5/24)</f>
        <v>42696.802187499998</v>
      </c>
      <c r="T4107" s="11">
        <f>(I4107/86400)+25569+(-5/24)</f>
        <v>42729.802187499998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IF(E4108&lt;=0,0,(E4108/D4108)*100)</f>
        <v>70.599999999999994</v>
      </c>
      <c r="P4108" s="7">
        <f>IF(E4108&lt;=0,0,E4108/L4108)</f>
        <v>106.96969696969697</v>
      </c>
      <c r="Q4108" t="str">
        <f>LEFT(N4108,FIND("/",N4108)-1)</f>
        <v>theater</v>
      </c>
      <c r="R4108" t="str">
        <f>RIGHT(N4108,LEN(N4108)-FIND("/",N4108))</f>
        <v>plays</v>
      </c>
      <c r="S4108" s="11">
        <f>(J4108/86400)+25569+(-5/24)</f>
        <v>42052.841041666667</v>
      </c>
      <c r="T4108" s="11">
        <f>(I4108/86400)+25569+(-5/24)</f>
        <v>42095.833333333336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IF(E4109&lt;=0,0,(E4109/D4109)*100)</f>
        <v>2.0500000000000003</v>
      </c>
      <c r="P4109" s="7">
        <f>IF(E4109&lt;=0,0,E4109/L4109)</f>
        <v>10.25</v>
      </c>
      <c r="Q4109" t="str">
        <f>LEFT(N4109,FIND("/",N4109)-1)</f>
        <v>theater</v>
      </c>
      <c r="R4109" t="str">
        <f>RIGHT(N4109,LEN(N4109)-FIND("/",N4109))</f>
        <v>plays</v>
      </c>
      <c r="S4109" s="11">
        <f>(J4109/86400)+25569+(-5/24)</f>
        <v>41883.708344907405</v>
      </c>
      <c r="T4109" s="11">
        <f>(I4109/86400)+25569+(-5/24)</f>
        <v>41906.708344907405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IF(E4110&lt;=0,0,(E4110/D4110)*100)</f>
        <v>1.9666666666666666</v>
      </c>
      <c r="P4110" s="7">
        <f>IF(E4110&lt;=0,0,E4110/L4110)</f>
        <v>59</v>
      </c>
      <c r="Q4110" t="str">
        <f>LEFT(N4110,FIND("/",N4110)-1)</f>
        <v>theater</v>
      </c>
      <c r="R4110" t="str">
        <f>RIGHT(N4110,LEN(N4110)-FIND("/",N4110))</f>
        <v>plays</v>
      </c>
      <c r="S4110" s="11">
        <f>(J4110/86400)+25569+(-5/24)</f>
        <v>42766.823344907403</v>
      </c>
      <c r="T4110" s="11">
        <f>(I4110/86400)+25569+(-5/24)</f>
        <v>42796.999999999993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IF(E4111&lt;=0,0,(E4111/D4111)*100)</f>
        <v>0</v>
      </c>
      <c r="P4111" s="7">
        <f>IF(E4111&lt;=0,0,E4111/L4111)</f>
        <v>0</v>
      </c>
      <c r="Q4111" t="str">
        <f>LEFT(N4111,FIND("/",N4111)-1)</f>
        <v>theater</v>
      </c>
      <c r="R4111" t="str">
        <f>RIGHT(N4111,LEN(N4111)-FIND("/",N4111))</f>
        <v>plays</v>
      </c>
      <c r="S4111" s="11">
        <f>(J4111/86400)+25569+(-5/24)</f>
        <v>42307.331064814811</v>
      </c>
      <c r="T4111" s="11">
        <f>(I4111/86400)+25569+(-5/24)</f>
        <v>42337.372731481482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IF(E4112&lt;=0,0,(E4112/D4112)*100)</f>
        <v>28.666666666666668</v>
      </c>
      <c r="P4112" s="7">
        <f>IF(E4112&lt;=0,0,E4112/L4112)</f>
        <v>14.333333333333334</v>
      </c>
      <c r="Q4112" t="str">
        <f>LEFT(N4112,FIND("/",N4112)-1)</f>
        <v>theater</v>
      </c>
      <c r="R4112" t="str">
        <f>RIGHT(N4112,LEN(N4112)-FIND("/",N4112))</f>
        <v>plays</v>
      </c>
      <c r="S4112" s="11">
        <f>(J4112/86400)+25569+(-5/24)</f>
        <v>42512.418414351851</v>
      </c>
      <c r="T4112" s="11">
        <f>(I4112/86400)+25569+(-5/24)</f>
        <v>42572.418414351851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IF(E4113&lt;=0,0,(E4113/D4113)*100)</f>
        <v>3.1333333333333333</v>
      </c>
      <c r="P4113" s="7">
        <f>IF(E4113&lt;=0,0,E4113/L4113)</f>
        <v>15.666666666666666</v>
      </c>
      <c r="Q4113" t="str">
        <f>LEFT(N4113,FIND("/",N4113)-1)</f>
        <v>theater</v>
      </c>
      <c r="R4113" t="str">
        <f>RIGHT(N4113,LEN(N4113)-FIND("/",N4113))</f>
        <v>plays</v>
      </c>
      <c r="S4113" s="11">
        <f>(J4113/86400)+25569+(-5/24)</f>
        <v>42028.927546296291</v>
      </c>
      <c r="T4113" s="11">
        <f>(I4113/86400)+25569+(-5/24)</f>
        <v>42058.927546296291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IF(E4114&lt;=0,0,(E4114/D4114)*100)</f>
        <v>0.04</v>
      </c>
      <c r="P4114" s="7">
        <f>IF(E4114&lt;=0,0,E4114/L4114)</f>
        <v>1</v>
      </c>
      <c r="Q4114" t="str">
        <f>LEFT(N4114,FIND("/",N4114)-1)</f>
        <v>theater</v>
      </c>
      <c r="R4114" t="str">
        <f>RIGHT(N4114,LEN(N4114)-FIND("/",N4114))</f>
        <v>plays</v>
      </c>
      <c r="S4114" s="11">
        <f>(J4114/86400)+25569+(-5/24)</f>
        <v>42400.738263888888</v>
      </c>
      <c r="T4114" s="11">
        <f>(I4114/86400)+25569+(-5/24)</f>
        <v>42427.791666666664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IF(E4115&lt;=0,0,(E4115/D4115)*100)</f>
        <v>0.2</v>
      </c>
      <c r="P4115" s="7">
        <f>IF(E4115&lt;=0,0,E4115/L4115)</f>
        <v>1</v>
      </c>
      <c r="Q4115" t="str">
        <f>LEFT(N4115,FIND("/",N4115)-1)</f>
        <v>theater</v>
      </c>
      <c r="R4115" t="str">
        <f>RIGHT(N4115,LEN(N4115)-FIND("/",N4115))</f>
        <v>plays</v>
      </c>
      <c r="S4115" s="11">
        <f>(J4115/86400)+25569+(-5/24)</f>
        <v>42358.364849537036</v>
      </c>
      <c r="T4115" s="11">
        <f>(I4115/86400)+25569+(-5/24)</f>
        <v>42377.06527777778</v>
      </c>
    </row>
  </sheetData>
  <autoFilter ref="A1:T4115" xr:uid="{F6821EE3-CA55-4201-8B5D-D4CBA2671B5E}"/>
  <sortState ref="A2:T4116">
    <sortCondition ref="A2:A4116"/>
  </sortState>
  <conditionalFormatting sqref="F1:F1048576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CB4C1-EC3A-40C6-8499-5F6C9F777C5F}">
  <sheetPr codeName="Sheet2"/>
  <dimension ref="A1:F14"/>
  <sheetViews>
    <sheetView workbookViewId="0">
      <selection activeCell="C5" sqref="C5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8" t="s">
        <v>8223</v>
      </c>
      <c r="B1" t="s">
        <v>8323</v>
      </c>
    </row>
    <row r="3" spans="1:6" x14ac:dyDescent="0.45">
      <c r="A3" s="8" t="s">
        <v>8322</v>
      </c>
      <c r="B3" s="8" t="s">
        <v>8310</v>
      </c>
    </row>
    <row r="4" spans="1:6" x14ac:dyDescent="0.45">
      <c r="A4" s="8" t="s">
        <v>8321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45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45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45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45">
      <c r="A8" s="9" t="s">
        <v>8314</v>
      </c>
      <c r="B8" s="10">
        <v>24</v>
      </c>
      <c r="C8" s="10"/>
      <c r="D8" s="10"/>
      <c r="E8" s="10"/>
      <c r="F8" s="10">
        <v>24</v>
      </c>
    </row>
    <row r="9" spans="1:6" x14ac:dyDescent="0.45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45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45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45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45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45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5CA3F-4CB0-4DD2-A82C-75A7189CB503}">
  <sheetPr codeName="Sheet3"/>
  <dimension ref="A2:F47"/>
  <sheetViews>
    <sheetView topLeftCell="A18" workbookViewId="0">
      <selection activeCell="A4" sqref="A4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2" spans="1:6" x14ac:dyDescent="0.45">
      <c r="A2" s="8" t="s">
        <v>8223</v>
      </c>
      <c r="B2" t="s">
        <v>8323</v>
      </c>
    </row>
    <row r="4" spans="1:6" x14ac:dyDescent="0.45">
      <c r="A4" s="8" t="s">
        <v>8322</v>
      </c>
      <c r="B4" s="8" t="s">
        <v>8310</v>
      </c>
    </row>
    <row r="5" spans="1:6" x14ac:dyDescent="0.45">
      <c r="A5" s="8" t="s">
        <v>8321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45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45">
      <c r="A7" s="9" t="s">
        <v>8325</v>
      </c>
      <c r="B7" s="10">
        <v>20</v>
      </c>
      <c r="C7" s="10"/>
      <c r="D7" s="10"/>
      <c r="E7" s="10"/>
      <c r="F7" s="10">
        <v>20</v>
      </c>
    </row>
    <row r="8" spans="1:6" x14ac:dyDescent="0.45">
      <c r="A8" s="9" t="s">
        <v>8326</v>
      </c>
      <c r="B8" s="10">
        <v>24</v>
      </c>
      <c r="C8" s="10"/>
      <c r="D8" s="10"/>
      <c r="E8" s="10"/>
      <c r="F8" s="10">
        <v>24</v>
      </c>
    </row>
    <row r="9" spans="1:6" x14ac:dyDescent="0.45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45">
      <c r="A10" s="9" t="s">
        <v>8328</v>
      </c>
      <c r="B10" s="10"/>
      <c r="C10" s="10"/>
      <c r="D10" s="10"/>
      <c r="E10" s="10">
        <v>40</v>
      </c>
      <c r="F10" s="10">
        <v>40</v>
      </c>
    </row>
    <row r="11" spans="1:6" x14ac:dyDescent="0.45">
      <c r="A11" s="9" t="s">
        <v>8329</v>
      </c>
      <c r="B11" s="10"/>
      <c r="C11" s="10"/>
      <c r="D11" s="10"/>
      <c r="E11" s="10">
        <v>180</v>
      </c>
      <c r="F11" s="10">
        <v>180</v>
      </c>
    </row>
    <row r="12" spans="1:6" x14ac:dyDescent="0.45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45">
      <c r="A13" s="9" t="s">
        <v>8331</v>
      </c>
      <c r="B13" s="10"/>
      <c r="C13" s="10"/>
      <c r="D13" s="10"/>
      <c r="E13" s="10">
        <v>40</v>
      </c>
      <c r="F13" s="10">
        <v>40</v>
      </c>
    </row>
    <row r="14" spans="1:6" x14ac:dyDescent="0.45">
      <c r="A14" s="9" t="s">
        <v>8332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45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45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45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45">
      <c r="A18" s="9" t="s">
        <v>8336</v>
      </c>
      <c r="B18" s="10"/>
      <c r="C18" s="10"/>
      <c r="D18" s="10"/>
      <c r="E18" s="10">
        <v>140</v>
      </c>
      <c r="F18" s="10">
        <v>140</v>
      </c>
    </row>
    <row r="19" spans="1:6" x14ac:dyDescent="0.45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45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45">
      <c r="A21" s="9" t="s">
        <v>8339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45">
      <c r="A22" s="9" t="s">
        <v>8340</v>
      </c>
      <c r="B22" s="10"/>
      <c r="C22" s="10"/>
      <c r="D22" s="10"/>
      <c r="E22" s="10">
        <v>20</v>
      </c>
      <c r="F22" s="10">
        <v>20</v>
      </c>
    </row>
    <row r="23" spans="1:6" x14ac:dyDescent="0.45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45">
      <c r="A24" s="9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4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45">
      <c r="A26" s="9" t="s">
        <v>8344</v>
      </c>
      <c r="B26" s="10"/>
      <c r="C26" s="10"/>
      <c r="D26" s="10"/>
      <c r="E26" s="10">
        <v>60</v>
      </c>
      <c r="F26" s="10">
        <v>60</v>
      </c>
    </row>
    <row r="27" spans="1:6" x14ac:dyDescent="0.45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45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45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45">
      <c r="A30" s="9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45">
      <c r="A31" s="9" t="s">
        <v>8349</v>
      </c>
      <c r="B31" s="10"/>
      <c r="C31" s="10"/>
      <c r="D31" s="10"/>
      <c r="E31" s="10">
        <v>40</v>
      </c>
      <c r="F31" s="10">
        <v>40</v>
      </c>
    </row>
    <row r="32" spans="1:6" x14ac:dyDescent="0.45">
      <c r="A32" s="9" t="s">
        <v>8350</v>
      </c>
      <c r="B32" s="10"/>
      <c r="C32" s="10"/>
      <c r="D32" s="10"/>
      <c r="E32" s="10">
        <v>20</v>
      </c>
      <c r="F32" s="10">
        <v>20</v>
      </c>
    </row>
    <row r="33" spans="1:6" x14ac:dyDescent="0.4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45">
      <c r="A34" s="9" t="s">
        <v>8352</v>
      </c>
      <c r="B34" s="10"/>
      <c r="C34" s="10"/>
      <c r="D34" s="10"/>
      <c r="E34" s="10">
        <v>260</v>
      </c>
      <c r="F34" s="10">
        <v>260</v>
      </c>
    </row>
    <row r="35" spans="1:6" x14ac:dyDescent="0.45">
      <c r="A35" s="9" t="s">
        <v>8353</v>
      </c>
      <c r="B35" s="10">
        <v>40</v>
      </c>
      <c r="C35" s="10"/>
      <c r="D35" s="10"/>
      <c r="E35" s="10"/>
      <c r="F35" s="10">
        <v>40</v>
      </c>
    </row>
    <row r="36" spans="1:6" x14ac:dyDescent="0.45">
      <c r="A36" s="9" t="s">
        <v>8354</v>
      </c>
      <c r="B36" s="10"/>
      <c r="C36" s="10"/>
      <c r="D36" s="10"/>
      <c r="E36" s="10">
        <v>60</v>
      </c>
      <c r="F36" s="10">
        <v>60</v>
      </c>
    </row>
    <row r="37" spans="1:6" x14ac:dyDescent="0.45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45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4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45">
      <c r="A40" s="9" t="s">
        <v>8358</v>
      </c>
      <c r="B40" s="10"/>
      <c r="C40" s="10"/>
      <c r="D40" s="10"/>
      <c r="E40" s="10">
        <v>80</v>
      </c>
      <c r="F40" s="10">
        <v>80</v>
      </c>
    </row>
    <row r="41" spans="1:6" x14ac:dyDescent="0.45">
      <c r="A41" s="9" t="s">
        <v>8359</v>
      </c>
      <c r="B41" s="10"/>
      <c r="C41" s="10"/>
      <c r="D41" s="10"/>
      <c r="E41" s="10">
        <v>60</v>
      </c>
      <c r="F41" s="10">
        <v>60</v>
      </c>
    </row>
    <row r="42" spans="1:6" x14ac:dyDescent="0.45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45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45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45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45">
      <c r="A46" s="9" t="s">
        <v>8364</v>
      </c>
      <c r="B46" s="10">
        <v>20</v>
      </c>
      <c r="C46" s="10"/>
      <c r="D46" s="10"/>
      <c r="E46" s="10"/>
      <c r="F46" s="10">
        <v>20</v>
      </c>
    </row>
    <row r="47" spans="1:6" x14ac:dyDescent="0.45">
      <c r="A47" s="9" t="s">
        <v>8320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8B80A-0B15-413D-8C09-7F5FC9789E2A}">
  <sheetPr codeName="Sheet4"/>
  <dimension ref="A1:E18"/>
  <sheetViews>
    <sheetView workbookViewId="0">
      <selection activeCell="E7" sqref="E7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1" spans="1:5" x14ac:dyDescent="0.45">
      <c r="A1" s="8" t="s">
        <v>8308</v>
      </c>
      <c r="B1" t="s">
        <v>8323</v>
      </c>
    </row>
    <row r="2" spans="1:5" x14ac:dyDescent="0.45">
      <c r="A2" s="8" t="s">
        <v>8379</v>
      </c>
      <c r="B2" t="s">
        <v>8323</v>
      </c>
    </row>
    <row r="4" spans="1:5" x14ac:dyDescent="0.45">
      <c r="A4" s="8" t="s">
        <v>8322</v>
      </c>
      <c r="B4" s="8" t="s">
        <v>8310</v>
      </c>
    </row>
    <row r="5" spans="1:5" x14ac:dyDescent="0.45">
      <c r="A5" s="8" t="s">
        <v>8321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45">
      <c r="A6" s="12" t="s">
        <v>8373</v>
      </c>
      <c r="B6" s="10">
        <v>34</v>
      </c>
      <c r="C6" s="10">
        <v>149</v>
      </c>
      <c r="D6" s="10">
        <v>183</v>
      </c>
      <c r="E6" s="10">
        <v>366</v>
      </c>
    </row>
    <row r="7" spans="1:5" x14ac:dyDescent="0.45">
      <c r="A7" s="12" t="s">
        <v>8374</v>
      </c>
      <c r="B7" s="10">
        <v>27</v>
      </c>
      <c r="C7" s="10">
        <v>105</v>
      </c>
      <c r="D7" s="10">
        <v>202</v>
      </c>
      <c r="E7" s="10">
        <v>334</v>
      </c>
    </row>
    <row r="8" spans="1:5" x14ac:dyDescent="0.45">
      <c r="A8" s="12" t="s">
        <v>8375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45">
      <c r="A9" s="12" t="s">
        <v>8376</v>
      </c>
      <c r="B9" s="10">
        <v>27</v>
      </c>
      <c r="C9" s="10">
        <v>103</v>
      </c>
      <c r="D9" s="10">
        <v>193</v>
      </c>
      <c r="E9" s="10">
        <v>323</v>
      </c>
    </row>
    <row r="10" spans="1:5" x14ac:dyDescent="0.45">
      <c r="A10" s="12" t="s">
        <v>8367</v>
      </c>
      <c r="B10" s="10">
        <v>26</v>
      </c>
      <c r="C10" s="10">
        <v>126</v>
      </c>
      <c r="D10" s="10">
        <v>233</v>
      </c>
      <c r="E10" s="10">
        <v>385</v>
      </c>
    </row>
    <row r="11" spans="1:5" x14ac:dyDescent="0.45">
      <c r="A11" s="12" t="s">
        <v>8377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45">
      <c r="A12" s="12" t="s">
        <v>8368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45">
      <c r="A13" s="12" t="s">
        <v>8369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45">
      <c r="A14" s="12" t="s">
        <v>8370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45">
      <c r="A15" s="12" t="s">
        <v>8371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45">
      <c r="A16" s="12" t="s">
        <v>8372</v>
      </c>
      <c r="B16" s="10">
        <v>37</v>
      </c>
      <c r="C16" s="10">
        <v>113</v>
      </c>
      <c r="D16" s="10">
        <v>180</v>
      </c>
      <c r="E16" s="10">
        <v>330</v>
      </c>
    </row>
    <row r="17" spans="1:5" x14ac:dyDescent="0.45">
      <c r="A17" s="12" t="s">
        <v>8378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45">
      <c r="A18" s="12" t="s">
        <v>8320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B60F0-6036-4215-B323-E4459694EF31}">
  <sheetPr codeName="Sheet5"/>
  <dimension ref="A1:H13"/>
  <sheetViews>
    <sheetView workbookViewId="0">
      <selection activeCell="J11" sqref="J11"/>
    </sheetView>
  </sheetViews>
  <sheetFormatPr defaultRowHeight="14.25" x14ac:dyDescent="0.45"/>
  <cols>
    <col min="1" max="1" width="25.59765625" bestFit="1" customWidth="1"/>
    <col min="2" max="2" width="25.06640625" bestFit="1" customWidth="1"/>
    <col min="3" max="3" width="21.46484375" bestFit="1" customWidth="1"/>
    <col min="4" max="4" width="24" bestFit="1" customWidth="1"/>
    <col min="5" max="5" width="11.46484375" bestFit="1" customWidth="1"/>
    <col min="6" max="6" width="18.06640625" bestFit="1" customWidth="1"/>
    <col min="7" max="7" width="14.73046875" bestFit="1" customWidth="1"/>
    <col min="8" max="8" width="17.19921875" bestFit="1" customWidth="1"/>
  </cols>
  <sheetData>
    <row r="1" spans="1:8" x14ac:dyDescent="0.45">
      <c r="A1" s="13" t="s">
        <v>8380</v>
      </c>
      <c r="B1" s="13" t="s">
        <v>8381</v>
      </c>
      <c r="C1" s="13" t="s">
        <v>8382</v>
      </c>
      <c r="D1" s="13" t="s">
        <v>8387</v>
      </c>
      <c r="E1" s="13" t="s">
        <v>8383</v>
      </c>
      <c r="F1" s="13" t="s">
        <v>8384</v>
      </c>
      <c r="G1" s="13" t="s">
        <v>8385</v>
      </c>
      <c r="H1" s="13" t="s">
        <v>8386</v>
      </c>
    </row>
    <row r="2" spans="1:8" x14ac:dyDescent="0.45">
      <c r="A2" t="s">
        <v>8388</v>
      </c>
      <c r="B2">
        <f>COUNTIFS('KickStarter Main'!F:F, "="&amp;"successful",'KickStarter Main'!D:D,"&lt;1000")</f>
        <v>322</v>
      </c>
      <c r="C2">
        <f>COUNTIFS('KickStarter Main'!$F:$F, "="&amp;"failed",'KickStarter Main'!$D:$D,"&lt;1000")</f>
        <v>113</v>
      </c>
      <c r="D2">
        <f>COUNTIFS('KickStarter Main'!$F:$F, "="&amp;"canceled",'KickStarter Main'!$D:$D,"&lt;1000")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45">
      <c r="A3" t="s">
        <v>8389</v>
      </c>
      <c r="B3">
        <f>COUNTIFS('KickStarter Main'!$F:$F, "="&amp;"successful",'KickStarter Main'!$D:$D,"&gt;=1000", 'KickStarter Main'!$D:$D,"&lt;=4999")</f>
        <v>932</v>
      </c>
      <c r="C3">
        <f>COUNTIFS('KickStarter Main'!$F:$F, "="&amp;"failed",'KickStarter Main'!$D:$D,"&gt;=1000", 'KickStarter Main'!$D:$D,"&lt;=4999")</f>
        <v>420</v>
      </c>
      <c r="D3">
        <f>COUNTIFS('KickStarter Main'!$F:$F, "="&amp;"canceled",'KickStarter Main'!$D:$D,"&gt;=1000", 'KickStarter Main'!$D:$D,"&lt;=4999")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45">
      <c r="A4" t="s">
        <v>8390</v>
      </c>
      <c r="B4">
        <f>COUNTIFS('KickStarter Main'!$F:$F, "="&amp;"successful",'KickStarter Main'!$D:$D,"&gt;=5000", 'KickStarter Main'!$D:$D,"&lt;=9999")</f>
        <v>381</v>
      </c>
      <c r="C4">
        <f>COUNTIFS('KickStarter Main'!$F:$F, "="&amp;"failed",'KickStarter Main'!$D:$D,"&gt;=5000", 'KickStarter Main'!$D:$D,"&lt;=9999")</f>
        <v>283</v>
      </c>
      <c r="D4">
        <f>COUNTIFS('KickStarter Main'!$F:$F, "="&amp;"canceled",'KickStarter Main'!$D:$D,"&gt;=5000", 'KickStarter Main'!$D:$D,"&lt;=9999")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45">
      <c r="A5" t="s">
        <v>8391</v>
      </c>
      <c r="B5">
        <f>COUNTIFS('KickStarter Main'!$F:$F, "="&amp;"successful",'KickStarter Main'!$D:$D,"&gt;=10000", 'KickStarter Main'!$D:$D,"&lt;=14999")</f>
        <v>168</v>
      </c>
      <c r="C5">
        <f>COUNTIFS('KickStarter Main'!$F:$F, "="&amp;"failed",'KickStarter Main'!$D:$D,"&gt;=10000", 'KickStarter Main'!$D:$D,"&lt;=14999")</f>
        <v>144</v>
      </c>
      <c r="D5">
        <f>COUNTIFS('KickStarter Main'!$F:$F, "="&amp;"canceled",'KickStarter Main'!$D:$D,"&gt;=10000", 'KickStarter Main'!$D:$D,"&lt;=14999")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45">
      <c r="A6" t="s">
        <v>8392</v>
      </c>
      <c r="B6">
        <f>COUNTIFS('KickStarter Main'!$F:$F, "="&amp;"successful",'KickStarter Main'!$D:$D,"&gt;=15000", 'KickStarter Main'!$D:$D,"&lt;=19999")</f>
        <v>94</v>
      </c>
      <c r="C6">
        <f>COUNTIFS('KickStarter Main'!$F:$F, "="&amp;"failed",'KickStarter Main'!$D:$D,"&gt;=15000", 'KickStarter Main'!$D:$D,"&lt;=19999")</f>
        <v>90</v>
      </c>
      <c r="D6">
        <f>COUNTIFS('KickStarter Main'!$F:$F, "="&amp;"canceled",'KickStarter Main'!$D:$D,"&gt;=15000", 'KickStarter Main'!$D:$D,"&lt;=19999")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45">
      <c r="A7" t="s">
        <v>8393</v>
      </c>
      <c r="B7">
        <f>COUNTIFS('KickStarter Main'!$F:$F, "="&amp;"successful",'KickStarter Main'!$D:$D,"&gt;=20000", 'KickStarter Main'!$D:$D,"&lt;=24999")</f>
        <v>62</v>
      </c>
      <c r="C7">
        <f>COUNTIFS('KickStarter Main'!$F:$F, "="&amp;"failed",'KickStarter Main'!$D:$D,"&gt;=20000", 'KickStarter Main'!$D:$D,"&lt;=24999")</f>
        <v>72</v>
      </c>
      <c r="D7">
        <f>COUNTIFS('KickStarter Main'!$F:$F, "="&amp;"canceled",'KickStarter Main'!$D:$D,"&gt;=20000", 'KickStarter Main'!$D:$D,"&lt;=24999")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45">
      <c r="A8" t="s">
        <v>8394</v>
      </c>
      <c r="B8">
        <f>COUNTIFS('KickStarter Main'!$F:$F, "="&amp;"successful",'KickStarter Main'!$D:$D,"&gt;=25000", 'KickStarter Main'!$D:$D,"&lt;=29999")</f>
        <v>55</v>
      </c>
      <c r="C8">
        <f>COUNTIFS('KickStarter Main'!$F:$F, "="&amp;"failed",'KickStarter Main'!$D:$D,"&gt;=25000", 'KickStarter Main'!$D:$D,"&lt;=29999")</f>
        <v>64</v>
      </c>
      <c r="D8">
        <f>COUNTIFS('KickStarter Main'!$F:$F, "="&amp;"canceled",'KickStarter Main'!$D:$D,"&gt;=25000", 'KickStarter Main'!$D:$D,"&lt;=29999")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45">
      <c r="A9" t="s">
        <v>8395</v>
      </c>
      <c r="B9">
        <f>COUNTIFS('KickStarter Main'!$F:$F, "="&amp;"successful",'KickStarter Main'!$D:$D,"&gt;=30000", 'KickStarter Main'!$D:$D,"&lt;=34999")</f>
        <v>32</v>
      </c>
      <c r="C9">
        <f>COUNTIFS('KickStarter Main'!$F:$F, "="&amp;"failed",'KickStarter Main'!$D:$D,"&gt;=30000", 'KickStarter Main'!$D:$D,"&lt;=34999")</f>
        <v>37</v>
      </c>
      <c r="D9">
        <f>COUNTIFS('KickStarter Main'!$F:$F, "="&amp;"canceled",'KickStarter Main'!$D:$D,"&gt;=30000", 'KickStarter Main'!$D:$D,"&lt;=34999")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45">
      <c r="A10" t="s">
        <v>8396</v>
      </c>
      <c r="B10">
        <f>COUNTIFS('KickStarter Main'!$F:$F, "="&amp;"successful",'KickStarter Main'!$D:$D,"&gt;=35000", 'KickStarter Main'!$D:$D,"&lt;=39999")</f>
        <v>26</v>
      </c>
      <c r="C10">
        <f>COUNTIFS('KickStarter Main'!$F:$F, "="&amp;"failed",'KickStarter Main'!$D:$D,"&gt;=35000", 'KickStarter Main'!$D:$D,"&lt;=39999")</f>
        <v>22</v>
      </c>
      <c r="D10">
        <f>COUNTIFS('KickStarter Main'!$F:$F, "="&amp;"canceled",'KickStarter Main'!$D:$D,"&gt;=35000", 'KickStarter Main'!$D:$D,"&lt;=39999")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45">
      <c r="A11" t="s">
        <v>8397</v>
      </c>
      <c r="B11">
        <f>COUNTIFS('KickStarter Main'!$F:$F, "="&amp;"successful",'KickStarter Main'!$D:$D,"&gt;=40000", 'KickStarter Main'!$D:$D,"&lt;=44999")</f>
        <v>21</v>
      </c>
      <c r="C11">
        <f>COUNTIFS('KickStarter Main'!$F:$F, "="&amp;"failed",'KickStarter Main'!$D:$D,"&gt;=40000", 'KickStarter Main'!$D:$D,"&lt;=44999")</f>
        <v>16</v>
      </c>
      <c r="D11">
        <f>COUNTIFS('KickStarter Main'!$F:$F, "="&amp;"canceled",'KickStarter Main'!$D:$D,"&gt;=40000", 'KickStarter Main'!$D:$D,"&lt;=44999")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45">
      <c r="A12" t="s">
        <v>8398</v>
      </c>
      <c r="B12">
        <f>COUNTIFS('KickStarter Main'!$F:$F, "="&amp;"successful",'KickStarter Main'!$D:$D,"&gt;=45000", 'KickStarter Main'!$D:$D,"&lt;=49999")</f>
        <v>6</v>
      </c>
      <c r="C12">
        <f>COUNTIFS('KickStarter Main'!$F:$F, "="&amp;"failed",'KickStarter Main'!$D:$D,"&gt;=45000", 'KickStarter Main'!$D:$D,"&lt;=49999")</f>
        <v>11</v>
      </c>
      <c r="D12">
        <f>COUNTIFS('KickStarter Main'!$F:$F, "="&amp;"canceled",'KickStarter Main'!$D:$D,"&gt;=45000", 'KickStarter Main'!$D:$D,"&lt;=49999")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45">
      <c r="A13" t="s">
        <v>8399</v>
      </c>
      <c r="B13">
        <f>COUNTIFS('KickStarter Main'!$F:$F, "="&amp;"successful",'KickStarter Main'!$D:$D,"&gt;=50000")</f>
        <v>86</v>
      </c>
      <c r="C13">
        <f>COUNTIFS('KickStarter Main'!$F:$F, "="&amp;"failed",'KickStarter Main'!$D:$D,"&gt;=50000")</f>
        <v>258</v>
      </c>
      <c r="D13">
        <f>COUNTIFS('KickStarter Main'!$F:$F, "="&amp;"canceled",'KickStarter Main'!$D:$D,"&gt;=50000")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Main</vt:lpstr>
      <vt:lpstr>Pivot By Category</vt:lpstr>
      <vt:lpstr>Pivot By Sub-Category</vt:lpstr>
      <vt:lpstr>Pivot by Date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Khrystyne Vaughan</cp:lastModifiedBy>
  <dcterms:created xsi:type="dcterms:W3CDTF">2017-04-20T15:17:24Z</dcterms:created>
  <dcterms:modified xsi:type="dcterms:W3CDTF">2018-08-11T23:31:27Z</dcterms:modified>
</cp:coreProperties>
</file>