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akshit_vig_in_ey_com/Documents/Documents/ETHIndia Hackathon/Project Trinity/"/>
    </mc:Choice>
  </mc:AlternateContent>
  <xr:revisionPtr revIDLastSave="254" documentId="11_F25DC773A252ABDACC1048F611DD4DB05ADE58E9" xr6:coauthVersionLast="47" xr6:coauthVersionMax="47" xr10:uidLastSave="{9913852F-1779-466C-AF39-C62434D1E600}"/>
  <bookViews>
    <workbookView xWindow="-110" yWindow="-110" windowWidth="19420" windowHeight="10420" activeTab="3" xr2:uid="{00000000-000D-0000-FFFF-FFFF00000000}"/>
  </bookViews>
  <sheets>
    <sheet name="Contracts" sheetId="1" r:id="rId1"/>
    <sheet name="Model" sheetId="2" r:id="rId2"/>
    <sheet name="Eth price" sheetId="3" r:id="rId3"/>
    <sheet name="Perpetual option pri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4" l="1"/>
  <c r="O7" i="4"/>
  <c r="L3" i="4"/>
  <c r="L2" i="4"/>
  <c r="J9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3" i="2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2" i="2"/>
  <c r="C2" i="2" s="1"/>
  <c r="D2" i="4" l="1"/>
  <c r="D101" i="2"/>
  <c r="E101" i="2" s="1"/>
  <c r="F101" i="2" s="1"/>
  <c r="D100" i="2"/>
  <c r="E100" i="2" s="1"/>
  <c r="F100" i="2" s="1"/>
  <c r="D99" i="2"/>
  <c r="E99" i="2" s="1"/>
  <c r="F99" i="2" s="1"/>
  <c r="D96" i="2"/>
  <c r="E96" i="2" s="1"/>
  <c r="F96" i="2" s="1"/>
  <c r="D98" i="2"/>
  <c r="E98" i="2" s="1"/>
  <c r="F98" i="2" s="1"/>
  <c r="D97" i="2"/>
  <c r="E97" i="2" s="1"/>
  <c r="F97" i="2" s="1"/>
  <c r="D95" i="2"/>
  <c r="E95" i="2" s="1"/>
  <c r="F95" i="2" s="1"/>
  <c r="D94" i="2"/>
  <c r="E94" i="2" s="1"/>
  <c r="F94" i="2" s="1"/>
  <c r="D91" i="2"/>
  <c r="E91" i="2" s="1"/>
  <c r="F91" i="2" s="1"/>
  <c r="D83" i="2"/>
  <c r="E83" i="2" s="1"/>
  <c r="F83" i="2" s="1"/>
  <c r="D62" i="2"/>
  <c r="E62" i="2" s="1"/>
  <c r="F62" i="2" s="1"/>
  <c r="D59" i="2"/>
  <c r="E59" i="2" s="1"/>
  <c r="F59" i="2" s="1"/>
  <c r="D51" i="2"/>
  <c r="E51" i="2" s="1"/>
  <c r="F51" i="2" s="1"/>
  <c r="D30" i="2"/>
  <c r="E30" i="2" s="1"/>
  <c r="F30" i="2" s="1"/>
  <c r="D27" i="2"/>
  <c r="E27" i="2" s="1"/>
  <c r="F27" i="2" s="1"/>
  <c r="D19" i="2"/>
  <c r="E19" i="2" s="1"/>
  <c r="F19" i="2" s="1"/>
  <c r="D86" i="2"/>
  <c r="E86" i="2" s="1"/>
  <c r="F86" i="2" s="1"/>
  <c r="D22" i="2"/>
  <c r="E22" i="2" s="1"/>
  <c r="F22" i="2" s="1"/>
  <c r="D78" i="2"/>
  <c r="E78" i="2" s="1"/>
  <c r="F78" i="2" s="1"/>
  <c r="D46" i="2"/>
  <c r="E46" i="2" s="1"/>
  <c r="F46" i="2" s="1"/>
  <c r="D14" i="2"/>
  <c r="E14" i="2" s="1"/>
  <c r="F14" i="2" s="1"/>
  <c r="D54" i="2"/>
  <c r="E54" i="2" s="1"/>
  <c r="F54" i="2" s="1"/>
  <c r="D75" i="2"/>
  <c r="E75" i="2" s="1"/>
  <c r="F75" i="2" s="1"/>
  <c r="D43" i="2"/>
  <c r="E43" i="2" s="1"/>
  <c r="F43" i="2" s="1"/>
  <c r="D11" i="2"/>
  <c r="E11" i="2" s="1"/>
  <c r="F11" i="2" s="1"/>
  <c r="D70" i="2"/>
  <c r="E70" i="2" s="1"/>
  <c r="F70" i="2" s="1"/>
  <c r="D38" i="2"/>
  <c r="E38" i="2" s="1"/>
  <c r="F38" i="2" s="1"/>
  <c r="D6" i="2"/>
  <c r="E6" i="2" s="1"/>
  <c r="F6" i="2" s="1"/>
  <c r="D67" i="2"/>
  <c r="E67" i="2" s="1"/>
  <c r="F67" i="2" s="1"/>
  <c r="D35" i="2"/>
  <c r="E35" i="2" s="1"/>
  <c r="F35" i="2" s="1"/>
  <c r="D90" i="2"/>
  <c r="E90" i="2" s="1"/>
  <c r="F90" i="2" s="1"/>
  <c r="D82" i="2"/>
  <c r="E82" i="2" s="1"/>
  <c r="F82" i="2" s="1"/>
  <c r="D74" i="2"/>
  <c r="E74" i="2" s="1"/>
  <c r="F74" i="2" s="1"/>
  <c r="D66" i="2"/>
  <c r="E66" i="2" s="1"/>
  <c r="F66" i="2" s="1"/>
  <c r="D58" i="2"/>
  <c r="E58" i="2" s="1"/>
  <c r="F58" i="2" s="1"/>
  <c r="D50" i="2"/>
  <c r="E50" i="2" s="1"/>
  <c r="F50" i="2" s="1"/>
  <c r="D42" i="2"/>
  <c r="E42" i="2" s="1"/>
  <c r="F42" i="2" s="1"/>
  <c r="D34" i="2"/>
  <c r="E34" i="2" s="1"/>
  <c r="F34" i="2" s="1"/>
  <c r="D26" i="2"/>
  <c r="E26" i="2" s="1"/>
  <c r="F26" i="2" s="1"/>
  <c r="D18" i="2"/>
  <c r="E18" i="2" s="1"/>
  <c r="F18" i="2" s="1"/>
  <c r="D10" i="2"/>
  <c r="E10" i="2" s="1"/>
  <c r="F10" i="2" s="1"/>
  <c r="D89" i="2"/>
  <c r="E89" i="2" s="1"/>
  <c r="F89" i="2" s="1"/>
  <c r="D81" i="2"/>
  <c r="E81" i="2" s="1"/>
  <c r="F81" i="2" s="1"/>
  <c r="D73" i="2"/>
  <c r="E73" i="2" s="1"/>
  <c r="F73" i="2" s="1"/>
  <c r="D65" i="2"/>
  <c r="E65" i="2" s="1"/>
  <c r="F65" i="2" s="1"/>
  <c r="D57" i="2"/>
  <c r="E57" i="2" s="1"/>
  <c r="F57" i="2" s="1"/>
  <c r="D49" i="2"/>
  <c r="E49" i="2" s="1"/>
  <c r="F49" i="2" s="1"/>
  <c r="D41" i="2"/>
  <c r="E41" i="2" s="1"/>
  <c r="F41" i="2" s="1"/>
  <c r="D33" i="2"/>
  <c r="E33" i="2" s="1"/>
  <c r="F33" i="2" s="1"/>
  <c r="D25" i="2"/>
  <c r="E25" i="2" s="1"/>
  <c r="F25" i="2" s="1"/>
  <c r="D17" i="2"/>
  <c r="E17" i="2" s="1"/>
  <c r="F17" i="2" s="1"/>
  <c r="D9" i="2"/>
  <c r="E9" i="2" s="1"/>
  <c r="F9" i="2" s="1"/>
  <c r="D88" i="2"/>
  <c r="E88" i="2" s="1"/>
  <c r="F88" i="2" s="1"/>
  <c r="D80" i="2"/>
  <c r="E80" i="2" s="1"/>
  <c r="F80" i="2" s="1"/>
  <c r="D72" i="2"/>
  <c r="E72" i="2" s="1"/>
  <c r="F72" i="2" s="1"/>
  <c r="D64" i="2"/>
  <c r="E64" i="2" s="1"/>
  <c r="F64" i="2" s="1"/>
  <c r="D56" i="2"/>
  <c r="E56" i="2" s="1"/>
  <c r="F56" i="2" s="1"/>
  <c r="D48" i="2"/>
  <c r="E48" i="2" s="1"/>
  <c r="F48" i="2" s="1"/>
  <c r="D40" i="2"/>
  <c r="E40" i="2" s="1"/>
  <c r="F40" i="2" s="1"/>
  <c r="D32" i="2"/>
  <c r="E32" i="2" s="1"/>
  <c r="F32" i="2" s="1"/>
  <c r="D24" i="2"/>
  <c r="E24" i="2" s="1"/>
  <c r="F24" i="2" s="1"/>
  <c r="D16" i="2"/>
  <c r="E16" i="2" s="1"/>
  <c r="F16" i="2" s="1"/>
  <c r="D8" i="2"/>
  <c r="E8" i="2" s="1"/>
  <c r="F8" i="2" s="1"/>
  <c r="D87" i="2"/>
  <c r="E87" i="2" s="1"/>
  <c r="F87" i="2" s="1"/>
  <c r="D79" i="2"/>
  <c r="E79" i="2" s="1"/>
  <c r="F79" i="2" s="1"/>
  <c r="D71" i="2"/>
  <c r="E71" i="2" s="1"/>
  <c r="F71" i="2" s="1"/>
  <c r="D63" i="2"/>
  <c r="E63" i="2" s="1"/>
  <c r="F63" i="2" s="1"/>
  <c r="D55" i="2"/>
  <c r="E55" i="2" s="1"/>
  <c r="F55" i="2" s="1"/>
  <c r="D47" i="2"/>
  <c r="E47" i="2" s="1"/>
  <c r="F47" i="2" s="1"/>
  <c r="D39" i="2"/>
  <c r="E39" i="2" s="1"/>
  <c r="F39" i="2" s="1"/>
  <c r="D31" i="2"/>
  <c r="E31" i="2" s="1"/>
  <c r="F31" i="2" s="1"/>
  <c r="D23" i="2"/>
  <c r="E23" i="2" s="1"/>
  <c r="F23" i="2" s="1"/>
  <c r="D15" i="2"/>
  <c r="E15" i="2" s="1"/>
  <c r="F15" i="2" s="1"/>
  <c r="D7" i="2"/>
  <c r="E7" i="2" s="1"/>
  <c r="F7" i="2" s="1"/>
  <c r="D93" i="2"/>
  <c r="E93" i="2" s="1"/>
  <c r="F93" i="2" s="1"/>
  <c r="D85" i="2"/>
  <c r="E85" i="2" s="1"/>
  <c r="F85" i="2" s="1"/>
  <c r="D77" i="2"/>
  <c r="E77" i="2" s="1"/>
  <c r="F77" i="2" s="1"/>
  <c r="D69" i="2"/>
  <c r="E69" i="2" s="1"/>
  <c r="F69" i="2" s="1"/>
  <c r="D61" i="2"/>
  <c r="E61" i="2" s="1"/>
  <c r="F61" i="2" s="1"/>
  <c r="D53" i="2"/>
  <c r="E53" i="2" s="1"/>
  <c r="F53" i="2" s="1"/>
  <c r="D45" i="2"/>
  <c r="E45" i="2" s="1"/>
  <c r="F45" i="2" s="1"/>
  <c r="D37" i="2"/>
  <c r="E37" i="2" s="1"/>
  <c r="F37" i="2" s="1"/>
  <c r="D29" i="2"/>
  <c r="E29" i="2" s="1"/>
  <c r="F29" i="2" s="1"/>
  <c r="D21" i="2"/>
  <c r="E21" i="2" s="1"/>
  <c r="F21" i="2" s="1"/>
  <c r="D13" i="2"/>
  <c r="E13" i="2" s="1"/>
  <c r="F13" i="2" s="1"/>
  <c r="D5" i="2"/>
  <c r="E5" i="2" s="1"/>
  <c r="F5" i="2" s="1"/>
  <c r="D92" i="2"/>
  <c r="E92" i="2" s="1"/>
  <c r="F92" i="2" s="1"/>
  <c r="D84" i="2"/>
  <c r="E84" i="2" s="1"/>
  <c r="F84" i="2" s="1"/>
  <c r="D76" i="2"/>
  <c r="E76" i="2" s="1"/>
  <c r="F76" i="2" s="1"/>
  <c r="D68" i="2"/>
  <c r="E68" i="2" s="1"/>
  <c r="F68" i="2" s="1"/>
  <c r="D60" i="2"/>
  <c r="E60" i="2" s="1"/>
  <c r="F60" i="2" s="1"/>
  <c r="D52" i="2"/>
  <c r="E52" i="2" s="1"/>
  <c r="F52" i="2" s="1"/>
  <c r="D44" i="2"/>
  <c r="E44" i="2" s="1"/>
  <c r="F44" i="2" s="1"/>
  <c r="D36" i="2"/>
  <c r="E36" i="2" s="1"/>
  <c r="F36" i="2" s="1"/>
  <c r="D28" i="2"/>
  <c r="E28" i="2" s="1"/>
  <c r="F28" i="2" s="1"/>
  <c r="D20" i="2"/>
  <c r="E20" i="2" s="1"/>
  <c r="F20" i="2" s="1"/>
  <c r="D12" i="2"/>
  <c r="E12" i="2" s="1"/>
  <c r="F12" i="2" s="1"/>
  <c r="D4" i="2"/>
  <c r="E4" i="2" s="1"/>
  <c r="F4" i="2" s="1"/>
  <c r="D3" i="2"/>
  <c r="E3" i="2" s="1"/>
  <c r="F3" i="2" s="1"/>
  <c r="D2" i="2"/>
  <c r="E2" i="2" s="1"/>
  <c r="F2" i="2" s="1"/>
  <c r="N3" i="2"/>
  <c r="O3" i="2" s="1"/>
  <c r="G74" i="2"/>
  <c r="G49" i="2"/>
  <c r="G48" i="2"/>
  <c r="G100" i="2"/>
  <c r="G36" i="2"/>
  <c r="G96" i="2"/>
  <c r="G32" i="2"/>
  <c r="G57" i="2"/>
  <c r="G88" i="2"/>
  <c r="G24" i="2"/>
  <c r="G9" i="2"/>
  <c r="G73" i="2"/>
  <c r="G5" i="2"/>
  <c r="G98" i="2"/>
  <c r="G85" i="2"/>
  <c r="G60" i="2"/>
  <c r="G34" i="2"/>
  <c r="G21" i="2"/>
  <c r="G97" i="2"/>
  <c r="G84" i="2"/>
  <c r="G72" i="2"/>
  <c r="G58" i="2"/>
  <c r="G45" i="2"/>
  <c r="G33" i="2"/>
  <c r="G20" i="2"/>
  <c r="G82" i="2"/>
  <c r="G18" i="2"/>
  <c r="G93" i="2"/>
  <c r="G81" i="2"/>
  <c r="G68" i="2"/>
  <c r="G56" i="2"/>
  <c r="G42" i="2"/>
  <c r="G29" i="2"/>
  <c r="G17" i="2"/>
  <c r="G92" i="2"/>
  <c r="G80" i="2"/>
  <c r="G66" i="2"/>
  <c r="G53" i="2"/>
  <c r="G41" i="2"/>
  <c r="G28" i="2"/>
  <c r="G16" i="2"/>
  <c r="G61" i="2"/>
  <c r="G69" i="2"/>
  <c r="G44" i="2"/>
  <c r="G90" i="2"/>
  <c r="G77" i="2"/>
  <c r="G65" i="2"/>
  <c r="G52" i="2"/>
  <c r="G40" i="2"/>
  <c r="G26" i="2"/>
  <c r="G13" i="2"/>
  <c r="G101" i="2"/>
  <c r="G89" i="2"/>
  <c r="G76" i="2"/>
  <c r="G64" i="2"/>
  <c r="G50" i="2"/>
  <c r="G37" i="2"/>
  <c r="G25" i="2"/>
  <c r="G10" i="2"/>
  <c r="G8" i="2"/>
  <c r="G95" i="2"/>
  <c r="G87" i="2"/>
  <c r="G79" i="2"/>
  <c r="G71" i="2"/>
  <c r="G63" i="2"/>
  <c r="G55" i="2"/>
  <c r="G47" i="2"/>
  <c r="G39" i="2"/>
  <c r="G31" i="2"/>
  <c r="G23" i="2"/>
  <c r="G15" i="2"/>
  <c r="G7" i="2"/>
  <c r="G94" i="2"/>
  <c r="G86" i="2"/>
  <c r="G78" i="2"/>
  <c r="G70" i="2"/>
  <c r="G62" i="2"/>
  <c r="G54" i="2"/>
  <c r="G46" i="2"/>
  <c r="G38" i="2"/>
  <c r="G30" i="2"/>
  <c r="G22" i="2"/>
  <c r="G14" i="2"/>
  <c r="G6" i="2"/>
  <c r="G12" i="2"/>
  <c r="G4" i="2"/>
  <c r="G99" i="2"/>
  <c r="G91" i="2"/>
  <c r="G83" i="2"/>
  <c r="G75" i="2"/>
  <c r="G67" i="2"/>
  <c r="G59" i="2"/>
  <c r="G51" i="2"/>
  <c r="G43" i="2"/>
  <c r="G35" i="2"/>
  <c r="G27" i="2"/>
  <c r="G19" i="2"/>
  <c r="G11" i="2"/>
  <c r="G3" i="2"/>
  <c r="G2" i="2"/>
  <c r="C14" i="4" l="1"/>
  <c r="K2" i="4"/>
  <c r="C11" i="4"/>
  <c r="C3" i="4"/>
  <c r="C18" i="4"/>
  <c r="C7" i="4"/>
  <c r="C5" i="4"/>
  <c r="C21" i="4"/>
  <c r="C8" i="4"/>
  <c r="C16" i="4"/>
  <c r="C13" i="4"/>
  <c r="C17" i="4"/>
  <c r="C15" i="4"/>
  <c r="C4" i="4"/>
  <c r="C6" i="4"/>
  <c r="C10" i="4"/>
  <c r="C20" i="4"/>
  <c r="C12" i="4"/>
  <c r="C19" i="4"/>
  <c r="C9" i="4"/>
  <c r="C2" i="4"/>
  <c r="F102" i="2"/>
  <c r="I2" i="2"/>
  <c r="A2" i="4" s="1"/>
  <c r="G2" i="4" l="1"/>
  <c r="J10" i="4"/>
  <c r="J12" i="4" s="1"/>
  <c r="J13" i="4" s="1"/>
  <c r="J15" i="4" s="1"/>
  <c r="E6" i="4" l="1"/>
  <c r="E11" i="4"/>
  <c r="E15" i="4"/>
  <c r="E16" i="4"/>
  <c r="E12" i="4"/>
  <c r="E3" i="4"/>
  <c r="E4" i="4"/>
  <c r="E5" i="4"/>
  <c r="E2" i="4"/>
  <c r="E14" i="4"/>
  <c r="E19" i="4"/>
  <c r="E10" i="4"/>
  <c r="E18" i="4"/>
  <c r="E13" i="4"/>
  <c r="E8" i="4"/>
  <c r="E17" i="4"/>
  <c r="E7" i="4"/>
  <c r="E20" i="4"/>
  <c r="E9" i="4"/>
  <c r="E21" i="4"/>
  <c r="K3" i="4"/>
</calcChain>
</file>

<file path=xl/sharedStrings.xml><?xml version="1.0" encoding="utf-8"?>
<sst xmlns="http://schemas.openxmlformats.org/spreadsheetml/2006/main" count="50" uniqueCount="45">
  <si>
    <t>Stablecoin</t>
  </si>
  <si>
    <t>X</t>
  </si>
  <si>
    <t>Perpetual option</t>
  </si>
  <si>
    <t>Y</t>
  </si>
  <si>
    <t>Governance token</t>
  </si>
  <si>
    <t>Z</t>
  </si>
  <si>
    <t>CDS contract staking</t>
  </si>
  <si>
    <t>A</t>
  </si>
  <si>
    <t>S.No</t>
  </si>
  <si>
    <t>Collateral deposited</t>
  </si>
  <si>
    <t>CDS stakers</t>
  </si>
  <si>
    <t>Difference</t>
  </si>
  <si>
    <t>Total required amount from CDS stakers</t>
  </si>
  <si>
    <t>Total CDS amount</t>
  </si>
  <si>
    <t>Eth Price</t>
  </si>
  <si>
    <t>Date</t>
  </si>
  <si>
    <t>Daily returns</t>
  </si>
  <si>
    <t>Daily volatility</t>
  </si>
  <si>
    <t>Annual volatility</t>
  </si>
  <si>
    <t>Collateral value after week</t>
  </si>
  <si>
    <t>Stablecoin borrowed at 60% LTV</t>
  </si>
  <si>
    <t>LTV ratio after 1 week</t>
  </si>
  <si>
    <t xml:space="preserve">Breach of LTV </t>
  </si>
  <si>
    <t>CDS/ Excess Debt ratio</t>
  </si>
  <si>
    <t>AMM</t>
  </si>
  <si>
    <t>Token A</t>
  </si>
  <si>
    <t>Token B</t>
  </si>
  <si>
    <t>CDS</t>
  </si>
  <si>
    <t>Perp option</t>
  </si>
  <si>
    <t>Assumptions</t>
  </si>
  <si>
    <t>If 1 Perp option provides $100 collateral optimization</t>
  </si>
  <si>
    <t>1 Perp option price</t>
  </si>
  <si>
    <t>Max amount of Collateral optimization</t>
  </si>
  <si>
    <t>Total Perp option minted by borrowers</t>
  </si>
  <si>
    <t>Total Perp Option revenue at genesis</t>
  </si>
  <si>
    <t>Percentage</t>
  </si>
  <si>
    <t>Option premium gained</t>
  </si>
  <si>
    <t>CDS owner return</t>
  </si>
  <si>
    <t>CPMM</t>
  </si>
  <si>
    <t>X*Y</t>
  </si>
  <si>
    <t>K</t>
  </si>
  <si>
    <t>Underlying price</t>
  </si>
  <si>
    <t>Initial Token quantities</t>
  </si>
  <si>
    <t>Downside protection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</si>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</sst>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IBM Plex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22" fontId="2" fillId="0" borderId="0" xfId="0" applyNumberFormat="1" applyFont="1" applyAlignment="1">
      <alignment vertical="center"/>
    </xf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workbookViewId="0">
      <selection activeCell="C9" sqref="C9"/>
    </sheetView>
  </sheetViews>
  <sheetFormatPr defaultRowHeight="14.5" x14ac:dyDescent="0.35"/>
  <cols>
    <col min="2" max="2" width="20" customWidth="1"/>
  </cols>
  <sheetData>
    <row r="2" spans="2:3" x14ac:dyDescent="0.35">
      <c r="B2" t="s">
        <v>0</v>
      </c>
      <c r="C2" t="s">
        <v>1</v>
      </c>
    </row>
    <row r="3" spans="2:3" x14ac:dyDescent="0.35">
      <c r="B3" t="s">
        <v>2</v>
      </c>
      <c r="C3" t="s">
        <v>3</v>
      </c>
    </row>
    <row r="4" spans="2:3" x14ac:dyDescent="0.35">
      <c r="B4" t="s">
        <v>4</v>
      </c>
      <c r="C4" t="s">
        <v>5</v>
      </c>
    </row>
    <row r="5" spans="2:3" x14ac:dyDescent="0.35">
      <c r="B5" t="s">
        <v>6</v>
      </c>
      <c r="C5" t="s">
        <v>7</v>
      </c>
    </row>
    <row r="6" spans="2:3" x14ac:dyDescent="0.35">
      <c r="B6" t="s">
        <v>43</v>
      </c>
      <c r="C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35D9-24AB-4F32-BE6E-6480B524018F}">
  <dimension ref="A1:O126"/>
  <sheetViews>
    <sheetView topLeftCell="E1" workbookViewId="0">
      <selection activeCell="P2" sqref="P2"/>
    </sheetView>
  </sheetViews>
  <sheetFormatPr defaultRowHeight="14.5" x14ac:dyDescent="0.35"/>
  <cols>
    <col min="1" max="1" width="5.90625" customWidth="1"/>
    <col min="2" max="2" width="17.54296875" customWidth="1"/>
    <col min="3" max="3" width="27.6328125" customWidth="1"/>
    <col min="4" max="4" width="23.6328125" customWidth="1"/>
    <col min="5" max="6" width="18.453125" customWidth="1"/>
    <col min="7" max="8" width="17.1796875" customWidth="1"/>
    <col min="9" max="10" width="13.1796875" customWidth="1"/>
    <col min="12" max="12" width="23" customWidth="1"/>
    <col min="13" max="13" width="11.81640625" customWidth="1"/>
  </cols>
  <sheetData>
    <row r="1" spans="1:15" x14ac:dyDescent="0.35">
      <c r="A1" t="s">
        <v>8</v>
      </c>
      <c r="B1" t="s">
        <v>9</v>
      </c>
      <c r="C1" t="s">
        <v>20</v>
      </c>
      <c r="D1" t="s">
        <v>19</v>
      </c>
      <c r="E1" t="s">
        <v>21</v>
      </c>
      <c r="F1" t="s">
        <v>22</v>
      </c>
      <c r="G1" t="s">
        <v>11</v>
      </c>
      <c r="I1" t="s">
        <v>12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ht="15.5" x14ac:dyDescent="0.35">
      <c r="A2">
        <v>1</v>
      </c>
      <c r="B2">
        <f t="shared" ref="B2:B33" ca="1" si="0">RANDBETWEEN(100, 1000)</f>
        <v>270</v>
      </c>
      <c r="C2">
        <f t="shared" ref="C2:C33" ca="1" si="1">B2*0.6</f>
        <v>162</v>
      </c>
      <c r="D2">
        <f t="shared" ref="D2:D33" ca="1" si="2" xml:space="preserve"> (B2/K2)*K8</f>
        <v>249.28456830161142</v>
      </c>
      <c r="E2">
        <f t="shared" ref="E2:E33" ca="1" si="3">C2/D2</f>
        <v>0.64985972097556755</v>
      </c>
      <c r="F2">
        <f t="shared" ref="F2:F33" ca="1" si="4">(E2-0.6)*D2</f>
        <v>12.429259019033161</v>
      </c>
      <c r="G2">
        <f t="shared" ref="G2:G33" ca="1" si="5" xml:space="preserve"> B2-C2</f>
        <v>108</v>
      </c>
      <c r="I2">
        <f ca="1">SUM(G2:G101)</f>
        <v>21619.999999999993</v>
      </c>
      <c r="K2" s="1">
        <v>1215.4801646542201</v>
      </c>
      <c r="L2" s="2">
        <v>44892</v>
      </c>
    </row>
    <row r="3" spans="1:15" ht="15.5" x14ac:dyDescent="0.35">
      <c r="A3">
        <v>2</v>
      </c>
      <c r="B3">
        <f t="shared" ca="1" si="0"/>
        <v>773</v>
      </c>
      <c r="C3">
        <f t="shared" ca="1" si="1"/>
        <v>463.79999999999995</v>
      </c>
      <c r="D3">
        <f t="shared" ca="1" si="2"/>
        <v>758.44138310302026</v>
      </c>
      <c r="E3">
        <f t="shared" ca="1" si="3"/>
        <v>0.61151726465986</v>
      </c>
      <c r="F3">
        <f t="shared" ca="1" si="4"/>
        <v>8.7351701381877742</v>
      </c>
      <c r="G3">
        <f t="shared" ca="1" si="5"/>
        <v>309.20000000000005</v>
      </c>
      <c r="K3" s="1">
        <v>1216.1209444444401</v>
      </c>
      <c r="L3" s="2">
        <v>44891</v>
      </c>
      <c r="M3">
        <f>LN(K3/K2)</f>
        <v>5.2704352095830833E-4</v>
      </c>
      <c r="N3" s="4">
        <f>_xlfn.STDEV.P(M3:M101)</f>
        <v>3.3519984171709385E-2</v>
      </c>
      <c r="O3" s="4">
        <f xml:space="preserve"> N3*SQRT(365)</f>
        <v>0.64039839841160706</v>
      </c>
    </row>
    <row r="4" spans="1:15" ht="15.5" x14ac:dyDescent="0.35">
      <c r="A4">
        <v>3</v>
      </c>
      <c r="B4">
        <f t="shared" ca="1" si="0"/>
        <v>314</v>
      </c>
      <c r="C4">
        <f t="shared" ca="1" si="1"/>
        <v>188.4</v>
      </c>
      <c r="D4">
        <f t="shared" ca="1" si="2"/>
        <v>319.19287856150413</v>
      </c>
      <c r="E4">
        <f t="shared" ca="1" si="3"/>
        <v>0.59023873229583312</v>
      </c>
      <c r="F4">
        <f t="shared" ca="1" si="4"/>
        <v>-3.1157271369024628</v>
      </c>
      <c r="G4">
        <f t="shared" ca="1" si="5"/>
        <v>125.6</v>
      </c>
      <c r="K4" s="1">
        <v>1190.8408680555499</v>
      </c>
      <c r="L4" s="2">
        <v>44890</v>
      </c>
      <c r="M4">
        <f t="shared" ref="M4:M67" si="6">LN(K4/K3)</f>
        <v>-2.1006570087637923E-2</v>
      </c>
    </row>
    <row r="5" spans="1:15" ht="15.5" x14ac:dyDescent="0.35">
      <c r="A5">
        <v>4</v>
      </c>
      <c r="B5">
        <f t="shared" ca="1" si="0"/>
        <v>390</v>
      </c>
      <c r="C5">
        <f t="shared" ca="1" si="1"/>
        <v>234</v>
      </c>
      <c r="D5">
        <f t="shared" ca="1" si="2"/>
        <v>394.81010983046491</v>
      </c>
      <c r="E5">
        <f t="shared" ca="1" si="3"/>
        <v>0.59268998988015209</v>
      </c>
      <c r="F5">
        <f t="shared" ca="1" si="4"/>
        <v>-2.8860658982789542</v>
      </c>
      <c r="G5">
        <f t="shared" ca="1" si="5"/>
        <v>156</v>
      </c>
      <c r="K5" s="1">
        <v>1199.7777847222201</v>
      </c>
      <c r="L5" s="2">
        <v>44889</v>
      </c>
      <c r="M5">
        <f t="shared" si="6"/>
        <v>7.4766908457428883E-3</v>
      </c>
    </row>
    <row r="6" spans="1:15" ht="15.5" x14ac:dyDescent="0.35">
      <c r="A6">
        <v>5</v>
      </c>
      <c r="B6">
        <f t="shared" ca="1" si="0"/>
        <v>664</v>
      </c>
      <c r="C6">
        <f t="shared" ca="1" si="1"/>
        <v>398.4</v>
      </c>
      <c r="D6">
        <f t="shared" ca="1" si="2"/>
        <v>688.33114049423045</v>
      </c>
      <c r="E6">
        <f t="shared" ca="1" si="3"/>
        <v>0.57879119011518754</v>
      </c>
      <c r="F6">
        <f t="shared" ca="1" si="4"/>
        <v>-14.598684296538256</v>
      </c>
      <c r="G6">
        <f t="shared" ca="1" si="5"/>
        <v>265.60000000000002</v>
      </c>
      <c r="K6" s="1">
        <v>1163.07447222222</v>
      </c>
      <c r="L6" s="2">
        <v>44888</v>
      </c>
      <c r="M6">
        <f t="shared" si="6"/>
        <v>-3.1069454176698184E-2</v>
      </c>
    </row>
    <row r="7" spans="1:15" ht="15.5" x14ac:dyDescent="0.35">
      <c r="A7">
        <v>6</v>
      </c>
      <c r="B7">
        <f t="shared" ca="1" si="0"/>
        <v>1000</v>
      </c>
      <c r="C7">
        <f t="shared" ca="1" si="1"/>
        <v>600</v>
      </c>
      <c r="D7">
        <f t="shared" ca="1" si="2"/>
        <v>1107.8089276688117</v>
      </c>
      <c r="E7">
        <f t="shared" ca="1" si="3"/>
        <v>0.54160964496160369</v>
      </c>
      <c r="F7">
        <f t="shared" ca="1" si="4"/>
        <v>-64.685356601286998</v>
      </c>
      <c r="G7">
        <f t="shared" ca="1" si="5"/>
        <v>400</v>
      </c>
      <c r="K7" s="1">
        <v>1110.72015277777</v>
      </c>
      <c r="L7" s="2">
        <v>44887</v>
      </c>
      <c r="M7">
        <f t="shared" si="6"/>
        <v>-4.6058314831599889E-2</v>
      </c>
    </row>
    <row r="8" spans="1:15" ht="15.5" x14ac:dyDescent="0.35">
      <c r="A8">
        <v>7</v>
      </c>
      <c r="B8">
        <f t="shared" ca="1" si="0"/>
        <v>941</v>
      </c>
      <c r="C8">
        <f t="shared" ca="1" si="1"/>
        <v>564.6</v>
      </c>
      <c r="D8">
        <f t="shared" ca="1" si="2"/>
        <v>1055.7504130238353</v>
      </c>
      <c r="E8">
        <f t="shared" ca="1" si="3"/>
        <v>0.53478548815614169</v>
      </c>
      <c r="F8">
        <f t="shared" ca="1" si="4"/>
        <v>-68.850247814301198</v>
      </c>
      <c r="G8">
        <f t="shared" ca="1" si="5"/>
        <v>376.4</v>
      </c>
      <c r="K8" s="1">
        <v>1122.2238819444401</v>
      </c>
      <c r="L8" s="2">
        <v>44886</v>
      </c>
      <c r="M8">
        <f t="shared" si="6"/>
        <v>1.0303734230607953E-2</v>
      </c>
    </row>
    <row r="9" spans="1:15" ht="15.5" x14ac:dyDescent="0.35">
      <c r="A9">
        <v>8</v>
      </c>
      <c r="B9">
        <f t="shared" ca="1" si="0"/>
        <v>865</v>
      </c>
      <c r="C9">
        <f t="shared" ca="1" si="1"/>
        <v>519</v>
      </c>
      <c r="D9">
        <f t="shared" ca="1" si="2"/>
        <v>892.23307381307984</v>
      </c>
      <c r="E9">
        <f t="shared" ca="1" si="3"/>
        <v>0.5816865740943481</v>
      </c>
      <c r="F9">
        <f t="shared" ca="1" si="4"/>
        <v>-16.339844287847864</v>
      </c>
      <c r="G9">
        <f t="shared" ca="1" si="5"/>
        <v>346</v>
      </c>
      <c r="K9" s="1">
        <v>1193.21662499999</v>
      </c>
      <c r="L9" s="2">
        <v>44885</v>
      </c>
      <c r="M9">
        <f t="shared" si="6"/>
        <v>6.1340381212109128E-2</v>
      </c>
    </row>
    <row r="10" spans="1:15" ht="15.5" x14ac:dyDescent="0.35">
      <c r="A10">
        <v>9</v>
      </c>
      <c r="B10">
        <f t="shared" ca="1" si="0"/>
        <v>115</v>
      </c>
      <c r="C10">
        <f t="shared" ca="1" si="1"/>
        <v>69</v>
      </c>
      <c r="D10">
        <f t="shared" ca="1" si="2"/>
        <v>118.01118533985944</v>
      </c>
      <c r="E10">
        <f t="shared" ca="1" si="3"/>
        <v>0.58469033932069636</v>
      </c>
      <c r="F10">
        <f t="shared" ca="1" si="4"/>
        <v>-1.8067112039156574</v>
      </c>
      <c r="G10">
        <f t="shared" ca="1" si="5"/>
        <v>46</v>
      </c>
      <c r="K10" s="1">
        <v>1210.5347916666601</v>
      </c>
      <c r="L10" s="2">
        <v>44884</v>
      </c>
      <c r="M10">
        <f t="shared" si="6"/>
        <v>1.4409531867383316E-2</v>
      </c>
    </row>
    <row r="11" spans="1:15" ht="15.5" x14ac:dyDescent="0.35">
      <c r="A11">
        <v>10</v>
      </c>
      <c r="B11">
        <f t="shared" ca="1" si="0"/>
        <v>369</v>
      </c>
      <c r="C11">
        <f t="shared" ca="1" si="1"/>
        <v>221.4</v>
      </c>
      <c r="D11">
        <f t="shared" ca="1" si="2"/>
        <v>384.4149693718706</v>
      </c>
      <c r="E11">
        <f t="shared" ca="1" si="3"/>
        <v>0.57594011066157214</v>
      </c>
      <c r="F11">
        <f t="shared" ca="1" si="4"/>
        <v>-9.2489816231223347</v>
      </c>
      <c r="G11">
        <f t="shared" ca="1" si="5"/>
        <v>147.6</v>
      </c>
      <c r="K11" s="1">
        <v>1214.5753819444401</v>
      </c>
      <c r="L11" s="2">
        <v>44883</v>
      </c>
      <c r="M11">
        <f t="shared" si="6"/>
        <v>3.3322972792815733E-3</v>
      </c>
    </row>
    <row r="12" spans="1:15" ht="15.5" x14ac:dyDescent="0.35">
      <c r="A12">
        <v>11</v>
      </c>
      <c r="B12">
        <f t="shared" ca="1" si="0"/>
        <v>157</v>
      </c>
      <c r="C12">
        <f t="shared" ca="1" si="1"/>
        <v>94.2</v>
      </c>
      <c r="D12">
        <f t="shared" ca="1" si="2"/>
        <v>165.11556639428002</v>
      </c>
      <c r="E12">
        <f t="shared" ca="1" si="3"/>
        <v>0.57050950468873118</v>
      </c>
      <c r="F12">
        <f t="shared" ca="1" si="4"/>
        <v>-4.8693398365680061</v>
      </c>
      <c r="G12">
        <f t="shared" ca="1" si="5"/>
        <v>62.8</v>
      </c>
      <c r="K12" s="1">
        <v>1205.69334027778</v>
      </c>
      <c r="L12" s="2">
        <v>44882</v>
      </c>
      <c r="M12">
        <f t="shared" si="6"/>
        <v>-7.3397482349346795E-3</v>
      </c>
    </row>
    <row r="13" spans="1:15" ht="15.5" x14ac:dyDescent="0.35">
      <c r="A13">
        <v>12</v>
      </c>
      <c r="B13">
        <f t="shared" ca="1" si="0"/>
        <v>729</v>
      </c>
      <c r="C13">
        <f t="shared" ca="1" si="1"/>
        <v>437.4</v>
      </c>
      <c r="D13">
        <f t="shared" ca="1" si="2"/>
        <v>729.30447435436804</v>
      </c>
      <c r="E13">
        <f t="shared" ca="1" si="3"/>
        <v>0.59974950844394237</v>
      </c>
      <c r="F13">
        <f t="shared" ca="1" si="4"/>
        <v>-0.18268461262080166</v>
      </c>
      <c r="G13">
        <f t="shared" ca="1" si="5"/>
        <v>291.60000000000002</v>
      </c>
      <c r="K13" s="1">
        <v>1230.46570138888</v>
      </c>
      <c r="L13" s="2">
        <v>44881</v>
      </c>
      <c r="M13">
        <f t="shared" si="6"/>
        <v>2.0337929147450771E-2</v>
      </c>
    </row>
    <row r="14" spans="1:15" ht="15.5" x14ac:dyDescent="0.35">
      <c r="A14">
        <v>13</v>
      </c>
      <c r="B14">
        <f t="shared" ca="1" si="0"/>
        <v>579</v>
      </c>
      <c r="C14">
        <f t="shared" ca="1" si="1"/>
        <v>347.4</v>
      </c>
      <c r="D14">
        <f t="shared" ca="1" si="2"/>
        <v>565.00475482942511</v>
      </c>
      <c r="E14">
        <f t="shared" ca="1" si="3"/>
        <v>0.61486208218704286</v>
      </c>
      <c r="F14">
        <f t="shared" ca="1" si="4"/>
        <v>8.3971471023449293</v>
      </c>
      <c r="G14">
        <f t="shared" ca="1" si="5"/>
        <v>231.60000000000002</v>
      </c>
      <c r="K14" s="1">
        <v>1259.0736736111101</v>
      </c>
      <c r="L14" s="2">
        <v>44880</v>
      </c>
      <c r="M14">
        <f t="shared" si="6"/>
        <v>2.2983554170979706E-2</v>
      </c>
    </row>
    <row r="15" spans="1:15" ht="15.5" x14ac:dyDescent="0.35">
      <c r="A15">
        <v>14</v>
      </c>
      <c r="B15">
        <f t="shared" ca="1" si="0"/>
        <v>338</v>
      </c>
      <c r="C15">
        <f t="shared" ca="1" si="1"/>
        <v>202.79999999999998</v>
      </c>
      <c r="D15">
        <f t="shared" ca="1" si="2"/>
        <v>400.91235492192448</v>
      </c>
      <c r="E15">
        <f t="shared" ca="1" si="3"/>
        <v>0.50584622177456762</v>
      </c>
      <c r="F15">
        <f t="shared" ca="1" si="4"/>
        <v>-37.747412953154701</v>
      </c>
      <c r="G15">
        <f t="shared" ca="1" si="5"/>
        <v>135.20000000000002</v>
      </c>
      <c r="K15" s="1">
        <v>1230.78304861111</v>
      </c>
      <c r="L15" s="2">
        <v>44879</v>
      </c>
      <c r="M15">
        <f t="shared" si="6"/>
        <v>-2.2725679200813746E-2</v>
      </c>
    </row>
    <row r="16" spans="1:15" ht="15.5" x14ac:dyDescent="0.35">
      <c r="A16">
        <v>15</v>
      </c>
      <c r="B16">
        <f t="shared" ca="1" si="0"/>
        <v>909</v>
      </c>
      <c r="C16">
        <f t="shared" ca="1" si="1"/>
        <v>545.4</v>
      </c>
      <c r="D16">
        <f t="shared" ca="1" si="2"/>
        <v>1157.1447806036097</v>
      </c>
      <c r="E16">
        <f t="shared" ca="1" si="3"/>
        <v>0.47133254986078671</v>
      </c>
      <c r="F16">
        <f t="shared" ca="1" si="4"/>
        <v>-148.88686836216581</v>
      </c>
      <c r="G16">
        <f t="shared" ca="1" si="5"/>
        <v>363.6</v>
      </c>
      <c r="K16" s="1">
        <v>1242.2317013888901</v>
      </c>
      <c r="L16" s="2">
        <v>44878</v>
      </c>
      <c r="M16">
        <f t="shared" si="6"/>
        <v>9.2589294638244814E-3</v>
      </c>
    </row>
    <row r="17" spans="1:13" ht="15.5" x14ac:dyDescent="0.35">
      <c r="A17">
        <v>16</v>
      </c>
      <c r="B17">
        <f t="shared" ca="1" si="0"/>
        <v>472</v>
      </c>
      <c r="C17">
        <f t="shared" ca="1" si="1"/>
        <v>283.2</v>
      </c>
      <c r="D17">
        <f t="shared" ca="1" si="2"/>
        <v>603.5357097609857</v>
      </c>
      <c r="E17">
        <f t="shared" ca="1" si="3"/>
        <v>0.46923486948627091</v>
      </c>
      <c r="F17">
        <f t="shared" ca="1" si="4"/>
        <v>-78.921425856591398</v>
      </c>
      <c r="G17">
        <f t="shared" ca="1" si="5"/>
        <v>188.8</v>
      </c>
      <c r="K17" s="1">
        <v>1265.3142499999999</v>
      </c>
      <c r="L17" s="2">
        <v>44877</v>
      </c>
      <c r="M17">
        <f t="shared" si="6"/>
        <v>1.8410989125358102E-2</v>
      </c>
    </row>
    <row r="18" spans="1:13" ht="15.5" x14ac:dyDescent="0.35">
      <c r="A18">
        <v>17</v>
      </c>
      <c r="B18">
        <f t="shared" ca="1" si="0"/>
        <v>635</v>
      </c>
      <c r="C18">
        <f t="shared" ca="1" si="1"/>
        <v>381</v>
      </c>
      <c r="D18">
        <f t="shared" ca="1" si="2"/>
        <v>821.61703008905556</v>
      </c>
      <c r="E18">
        <f t="shared" ca="1" si="3"/>
        <v>0.46371969670431878</v>
      </c>
      <c r="F18">
        <f t="shared" ca="1" si="4"/>
        <v>-111.97021805343331</v>
      </c>
      <c r="G18">
        <f t="shared" ca="1" si="5"/>
        <v>254</v>
      </c>
      <c r="K18" s="1">
        <v>1268.0174444444399</v>
      </c>
      <c r="L18" s="2">
        <v>44876</v>
      </c>
      <c r="M18">
        <f t="shared" si="6"/>
        <v>2.1341030677660554E-3</v>
      </c>
    </row>
    <row r="19" spans="1:13" ht="15.5" x14ac:dyDescent="0.35">
      <c r="A19">
        <v>18</v>
      </c>
      <c r="B19">
        <f t="shared" ca="1" si="0"/>
        <v>143</v>
      </c>
      <c r="C19">
        <f t="shared" ca="1" si="1"/>
        <v>85.8</v>
      </c>
      <c r="D19">
        <f t="shared" ca="1" si="2"/>
        <v>185.40334742996191</v>
      </c>
      <c r="E19">
        <f t="shared" ca="1" si="3"/>
        <v>0.46277481603945614</v>
      </c>
      <c r="F19">
        <f t="shared" ca="1" si="4"/>
        <v>-25.442008457977145</v>
      </c>
      <c r="G19">
        <f t="shared" ca="1" si="5"/>
        <v>57.2</v>
      </c>
      <c r="K19" s="1">
        <v>1230.97961805555</v>
      </c>
      <c r="L19" s="2">
        <v>44875</v>
      </c>
      <c r="M19">
        <f t="shared" si="6"/>
        <v>-2.9644323528839559E-2</v>
      </c>
    </row>
    <row r="20" spans="1:13" ht="15.5" x14ac:dyDescent="0.35">
      <c r="A20">
        <v>19</v>
      </c>
      <c r="B20">
        <f t="shared" ca="1" si="0"/>
        <v>819</v>
      </c>
      <c r="C20">
        <f t="shared" ca="1" si="1"/>
        <v>491.4</v>
      </c>
      <c r="D20">
        <f t="shared" ca="1" si="2"/>
        <v>1027.687998852485</v>
      </c>
      <c r="E20">
        <f t="shared" ca="1" si="3"/>
        <v>0.4781606874349964</v>
      </c>
      <c r="F20">
        <f t="shared" ca="1" si="4"/>
        <v>-125.21279931149095</v>
      </c>
      <c r="G20">
        <f t="shared" ca="1" si="5"/>
        <v>327.60000000000002</v>
      </c>
      <c r="K20" s="1">
        <v>1228.64009027777</v>
      </c>
      <c r="L20" s="2">
        <v>44874</v>
      </c>
      <c r="M20">
        <f t="shared" si="6"/>
        <v>-1.9023497619597442E-3</v>
      </c>
    </row>
    <row r="21" spans="1:13" ht="15.5" x14ac:dyDescent="0.35">
      <c r="A21">
        <v>20</v>
      </c>
      <c r="B21">
        <f t="shared" ca="1" si="0"/>
        <v>529</v>
      </c>
      <c r="C21">
        <f t="shared" ca="1" si="1"/>
        <v>317.39999999999998</v>
      </c>
      <c r="D21">
        <f t="shared" ca="1" si="2"/>
        <v>565.86398909796628</v>
      </c>
      <c r="E21">
        <f t="shared" ca="1" si="3"/>
        <v>0.56091217344641719</v>
      </c>
      <c r="F21">
        <f t="shared" ca="1" si="4"/>
        <v>-22.118393458779764</v>
      </c>
      <c r="G21">
        <f t="shared" ca="1" si="5"/>
        <v>211.60000000000002</v>
      </c>
      <c r="K21" s="1">
        <v>1459.8702083333301</v>
      </c>
      <c r="L21" s="2">
        <v>44873</v>
      </c>
      <c r="M21">
        <f t="shared" si="6"/>
        <v>0.17243959328882086</v>
      </c>
    </row>
    <row r="22" spans="1:13" ht="15.5" x14ac:dyDescent="0.35">
      <c r="A22">
        <v>21</v>
      </c>
      <c r="B22">
        <f t="shared" ca="1" si="0"/>
        <v>416</v>
      </c>
      <c r="C22">
        <f t="shared" ca="1" si="1"/>
        <v>249.6</v>
      </c>
      <c r="D22">
        <f t="shared" ca="1" si="2"/>
        <v>416.56916259444927</v>
      </c>
      <c r="E22">
        <f t="shared" ca="1" si="3"/>
        <v>0.59918021402606314</v>
      </c>
      <c r="F22">
        <f t="shared" ca="1" si="4"/>
        <v>-0.34149755666954335</v>
      </c>
      <c r="G22">
        <f t="shared" ca="1" si="5"/>
        <v>166.4</v>
      </c>
      <c r="K22" s="1">
        <v>1581.3442569444401</v>
      </c>
      <c r="L22" s="2">
        <v>44872</v>
      </c>
      <c r="M22">
        <f t="shared" si="6"/>
        <v>7.9927747485243894E-2</v>
      </c>
    </row>
    <row r="23" spans="1:13" ht="15.5" x14ac:dyDescent="0.35">
      <c r="A23">
        <v>22</v>
      </c>
      <c r="B23">
        <f t="shared" ca="1" si="0"/>
        <v>798</v>
      </c>
      <c r="C23">
        <f t="shared" ca="1" si="1"/>
        <v>478.79999999999995</v>
      </c>
      <c r="D23">
        <f t="shared" ca="1" si="2"/>
        <v>780.43886581338256</v>
      </c>
      <c r="E23">
        <f t="shared" ca="1" si="3"/>
        <v>0.61350096845957169</v>
      </c>
      <c r="F23">
        <f t="shared" ca="1" si="4"/>
        <v>10.536680511970401</v>
      </c>
      <c r="G23">
        <f t="shared" ca="1" si="5"/>
        <v>319.20000000000005</v>
      </c>
      <c r="K23" s="1">
        <v>1617.9286736111001</v>
      </c>
      <c r="L23" s="2">
        <v>44871</v>
      </c>
      <c r="M23">
        <f t="shared" si="6"/>
        <v>2.2871453753997458E-2</v>
      </c>
    </row>
    <row r="24" spans="1:13" ht="15.5" x14ac:dyDescent="0.35">
      <c r="A24">
        <v>23</v>
      </c>
      <c r="B24">
        <f t="shared" ca="1" si="0"/>
        <v>112</v>
      </c>
      <c r="C24">
        <f t="shared" ca="1" si="1"/>
        <v>67.2</v>
      </c>
      <c r="D24">
        <f t="shared" ca="1" si="2"/>
        <v>109.4317249575663</v>
      </c>
      <c r="E24">
        <f t="shared" ca="1" si="3"/>
        <v>0.6140815200167753</v>
      </c>
      <c r="F24">
        <f t="shared" ca="1" si="4"/>
        <v>1.540965025460221</v>
      </c>
      <c r="G24">
        <f t="shared" ca="1" si="5"/>
        <v>44.8</v>
      </c>
      <c r="K24" s="1">
        <v>1640.6688611111099</v>
      </c>
      <c r="L24" s="2">
        <v>44870</v>
      </c>
      <c r="M24">
        <f t="shared" si="6"/>
        <v>1.3957266226066902E-2</v>
      </c>
    </row>
    <row r="25" spans="1:13" ht="15.5" x14ac:dyDescent="0.35">
      <c r="A25">
        <v>24</v>
      </c>
      <c r="B25">
        <f t="shared" ca="1" si="0"/>
        <v>222</v>
      </c>
      <c r="C25">
        <f t="shared" ca="1" si="1"/>
        <v>133.19999999999999</v>
      </c>
      <c r="D25">
        <f t="shared" ca="1" si="2"/>
        <v>223.5938166004955</v>
      </c>
      <c r="E25">
        <f t="shared" ca="1" si="3"/>
        <v>0.59572309299587678</v>
      </c>
      <c r="F25">
        <f t="shared" ca="1" si="4"/>
        <v>-0.95628996029729707</v>
      </c>
      <c r="G25">
        <f t="shared" ca="1" si="5"/>
        <v>88.800000000000011</v>
      </c>
      <c r="K25" s="1">
        <v>1595.9981944444401</v>
      </c>
      <c r="L25" s="2">
        <v>44869</v>
      </c>
      <c r="M25">
        <f t="shared" si="6"/>
        <v>-2.7604633105526768E-2</v>
      </c>
    </row>
    <row r="26" spans="1:13" ht="15.5" x14ac:dyDescent="0.35">
      <c r="A26">
        <v>25</v>
      </c>
      <c r="B26">
        <f t="shared" ca="1" si="0"/>
        <v>864</v>
      </c>
      <c r="C26">
        <f t="shared" ca="1" si="1"/>
        <v>518.4</v>
      </c>
      <c r="D26">
        <f t="shared" ca="1" si="2"/>
        <v>855.8187219880482</v>
      </c>
      <c r="E26">
        <f t="shared" ca="1" si="3"/>
        <v>0.60573575534286994</v>
      </c>
      <c r="F26">
        <f t="shared" ca="1" si="4"/>
        <v>4.9087668071710917</v>
      </c>
      <c r="G26">
        <f t="shared" ca="1" si="5"/>
        <v>345.6</v>
      </c>
      <c r="K26" s="1">
        <v>1541.7077847222199</v>
      </c>
      <c r="L26" s="2">
        <v>44868</v>
      </c>
      <c r="M26">
        <f t="shared" si="6"/>
        <v>-3.4608614614721825E-2</v>
      </c>
    </row>
    <row r="27" spans="1:13" ht="15.5" x14ac:dyDescent="0.35">
      <c r="A27">
        <v>26</v>
      </c>
      <c r="B27">
        <f t="shared" ca="1" si="0"/>
        <v>871</v>
      </c>
      <c r="C27">
        <f t="shared" ca="1" si="1"/>
        <v>522.6</v>
      </c>
      <c r="D27">
        <f t="shared" ca="1" si="2"/>
        <v>864.70525003176192</v>
      </c>
      <c r="E27">
        <f t="shared" ca="1" si="3"/>
        <v>0.60436778888621778</v>
      </c>
      <c r="F27">
        <f t="shared" ca="1" si="4"/>
        <v>3.7768499809429179</v>
      </c>
      <c r="G27">
        <f t="shared" ca="1" si="5"/>
        <v>348.4</v>
      </c>
      <c r="K27" s="1">
        <v>1561.6029861111101</v>
      </c>
      <c r="L27" s="2">
        <v>44867</v>
      </c>
      <c r="M27">
        <f t="shared" si="6"/>
        <v>1.2822095775628374E-2</v>
      </c>
    </row>
    <row r="28" spans="1:13" ht="15.5" x14ac:dyDescent="0.35">
      <c r="A28">
        <v>27</v>
      </c>
      <c r="B28">
        <f t="shared" ca="1" si="0"/>
        <v>821</v>
      </c>
      <c r="C28">
        <f t="shared" ca="1" si="1"/>
        <v>492.59999999999997</v>
      </c>
      <c r="D28">
        <f t="shared" ca="1" si="2"/>
        <v>791.80228573582258</v>
      </c>
      <c r="E28">
        <f t="shared" ca="1" si="3"/>
        <v>0.62212500377190294</v>
      </c>
      <c r="F28">
        <f t="shared" ca="1" si="4"/>
        <v>17.51862855850646</v>
      </c>
      <c r="G28">
        <f t="shared" ca="1" si="5"/>
        <v>328.40000000000003</v>
      </c>
      <c r="K28" s="1">
        <v>1583.50781944444</v>
      </c>
      <c r="L28" s="2">
        <v>44866</v>
      </c>
      <c r="M28">
        <f t="shared" si="6"/>
        <v>1.3929676173648386E-2</v>
      </c>
    </row>
    <row r="29" spans="1:13" ht="15.5" x14ac:dyDescent="0.35">
      <c r="A29">
        <v>28</v>
      </c>
      <c r="B29">
        <f t="shared" ca="1" si="0"/>
        <v>857</v>
      </c>
      <c r="C29">
        <f t="shared" ca="1" si="1"/>
        <v>514.19999999999993</v>
      </c>
      <c r="D29">
        <f t="shared" ca="1" si="2"/>
        <v>752.80070504777018</v>
      </c>
      <c r="E29">
        <f t="shared" ca="1" si="3"/>
        <v>0.68304930714347634</v>
      </c>
      <c r="F29">
        <f t="shared" ca="1" si="4"/>
        <v>62.51957697133782</v>
      </c>
      <c r="G29">
        <f t="shared" ca="1" si="5"/>
        <v>342.80000000000007</v>
      </c>
      <c r="K29" s="1">
        <v>1582.32383333333</v>
      </c>
      <c r="L29" s="2">
        <v>44865</v>
      </c>
      <c r="M29">
        <f t="shared" si="6"/>
        <v>-7.4797796987824427E-4</v>
      </c>
    </row>
    <row r="30" spans="1:13" ht="15.5" x14ac:dyDescent="0.35">
      <c r="A30">
        <v>29</v>
      </c>
      <c r="B30">
        <f t="shared" ca="1" si="0"/>
        <v>935</v>
      </c>
      <c r="C30">
        <f t="shared" ca="1" si="1"/>
        <v>561</v>
      </c>
      <c r="D30">
        <f t="shared" ca="1" si="2"/>
        <v>784.65591894039369</v>
      </c>
      <c r="E30">
        <f t="shared" ca="1" si="3"/>
        <v>0.71496306401101184</v>
      </c>
      <c r="F30">
        <f t="shared" ca="1" si="4"/>
        <v>90.20644863576382</v>
      </c>
      <c r="G30">
        <f t="shared" ca="1" si="5"/>
        <v>374</v>
      </c>
      <c r="K30" s="1">
        <v>1603.0466388888799</v>
      </c>
      <c r="L30" s="2">
        <v>44864</v>
      </c>
      <c r="M30">
        <f t="shared" si="6"/>
        <v>1.3011420865882348E-2</v>
      </c>
    </row>
    <row r="31" spans="1:13" ht="15.5" x14ac:dyDescent="0.35">
      <c r="A31">
        <v>30</v>
      </c>
      <c r="B31">
        <f t="shared" ca="1" si="0"/>
        <v>602</v>
      </c>
      <c r="C31">
        <f t="shared" ca="1" si="1"/>
        <v>361.2</v>
      </c>
      <c r="D31">
        <f t="shared" ca="1" si="2"/>
        <v>493.75006454080159</v>
      </c>
      <c r="E31">
        <f t="shared" ca="1" si="3"/>
        <v>0.7315442081732666</v>
      </c>
      <c r="F31">
        <f t="shared" ca="1" si="4"/>
        <v>64.94996127551903</v>
      </c>
      <c r="G31">
        <f t="shared" ca="1" si="5"/>
        <v>240.8</v>
      </c>
      <c r="K31" s="1">
        <v>1607.45643055555</v>
      </c>
      <c r="L31" s="2">
        <v>44863</v>
      </c>
      <c r="M31">
        <f t="shared" si="6"/>
        <v>2.7471049517931623E-3</v>
      </c>
    </row>
    <row r="32" spans="1:13" ht="15.5" x14ac:dyDescent="0.35">
      <c r="A32">
        <v>31</v>
      </c>
      <c r="B32">
        <f t="shared" ca="1" si="0"/>
        <v>710</v>
      </c>
      <c r="C32">
        <f t="shared" ca="1" si="1"/>
        <v>426</v>
      </c>
      <c r="D32">
        <f t="shared" ca="1" si="2"/>
        <v>607.55857930396041</v>
      </c>
      <c r="E32">
        <f t="shared" ca="1" si="3"/>
        <v>0.70116695658884443</v>
      </c>
      <c r="F32">
        <f t="shared" ca="1" si="4"/>
        <v>61.464852417623767</v>
      </c>
      <c r="G32">
        <f t="shared" ca="1" si="5"/>
        <v>284</v>
      </c>
      <c r="K32" s="1">
        <v>1527.10924305555</v>
      </c>
      <c r="L32" s="2">
        <v>44862</v>
      </c>
      <c r="M32">
        <f t="shared" si="6"/>
        <v>-5.127650826498422E-2</v>
      </c>
    </row>
    <row r="33" spans="1:13" ht="15.5" x14ac:dyDescent="0.35">
      <c r="A33">
        <v>32</v>
      </c>
      <c r="B33">
        <f t="shared" ca="1" si="0"/>
        <v>818</v>
      </c>
      <c r="C33">
        <f t="shared" ca="1" si="1"/>
        <v>490.79999999999995</v>
      </c>
      <c r="D33">
        <f t="shared" ca="1" si="2"/>
        <v>680.49903594102716</v>
      </c>
      <c r="E33">
        <f t="shared" ca="1" si="3"/>
        <v>0.72123540824903276</v>
      </c>
      <c r="F33">
        <f t="shared" ca="1" si="4"/>
        <v>82.500578435383659</v>
      </c>
      <c r="G33">
        <f t="shared" ca="1" si="5"/>
        <v>327.20000000000005</v>
      </c>
      <c r="K33" s="1">
        <v>1550.3172222222199</v>
      </c>
      <c r="L33" s="2">
        <v>44861</v>
      </c>
      <c r="M33">
        <f t="shared" si="6"/>
        <v>1.5083004845594612E-2</v>
      </c>
    </row>
    <row r="34" spans="1:13" ht="15.5" x14ac:dyDescent="0.35">
      <c r="A34">
        <v>33</v>
      </c>
      <c r="B34">
        <f t="shared" ref="B34:B65" ca="1" si="7">RANDBETWEEN(100, 1000)</f>
        <v>810</v>
      </c>
      <c r="C34">
        <f t="shared" ref="C34:C65" ca="1" si="8">B34*0.6</f>
        <v>486</v>
      </c>
      <c r="D34">
        <f t="shared" ref="D34:D65" ca="1" si="9" xml:space="preserve"> (B34/K34)*K40</f>
        <v>684.42798703459982</v>
      </c>
      <c r="E34">
        <f t="shared" ref="E34:E65" ca="1" si="10">C34/D34</f>
        <v>0.71008200892788931</v>
      </c>
      <c r="F34">
        <f t="shared" ref="F34:F65" ca="1" si="11">(E34-0.6)*D34</f>
        <v>75.343207779240146</v>
      </c>
      <c r="G34">
        <f t="shared" ref="G34:G65" ca="1" si="12" xml:space="preserve"> B34-C34</f>
        <v>324</v>
      </c>
      <c r="K34" s="1">
        <v>1527.19258333332</v>
      </c>
      <c r="L34" s="2">
        <v>44860</v>
      </c>
      <c r="M34">
        <f t="shared" si="6"/>
        <v>-1.5028432453913654E-2</v>
      </c>
    </row>
    <row r="35" spans="1:13" ht="15.5" x14ac:dyDescent="0.35">
      <c r="A35">
        <v>34</v>
      </c>
      <c r="B35">
        <f t="shared" ca="1" si="7"/>
        <v>153</v>
      </c>
      <c r="C35">
        <f t="shared" ca="1" si="8"/>
        <v>91.8</v>
      </c>
      <c r="D35">
        <f t="shared" ca="1" si="9"/>
        <v>143.16748103980891</v>
      </c>
      <c r="E35">
        <f t="shared" ca="1" si="10"/>
        <v>0.64120706275801731</v>
      </c>
      <c r="F35">
        <f t="shared" ca="1" si="11"/>
        <v>5.8995113761146625</v>
      </c>
      <c r="G35">
        <f t="shared" ca="1" si="12"/>
        <v>61.2</v>
      </c>
      <c r="K35" s="1">
        <v>1389.93523611111</v>
      </c>
      <c r="L35" s="2">
        <v>44859</v>
      </c>
      <c r="M35">
        <f t="shared" si="6"/>
        <v>-9.4173983704244388E-2</v>
      </c>
    </row>
    <row r="36" spans="1:13" ht="15.5" x14ac:dyDescent="0.35">
      <c r="A36">
        <v>35</v>
      </c>
      <c r="B36">
        <f t="shared" ca="1" si="7"/>
        <v>909</v>
      </c>
      <c r="C36">
        <f t="shared" ca="1" si="8"/>
        <v>545.4</v>
      </c>
      <c r="D36">
        <f t="shared" ca="1" si="9"/>
        <v>893.67057648909702</v>
      </c>
      <c r="E36">
        <f t="shared" ca="1" si="10"/>
        <v>0.61029199612084795</v>
      </c>
      <c r="F36">
        <f t="shared" ca="1" si="11"/>
        <v>9.1976541065417532</v>
      </c>
      <c r="G36">
        <f t="shared" ca="1" si="12"/>
        <v>363.6</v>
      </c>
      <c r="K36" s="1">
        <v>1345.2834583333299</v>
      </c>
      <c r="L36" s="2">
        <v>44858</v>
      </c>
      <c r="M36">
        <f t="shared" si="6"/>
        <v>-3.265241279189128E-2</v>
      </c>
    </row>
    <row r="37" spans="1:13" ht="15.5" x14ac:dyDescent="0.35">
      <c r="A37">
        <v>36</v>
      </c>
      <c r="B37">
        <f t="shared" ca="1" si="7"/>
        <v>109</v>
      </c>
      <c r="C37">
        <f t="shared" ca="1" si="8"/>
        <v>65.399999999999991</v>
      </c>
      <c r="D37">
        <f t="shared" ca="1" si="9"/>
        <v>108.9419107299308</v>
      </c>
      <c r="E37">
        <f t="shared" ca="1" si="10"/>
        <v>0.6003199279488306</v>
      </c>
      <c r="F37">
        <f t="shared" ca="1" si="11"/>
        <v>3.485356204151558E-2</v>
      </c>
      <c r="G37">
        <f t="shared" ca="1" si="12"/>
        <v>43.600000000000009</v>
      </c>
      <c r="K37" s="1">
        <v>1318.40816666666</v>
      </c>
      <c r="L37" s="2">
        <v>44857</v>
      </c>
      <c r="M37">
        <f t="shared" si="6"/>
        <v>-2.0179666008511569E-2</v>
      </c>
    </row>
    <row r="38" spans="1:13" ht="15.5" x14ac:dyDescent="0.35">
      <c r="A38">
        <v>37</v>
      </c>
      <c r="B38">
        <f t="shared" ca="1" si="7"/>
        <v>949</v>
      </c>
      <c r="C38">
        <f t="shared" ca="1" si="8"/>
        <v>569.4</v>
      </c>
      <c r="D38">
        <f t="shared" ca="1" si="9"/>
        <v>936.15888307050636</v>
      </c>
      <c r="E38">
        <f t="shared" ca="1" si="10"/>
        <v>0.60823008817950386</v>
      </c>
      <c r="F38">
        <f t="shared" ca="1" si="11"/>
        <v>7.7046701576961301</v>
      </c>
      <c r="G38">
        <f t="shared" ca="1" si="12"/>
        <v>379.6</v>
      </c>
      <c r="K38" s="1">
        <v>1306.7722847222201</v>
      </c>
      <c r="L38" s="2">
        <v>44856</v>
      </c>
      <c r="M38">
        <f t="shared" si="6"/>
        <v>-8.8648825186652194E-3</v>
      </c>
    </row>
    <row r="39" spans="1:13" ht="15.5" x14ac:dyDescent="0.35">
      <c r="A39">
        <v>38</v>
      </c>
      <c r="B39">
        <f t="shared" ca="1" si="7"/>
        <v>439</v>
      </c>
      <c r="C39">
        <f t="shared" ca="1" si="8"/>
        <v>263.39999999999998</v>
      </c>
      <c r="D39">
        <f t="shared" ca="1" si="9"/>
        <v>438.72536173536406</v>
      </c>
      <c r="E39">
        <f t="shared" ca="1" si="10"/>
        <v>0.600375594786975</v>
      </c>
      <c r="F39">
        <f t="shared" ca="1" si="11"/>
        <v>0.16478295878153257</v>
      </c>
      <c r="G39">
        <f t="shared" ca="1" si="12"/>
        <v>175.60000000000002</v>
      </c>
      <c r="K39" s="1">
        <v>1289.7180624999901</v>
      </c>
      <c r="L39" s="2">
        <v>44855</v>
      </c>
      <c r="M39">
        <f t="shared" si="6"/>
        <v>-1.3136553727102011E-2</v>
      </c>
    </row>
    <row r="40" spans="1:13" ht="15.5" x14ac:dyDescent="0.35">
      <c r="A40">
        <v>39</v>
      </c>
      <c r="B40">
        <f t="shared" ca="1" si="7"/>
        <v>587</v>
      </c>
      <c r="C40">
        <f t="shared" ca="1" si="8"/>
        <v>352.2</v>
      </c>
      <c r="D40">
        <f t="shared" ca="1" si="9"/>
        <v>598.67829883883724</v>
      </c>
      <c r="E40">
        <f t="shared" ca="1" si="10"/>
        <v>0.58829591899874656</v>
      </c>
      <c r="F40">
        <f t="shared" ca="1" si="11"/>
        <v>-7.0069793033023515</v>
      </c>
      <c r="G40">
        <f t="shared" ca="1" si="12"/>
        <v>234.8</v>
      </c>
      <c r="K40" s="1">
        <v>1290.43622916666</v>
      </c>
      <c r="L40" s="2">
        <v>44854</v>
      </c>
      <c r="M40">
        <f t="shared" si="6"/>
        <v>5.5668506921167015E-4</v>
      </c>
    </row>
    <row r="41" spans="1:13" ht="15.5" x14ac:dyDescent="0.35">
      <c r="A41">
        <v>40</v>
      </c>
      <c r="B41">
        <f t="shared" ca="1" si="7"/>
        <v>992</v>
      </c>
      <c r="C41">
        <f t="shared" ca="1" si="8"/>
        <v>595.19999999999993</v>
      </c>
      <c r="D41">
        <f t="shared" ca="1" si="9"/>
        <v>971.4868190211256</v>
      </c>
      <c r="E41">
        <f t="shared" ca="1" si="10"/>
        <v>0.61266914624711644</v>
      </c>
      <c r="F41">
        <f t="shared" ca="1" si="11"/>
        <v>12.307908587324599</v>
      </c>
      <c r="G41">
        <f t="shared" ca="1" si="12"/>
        <v>396.80000000000007</v>
      </c>
      <c r="K41" s="1">
        <v>1300.61128472222</v>
      </c>
      <c r="L41" s="2">
        <v>44853</v>
      </c>
      <c r="M41">
        <f t="shared" si="6"/>
        <v>7.854049611918143E-3</v>
      </c>
    </row>
    <row r="42" spans="1:13" ht="15.5" x14ac:dyDescent="0.35">
      <c r="A42">
        <v>41</v>
      </c>
      <c r="B42">
        <f t="shared" ca="1" si="7"/>
        <v>736</v>
      </c>
      <c r="C42">
        <f t="shared" ca="1" si="8"/>
        <v>441.59999999999997</v>
      </c>
      <c r="D42">
        <f t="shared" ca="1" si="9"/>
        <v>721.01184952369101</v>
      </c>
      <c r="E42">
        <f t="shared" ca="1" si="10"/>
        <v>0.61247259707552126</v>
      </c>
      <c r="F42">
        <f t="shared" ca="1" si="11"/>
        <v>8.9928902857853821</v>
      </c>
      <c r="G42">
        <f t="shared" ca="1" si="12"/>
        <v>294.40000000000003</v>
      </c>
      <c r="K42" s="1">
        <v>1322.59652777777</v>
      </c>
      <c r="L42" s="2">
        <v>44852</v>
      </c>
      <c r="M42">
        <f t="shared" si="6"/>
        <v>1.6762497988373402E-2</v>
      </c>
    </row>
    <row r="43" spans="1:13" ht="15.5" x14ac:dyDescent="0.35">
      <c r="A43">
        <v>42</v>
      </c>
      <c r="B43">
        <f t="shared" ca="1" si="7"/>
        <v>221</v>
      </c>
      <c r="C43">
        <f t="shared" ca="1" si="8"/>
        <v>132.6</v>
      </c>
      <c r="D43">
        <f t="shared" ca="1" si="9"/>
        <v>215.28024469237499</v>
      </c>
      <c r="E43">
        <f t="shared" ca="1" si="10"/>
        <v>0.61594132889192388</v>
      </c>
      <c r="F43">
        <f t="shared" ca="1" si="11"/>
        <v>3.4318531845750044</v>
      </c>
      <c r="G43">
        <f t="shared" ca="1" si="12"/>
        <v>88.4</v>
      </c>
      <c r="K43" s="1">
        <v>1317.7055486111101</v>
      </c>
      <c r="L43" s="2">
        <v>44851</v>
      </c>
      <c r="M43">
        <f t="shared" si="6"/>
        <v>-3.7048675641166077E-3</v>
      </c>
    </row>
    <row r="44" spans="1:13" ht="15.5" x14ac:dyDescent="0.35">
      <c r="A44">
        <v>43</v>
      </c>
      <c r="B44">
        <f t="shared" ca="1" si="7"/>
        <v>559</v>
      </c>
      <c r="C44">
        <f t="shared" ca="1" si="8"/>
        <v>335.4</v>
      </c>
      <c r="D44">
        <f t="shared" ca="1" si="9"/>
        <v>569.73283841561761</v>
      </c>
      <c r="E44">
        <f t="shared" ca="1" si="10"/>
        <v>0.58869697757412243</v>
      </c>
      <c r="F44">
        <f t="shared" ca="1" si="11"/>
        <v>-6.4397030493705971</v>
      </c>
      <c r="G44">
        <f t="shared" ca="1" si="12"/>
        <v>223.60000000000002</v>
      </c>
      <c r="K44" s="1">
        <v>1289.0900763888801</v>
      </c>
      <c r="L44" s="2">
        <v>44850</v>
      </c>
      <c r="M44">
        <f t="shared" si="6"/>
        <v>-2.1955401045791023E-2</v>
      </c>
    </row>
    <row r="45" spans="1:13" ht="15.5" x14ac:dyDescent="0.35">
      <c r="A45">
        <v>44</v>
      </c>
      <c r="B45">
        <f t="shared" ca="1" si="7"/>
        <v>498</v>
      </c>
      <c r="C45">
        <f t="shared" ca="1" si="8"/>
        <v>298.8</v>
      </c>
      <c r="D45">
        <f t="shared" ca="1" si="9"/>
        <v>510.02765884200886</v>
      </c>
      <c r="E45">
        <f t="shared" ca="1" si="10"/>
        <v>0.58585058049284977</v>
      </c>
      <c r="F45">
        <f t="shared" ca="1" si="11"/>
        <v>-7.2165953052052707</v>
      </c>
      <c r="G45">
        <f t="shared" ca="1" si="12"/>
        <v>199.2</v>
      </c>
      <c r="K45" s="1">
        <v>1288.91121527777</v>
      </c>
      <c r="L45" s="2">
        <v>44849</v>
      </c>
      <c r="M45">
        <f t="shared" si="6"/>
        <v>-1.3875952038906262E-4</v>
      </c>
    </row>
    <row r="46" spans="1:13" ht="15.5" x14ac:dyDescent="0.35">
      <c r="A46">
        <v>45</v>
      </c>
      <c r="B46">
        <f t="shared" ca="1" si="7"/>
        <v>858</v>
      </c>
      <c r="C46">
        <f t="shared" ca="1" si="8"/>
        <v>514.79999999999995</v>
      </c>
      <c r="D46">
        <f t="shared" ca="1" si="9"/>
        <v>865.82717364519169</v>
      </c>
      <c r="E46">
        <f t="shared" ca="1" si="10"/>
        <v>0.59457593347718196</v>
      </c>
      <c r="F46">
        <f t="shared" ca="1" si="11"/>
        <v>-4.6963041871150253</v>
      </c>
      <c r="G46">
        <f t="shared" ca="1" si="12"/>
        <v>343.20000000000005</v>
      </c>
      <c r="K46" s="1">
        <v>1316.1093125</v>
      </c>
      <c r="L46" s="2">
        <v>44848</v>
      </c>
      <c r="M46">
        <f t="shared" si="6"/>
        <v>2.0882050838869692E-2</v>
      </c>
    </row>
    <row r="47" spans="1:13" ht="15.5" x14ac:dyDescent="0.35">
      <c r="A47">
        <v>46</v>
      </c>
      <c r="B47">
        <f t="shared" ca="1" si="7"/>
        <v>806</v>
      </c>
      <c r="C47">
        <f t="shared" ca="1" si="8"/>
        <v>483.59999999999997</v>
      </c>
      <c r="D47">
        <f t="shared" ca="1" si="9"/>
        <v>851.22203595930955</v>
      </c>
      <c r="E47">
        <f t="shared" ca="1" si="10"/>
        <v>0.56812439007760507</v>
      </c>
      <c r="F47">
        <f t="shared" ca="1" si="11"/>
        <v>-27.133221575585765</v>
      </c>
      <c r="G47">
        <f t="shared" ca="1" si="12"/>
        <v>322.40000000000003</v>
      </c>
      <c r="K47" s="1">
        <v>1273.7164513888799</v>
      </c>
      <c r="L47" s="2">
        <v>44847</v>
      </c>
      <c r="M47">
        <f t="shared" si="6"/>
        <v>-3.2740926913467604E-2</v>
      </c>
    </row>
    <row r="48" spans="1:13" ht="15.5" x14ac:dyDescent="0.35">
      <c r="A48">
        <v>47</v>
      </c>
      <c r="B48">
        <f t="shared" ca="1" si="7"/>
        <v>675</v>
      </c>
      <c r="C48">
        <f t="shared" ca="1" si="8"/>
        <v>405</v>
      </c>
      <c r="D48">
        <f t="shared" ca="1" si="9"/>
        <v>711.34787062238809</v>
      </c>
      <c r="E48">
        <f t="shared" ca="1" si="10"/>
        <v>0.56934169163344583</v>
      </c>
      <c r="F48">
        <f t="shared" ca="1" si="11"/>
        <v>-21.808722373432836</v>
      </c>
      <c r="G48">
        <f t="shared" ca="1" si="12"/>
        <v>270</v>
      </c>
      <c r="K48" s="1">
        <v>1295.66272916666</v>
      </c>
      <c r="L48" s="2">
        <v>44846</v>
      </c>
      <c r="M48">
        <f t="shared" si="6"/>
        <v>1.7083357471535644E-2</v>
      </c>
    </row>
    <row r="49" spans="1:13" ht="15.5" x14ac:dyDescent="0.35">
      <c r="A49">
        <v>48</v>
      </c>
      <c r="B49">
        <f t="shared" ca="1" si="7"/>
        <v>979</v>
      </c>
      <c r="C49">
        <f t="shared" ca="1" si="8"/>
        <v>587.4</v>
      </c>
      <c r="D49">
        <f t="shared" ca="1" si="9"/>
        <v>1028.0083137972349</v>
      </c>
      <c r="E49">
        <f t="shared" ca="1" si="10"/>
        <v>0.57139615712860781</v>
      </c>
      <c r="F49">
        <f t="shared" ca="1" si="11"/>
        <v>-29.404988278340923</v>
      </c>
      <c r="G49">
        <f t="shared" ca="1" si="12"/>
        <v>391.6</v>
      </c>
      <c r="K49" s="1">
        <v>1283.6016875</v>
      </c>
      <c r="L49" s="2">
        <v>44845</v>
      </c>
      <c r="M49">
        <f t="shared" si="6"/>
        <v>-9.3523793066905107E-3</v>
      </c>
    </row>
    <row r="50" spans="1:13" ht="15.5" x14ac:dyDescent="0.35">
      <c r="A50">
        <v>49</v>
      </c>
      <c r="B50">
        <f t="shared" ca="1" si="7"/>
        <v>913</v>
      </c>
      <c r="C50">
        <f t="shared" ca="1" si="8"/>
        <v>547.79999999999995</v>
      </c>
      <c r="D50">
        <f t="shared" ca="1" si="9"/>
        <v>934.56220760423241</v>
      </c>
      <c r="E50">
        <f t="shared" ca="1" si="10"/>
        <v>0.58615680747918908</v>
      </c>
      <c r="F50">
        <f t="shared" ca="1" si="11"/>
        <v>-12.937324562539432</v>
      </c>
      <c r="G50">
        <f t="shared" ca="1" si="12"/>
        <v>365.20000000000005</v>
      </c>
      <c r="K50" s="1">
        <v>1313.84069444444</v>
      </c>
      <c r="L50" s="2">
        <v>44844</v>
      </c>
      <c r="M50">
        <f t="shared" si="6"/>
        <v>2.3284730693330046E-2</v>
      </c>
    </row>
    <row r="51" spans="1:13" ht="15.5" x14ac:dyDescent="0.35">
      <c r="A51">
        <v>50</v>
      </c>
      <c r="B51">
        <f t="shared" ca="1" si="7"/>
        <v>431</v>
      </c>
      <c r="C51">
        <f t="shared" ca="1" si="8"/>
        <v>258.59999999999997</v>
      </c>
      <c r="D51">
        <f t="shared" ca="1" si="9"/>
        <v>426.07633809642687</v>
      </c>
      <c r="E51">
        <f t="shared" ca="1" si="10"/>
        <v>0.60693349261154061</v>
      </c>
      <c r="F51">
        <f t="shared" ca="1" si="11"/>
        <v>2.9541971421438662</v>
      </c>
      <c r="G51">
        <f t="shared" ca="1" si="12"/>
        <v>172.40000000000003</v>
      </c>
      <c r="K51" s="1">
        <v>1320.04090277777</v>
      </c>
      <c r="L51" s="2">
        <v>44843</v>
      </c>
      <c r="M51">
        <f t="shared" si="6"/>
        <v>4.7080474631309649E-3</v>
      </c>
    </row>
    <row r="52" spans="1:13" ht="15.5" x14ac:dyDescent="0.35">
      <c r="A52">
        <v>51</v>
      </c>
      <c r="B52">
        <f t="shared" ca="1" si="7"/>
        <v>114</v>
      </c>
      <c r="C52">
        <f t="shared" ca="1" si="8"/>
        <v>68.399999999999991</v>
      </c>
      <c r="D52">
        <f t="shared" ca="1" si="9"/>
        <v>111.89412050751748</v>
      </c>
      <c r="E52">
        <f t="shared" ca="1" si="10"/>
        <v>0.61129217236579125</v>
      </c>
      <c r="F52">
        <f t="shared" ca="1" si="11"/>
        <v>1.2635276954895078</v>
      </c>
      <c r="G52">
        <f t="shared" ca="1" si="12"/>
        <v>45.600000000000009</v>
      </c>
      <c r="K52" s="1">
        <v>1328.1156249999899</v>
      </c>
      <c r="L52" s="2">
        <v>44842</v>
      </c>
      <c r="M52">
        <f t="shared" si="6"/>
        <v>6.098391211144201E-3</v>
      </c>
    </row>
    <row r="53" spans="1:13" ht="15.5" x14ac:dyDescent="0.35">
      <c r="A53">
        <v>52</v>
      </c>
      <c r="B53">
        <f t="shared" ca="1" si="7"/>
        <v>692</v>
      </c>
      <c r="C53">
        <f t="shared" ca="1" si="8"/>
        <v>415.2</v>
      </c>
      <c r="D53">
        <f t="shared" ca="1" si="9"/>
        <v>680.97577028552087</v>
      </c>
      <c r="E53">
        <f t="shared" ca="1" si="10"/>
        <v>0.60971332331826444</v>
      </c>
      <c r="F53">
        <f t="shared" ca="1" si="11"/>
        <v>6.6145378286874568</v>
      </c>
      <c r="G53">
        <f t="shared" ca="1" si="12"/>
        <v>276.8</v>
      </c>
      <c r="K53" s="1">
        <v>1345.18053472222</v>
      </c>
      <c r="L53" s="2">
        <v>44841</v>
      </c>
      <c r="M53">
        <f t="shared" si="6"/>
        <v>1.2767116323301193E-2</v>
      </c>
    </row>
    <row r="54" spans="1:13" ht="15.5" x14ac:dyDescent="0.35">
      <c r="A54">
        <v>53</v>
      </c>
      <c r="B54">
        <f t="shared" ca="1" si="7"/>
        <v>425</v>
      </c>
      <c r="C54">
        <f t="shared" ca="1" si="8"/>
        <v>255</v>
      </c>
      <c r="D54">
        <f t="shared" ca="1" si="9"/>
        <v>416.41512103432785</v>
      </c>
      <c r="E54">
        <f t="shared" ca="1" si="10"/>
        <v>0.61236969341221081</v>
      </c>
      <c r="F54">
        <f t="shared" ca="1" si="11"/>
        <v>5.1509273794033028</v>
      </c>
      <c r="G54">
        <f t="shared" ca="1" si="12"/>
        <v>170</v>
      </c>
      <c r="K54" s="1">
        <v>1365.43247916666</v>
      </c>
      <c r="L54" s="2">
        <v>44840</v>
      </c>
      <c r="M54">
        <f t="shared" si="6"/>
        <v>1.494298240428912E-2</v>
      </c>
    </row>
    <row r="55" spans="1:13" ht="15.5" x14ac:dyDescent="0.35">
      <c r="A55">
        <v>54</v>
      </c>
      <c r="B55">
        <f t="shared" ca="1" si="7"/>
        <v>258</v>
      </c>
      <c r="C55">
        <f t="shared" ca="1" si="8"/>
        <v>154.79999999999998</v>
      </c>
      <c r="D55">
        <f t="shared" ca="1" si="9"/>
        <v>255.01155121176447</v>
      </c>
      <c r="E55">
        <f t="shared" ca="1" si="10"/>
        <v>0.60703132569650664</v>
      </c>
      <c r="F55">
        <f t="shared" ca="1" si="11"/>
        <v>1.7930692729413042</v>
      </c>
      <c r="G55">
        <f t="shared" ca="1" si="12"/>
        <v>103.20000000000002</v>
      </c>
      <c r="K55" s="1">
        <v>1347.8582291666601</v>
      </c>
      <c r="L55" s="2">
        <v>44839</v>
      </c>
      <c r="M55">
        <f t="shared" si="6"/>
        <v>-1.2954377291902042E-2</v>
      </c>
    </row>
    <row r="56" spans="1:13" ht="15.5" x14ac:dyDescent="0.35">
      <c r="A56">
        <v>55</v>
      </c>
      <c r="B56">
        <f t="shared" ca="1" si="7"/>
        <v>317</v>
      </c>
      <c r="C56">
        <f t="shared" ca="1" si="8"/>
        <v>190.2</v>
      </c>
      <c r="D56">
        <f t="shared" ca="1" si="9"/>
        <v>308.97568272435956</v>
      </c>
      <c r="E56">
        <f t="shared" ca="1" si="10"/>
        <v>0.61558242487865755</v>
      </c>
      <c r="F56">
        <f t="shared" ca="1" si="11"/>
        <v>4.8145903653842694</v>
      </c>
      <c r="G56">
        <f t="shared" ca="1" si="12"/>
        <v>126.80000000000001</v>
      </c>
      <c r="K56" s="1">
        <v>1344.86950694444</v>
      </c>
      <c r="L56" s="2">
        <v>44838</v>
      </c>
      <c r="M56">
        <f t="shared" si="6"/>
        <v>-2.2198482300603722E-3</v>
      </c>
    </row>
    <row r="57" spans="1:13" ht="15.5" x14ac:dyDescent="0.35">
      <c r="A57">
        <v>56</v>
      </c>
      <c r="B57">
        <f t="shared" ca="1" si="7"/>
        <v>820</v>
      </c>
      <c r="C57">
        <f t="shared" ca="1" si="8"/>
        <v>492</v>
      </c>
      <c r="D57">
        <f t="shared" ca="1" si="9"/>
        <v>856.01393400510369</v>
      </c>
      <c r="E57">
        <f t="shared" ca="1" si="10"/>
        <v>0.57475699922084056</v>
      </c>
      <c r="F57">
        <f t="shared" ca="1" si="11"/>
        <v>-21.608360403062154</v>
      </c>
      <c r="G57">
        <f t="shared" ca="1" si="12"/>
        <v>328</v>
      </c>
      <c r="K57" s="1">
        <v>1304.96100694444</v>
      </c>
      <c r="L57" s="2">
        <v>44837</v>
      </c>
      <c r="M57">
        <f t="shared" si="6"/>
        <v>-3.012382689563475E-2</v>
      </c>
    </row>
    <row r="58" spans="1:13" ht="15.5" x14ac:dyDescent="0.35">
      <c r="A58">
        <v>57</v>
      </c>
      <c r="B58">
        <f t="shared" ca="1" si="7"/>
        <v>419</v>
      </c>
      <c r="C58">
        <f t="shared" ca="1" si="8"/>
        <v>251.39999999999998</v>
      </c>
      <c r="D58">
        <f t="shared" ca="1" si="9"/>
        <v>422.16266390703305</v>
      </c>
      <c r="E58">
        <f t="shared" ca="1" si="10"/>
        <v>0.59550505407878107</v>
      </c>
      <c r="F58">
        <f t="shared" ca="1" si="11"/>
        <v>-1.8975983442198265</v>
      </c>
      <c r="G58">
        <f t="shared" ca="1" si="12"/>
        <v>167.60000000000002</v>
      </c>
      <c r="K58" s="1">
        <v>1303.58184027777</v>
      </c>
      <c r="L58" s="2">
        <v>44836</v>
      </c>
      <c r="M58">
        <f t="shared" si="6"/>
        <v>-1.0574231484428681E-3</v>
      </c>
    </row>
    <row r="59" spans="1:13" ht="15.5" x14ac:dyDescent="0.35">
      <c r="A59">
        <v>58</v>
      </c>
      <c r="B59">
        <f t="shared" ca="1" si="7"/>
        <v>757</v>
      </c>
      <c r="C59">
        <f t="shared" ca="1" si="8"/>
        <v>454.2</v>
      </c>
      <c r="D59">
        <f t="shared" ca="1" si="9"/>
        <v>752.51835679970213</v>
      </c>
      <c r="E59">
        <f t="shared" ca="1" si="10"/>
        <v>0.60357331604721831</v>
      </c>
      <c r="F59">
        <f t="shared" ca="1" si="11"/>
        <v>2.6889859201787472</v>
      </c>
      <c r="G59">
        <f t="shared" ca="1" si="12"/>
        <v>302.8</v>
      </c>
      <c r="K59" s="1">
        <v>1323.7505069444401</v>
      </c>
      <c r="L59" s="2">
        <v>44835</v>
      </c>
      <c r="M59">
        <f t="shared" si="6"/>
        <v>1.5353263450522662E-2</v>
      </c>
    </row>
    <row r="60" spans="1:13" ht="15.5" x14ac:dyDescent="0.35">
      <c r="A60">
        <v>59</v>
      </c>
      <c r="B60">
        <f t="shared" ca="1" si="7"/>
        <v>867</v>
      </c>
      <c r="C60">
        <f t="shared" ca="1" si="8"/>
        <v>520.19999999999993</v>
      </c>
      <c r="D60">
        <f t="shared" ca="1" si="9"/>
        <v>862.33193532893984</v>
      </c>
      <c r="E60">
        <f t="shared" ca="1" si="10"/>
        <v>0.60324798223037823</v>
      </c>
      <c r="F60">
        <f t="shared" ca="1" si="11"/>
        <v>2.8008388026360866</v>
      </c>
      <c r="G60">
        <f t="shared" ca="1" si="12"/>
        <v>346.80000000000007</v>
      </c>
      <c r="K60" s="1">
        <v>1337.8511319444401</v>
      </c>
      <c r="L60" s="2">
        <v>44834</v>
      </c>
      <c r="M60">
        <f t="shared" si="6"/>
        <v>1.0595692995756694E-2</v>
      </c>
    </row>
    <row r="61" spans="1:13" ht="15.5" x14ac:dyDescent="0.35">
      <c r="A61">
        <v>60</v>
      </c>
      <c r="B61">
        <f t="shared" ca="1" si="7"/>
        <v>288</v>
      </c>
      <c r="C61">
        <f t="shared" ca="1" si="8"/>
        <v>172.79999999999998</v>
      </c>
      <c r="D61">
        <f t="shared" ca="1" si="9"/>
        <v>284.3643165699587</v>
      </c>
      <c r="E61">
        <f t="shared" ca="1" si="10"/>
        <v>0.60767118070346249</v>
      </c>
      <c r="F61">
        <f t="shared" ca="1" si="11"/>
        <v>2.1814100580247717</v>
      </c>
      <c r="G61">
        <f t="shared" ca="1" si="12"/>
        <v>115.20000000000002</v>
      </c>
      <c r="K61" s="1">
        <v>1332.2458055555501</v>
      </c>
      <c r="L61" s="2">
        <v>44833</v>
      </c>
      <c r="M61">
        <f t="shared" si="6"/>
        <v>-4.1986000916308802E-3</v>
      </c>
    </row>
    <row r="62" spans="1:13" ht="15.5" x14ac:dyDescent="0.35">
      <c r="A62">
        <v>61</v>
      </c>
      <c r="B62">
        <f t="shared" ca="1" si="7"/>
        <v>120</v>
      </c>
      <c r="C62">
        <f t="shared" ca="1" si="8"/>
        <v>72</v>
      </c>
      <c r="D62">
        <f t="shared" ca="1" si="9"/>
        <v>117.75072748317753</v>
      </c>
      <c r="E62">
        <f t="shared" ca="1" si="10"/>
        <v>0.61146119042267733</v>
      </c>
      <c r="F62">
        <f t="shared" ca="1" si="11"/>
        <v>1.3495635100934846</v>
      </c>
      <c r="G62">
        <f t="shared" ca="1" si="12"/>
        <v>48</v>
      </c>
      <c r="K62" s="1">
        <v>1310.82641666666</v>
      </c>
      <c r="L62" s="2">
        <v>44832</v>
      </c>
      <c r="M62">
        <f t="shared" si="6"/>
        <v>-1.620830307177306E-2</v>
      </c>
    </row>
    <row r="63" spans="1:13" ht="15.5" x14ac:dyDescent="0.35">
      <c r="A63">
        <v>62</v>
      </c>
      <c r="B63">
        <f t="shared" ca="1" si="7"/>
        <v>251</v>
      </c>
      <c r="C63">
        <f t="shared" ca="1" si="8"/>
        <v>150.6</v>
      </c>
      <c r="D63">
        <f t="shared" ca="1" si="9"/>
        <v>244.95541058543836</v>
      </c>
      <c r="E63">
        <f t="shared" ca="1" si="10"/>
        <v>0.61480577073218801</v>
      </c>
      <c r="F63">
        <f t="shared" ca="1" si="11"/>
        <v>3.6267536487369849</v>
      </c>
      <c r="G63">
        <f t="shared" ca="1" si="12"/>
        <v>100.4</v>
      </c>
      <c r="K63" s="1">
        <v>1362.27415277777</v>
      </c>
      <c r="L63" s="2">
        <v>44831</v>
      </c>
      <c r="M63">
        <f t="shared" si="6"/>
        <v>3.849768365987008E-2</v>
      </c>
    </row>
    <row r="64" spans="1:13" ht="15.5" x14ac:dyDescent="0.35">
      <c r="A64">
        <v>63</v>
      </c>
      <c r="B64">
        <f t="shared" ca="1" si="7"/>
        <v>207</v>
      </c>
      <c r="C64">
        <f t="shared" ca="1" si="8"/>
        <v>124.19999999999999</v>
      </c>
      <c r="D64">
        <f t="shared" ca="1" si="9"/>
        <v>213.39016984409494</v>
      </c>
      <c r="E64">
        <f t="shared" ca="1" si="10"/>
        <v>0.58203243425290763</v>
      </c>
      <c r="F64">
        <f t="shared" ca="1" si="11"/>
        <v>-3.8341019064569792</v>
      </c>
      <c r="G64">
        <f t="shared" ca="1" si="12"/>
        <v>82.800000000000011</v>
      </c>
      <c r="K64" s="1">
        <v>1313.4214374999899</v>
      </c>
      <c r="L64" s="2">
        <v>44830</v>
      </c>
      <c r="M64">
        <f t="shared" si="6"/>
        <v>-3.6519957603959041E-2</v>
      </c>
    </row>
    <row r="65" spans="1:13" ht="15.5" x14ac:dyDescent="0.35">
      <c r="A65">
        <v>64</v>
      </c>
      <c r="B65">
        <f t="shared" ca="1" si="7"/>
        <v>434</v>
      </c>
      <c r="C65">
        <f t="shared" ca="1" si="8"/>
        <v>260.39999999999998</v>
      </c>
      <c r="D65">
        <f t="shared" ca="1" si="9"/>
        <v>439.02764580780848</v>
      </c>
      <c r="E65">
        <f t="shared" ca="1" si="10"/>
        <v>0.5931289350147082</v>
      </c>
      <c r="F65">
        <f t="shared" ca="1" si="11"/>
        <v>-3.016587484685112</v>
      </c>
      <c r="G65">
        <f t="shared" ca="1" si="12"/>
        <v>173.60000000000002</v>
      </c>
      <c r="K65" s="1">
        <v>1315.9135486110999</v>
      </c>
      <c r="L65" s="2">
        <v>44829</v>
      </c>
      <c r="M65">
        <f t="shared" si="6"/>
        <v>1.8956214179880148E-3</v>
      </c>
    </row>
    <row r="66" spans="1:13" ht="15.5" x14ac:dyDescent="0.35">
      <c r="A66">
        <v>65</v>
      </c>
      <c r="B66">
        <f t="shared" ref="B66:B101" ca="1" si="13">RANDBETWEEN(100, 1000)</f>
        <v>422</v>
      </c>
      <c r="C66">
        <f t="shared" ref="C66:C97" ca="1" si="14">B66*0.6</f>
        <v>253.2</v>
      </c>
      <c r="D66">
        <f t="shared" ref="D66:D97" ca="1" si="15" xml:space="preserve"> (B66/K66)*K72</f>
        <v>450.78119021193885</v>
      </c>
      <c r="E66">
        <f t="shared" ref="E66:E97" ca="1" si="16">C66/D66</f>
        <v>0.56169158229729088</v>
      </c>
      <c r="F66">
        <f t="shared" ref="F66:F97" ca="1" si="17">(E66-0.6)*D66</f>
        <v>-17.268714127163314</v>
      </c>
      <c r="G66">
        <f t="shared" ref="G66:G101" ca="1" si="18" xml:space="preserve"> B66-C66</f>
        <v>168.8</v>
      </c>
      <c r="K66" s="1">
        <v>1330.6479305555499</v>
      </c>
      <c r="L66" s="2">
        <v>44828</v>
      </c>
      <c r="M66">
        <f t="shared" si="6"/>
        <v>1.1134851237636283E-2</v>
      </c>
    </row>
    <row r="67" spans="1:13" ht="15.5" x14ac:dyDescent="0.35">
      <c r="A67">
        <v>66</v>
      </c>
      <c r="B67">
        <f t="shared" ca="1" si="13"/>
        <v>635</v>
      </c>
      <c r="C67">
        <f t="shared" ca="1" si="14"/>
        <v>381</v>
      </c>
      <c r="D67">
        <f t="shared" ca="1" si="15"/>
        <v>697.50731912367587</v>
      </c>
      <c r="E67">
        <f t="shared" ca="1" si="16"/>
        <v>0.54623082733909556</v>
      </c>
      <c r="F67">
        <f t="shared" ca="1" si="17"/>
        <v>-37.504391474205484</v>
      </c>
      <c r="G67">
        <f t="shared" ca="1" si="18"/>
        <v>254</v>
      </c>
      <c r="K67" s="1">
        <v>1315.4276666666599</v>
      </c>
      <c r="L67" s="2">
        <v>44827</v>
      </c>
      <c r="M67">
        <f t="shared" si="6"/>
        <v>-1.1504154881832004E-2</v>
      </c>
    </row>
    <row r="68" spans="1:13" ht="15.5" x14ac:dyDescent="0.35">
      <c r="A68">
        <v>67</v>
      </c>
      <c r="B68">
        <f t="shared" ca="1" si="13"/>
        <v>626</v>
      </c>
      <c r="C68">
        <f t="shared" ca="1" si="14"/>
        <v>375.59999999999997</v>
      </c>
      <c r="D68">
        <f t="shared" ca="1" si="15"/>
        <v>708.38834030823887</v>
      </c>
      <c r="E68">
        <f t="shared" ca="1" si="16"/>
        <v>0.53021764846745822</v>
      </c>
      <c r="F68">
        <f t="shared" ca="1" si="17"/>
        <v>-49.433004184943343</v>
      </c>
      <c r="G68">
        <f t="shared" ca="1" si="18"/>
        <v>250.40000000000003</v>
      </c>
      <c r="K68" s="1">
        <v>1286.25636805555</v>
      </c>
      <c r="L68" s="2">
        <v>44826</v>
      </c>
      <c r="M68">
        <f t="shared" ref="M68:M101" si="19">LN(K68/K67)</f>
        <v>-2.2425875533224001E-2</v>
      </c>
    </row>
    <row r="69" spans="1:13" ht="15.5" x14ac:dyDescent="0.35">
      <c r="A69">
        <v>68</v>
      </c>
      <c r="B69">
        <f t="shared" ca="1" si="13"/>
        <v>271</v>
      </c>
      <c r="C69">
        <f t="shared" ca="1" si="14"/>
        <v>162.6</v>
      </c>
      <c r="D69">
        <f t="shared" ca="1" si="15"/>
        <v>318.57465999853775</v>
      </c>
      <c r="E69">
        <f t="shared" ca="1" si="16"/>
        <v>0.51039841022115917</v>
      </c>
      <c r="F69">
        <f t="shared" ca="1" si="17"/>
        <v>-28.544795999122666</v>
      </c>
      <c r="G69">
        <f t="shared" ca="1" si="18"/>
        <v>108.4</v>
      </c>
      <c r="K69" s="1">
        <v>1329.46782638888</v>
      </c>
      <c r="L69" s="2">
        <v>44825</v>
      </c>
      <c r="M69">
        <f t="shared" si="19"/>
        <v>3.3042772602303566E-2</v>
      </c>
    </row>
    <row r="70" spans="1:13" ht="15.5" x14ac:dyDescent="0.35">
      <c r="A70">
        <v>69</v>
      </c>
      <c r="B70">
        <f t="shared" ca="1" si="13"/>
        <v>282</v>
      </c>
      <c r="C70">
        <f t="shared" ca="1" si="14"/>
        <v>169.2</v>
      </c>
      <c r="D70">
        <f t="shared" ca="1" si="15"/>
        <v>333.46183868326113</v>
      </c>
      <c r="E70">
        <f t="shared" ca="1" si="16"/>
        <v>0.50740438746490168</v>
      </c>
      <c r="F70">
        <f t="shared" ca="1" si="17"/>
        <v>-30.877103209956701</v>
      </c>
      <c r="G70">
        <f t="shared" ca="1" si="18"/>
        <v>112.80000000000001</v>
      </c>
      <c r="K70" s="1">
        <v>1353.9672638888801</v>
      </c>
      <c r="L70" s="2">
        <v>44824</v>
      </c>
      <c r="M70">
        <f t="shared" si="19"/>
        <v>1.8260265237751205E-2</v>
      </c>
    </row>
    <row r="71" spans="1:13" ht="15.5" x14ac:dyDescent="0.35">
      <c r="A71">
        <v>70</v>
      </c>
      <c r="B71">
        <f t="shared" ca="1" si="13"/>
        <v>638</v>
      </c>
      <c r="C71">
        <f t="shared" ca="1" si="14"/>
        <v>382.8</v>
      </c>
      <c r="D71">
        <f t="shared" ca="1" si="15"/>
        <v>796.35989113777941</v>
      </c>
      <c r="E71">
        <f t="shared" ca="1" si="16"/>
        <v>0.48068719213505845</v>
      </c>
      <c r="F71">
        <f t="shared" ca="1" si="17"/>
        <v>-95.01593468266762</v>
      </c>
      <c r="G71">
        <f t="shared" ca="1" si="18"/>
        <v>255.2</v>
      </c>
      <c r="K71" s="1">
        <v>1331.1576666666599</v>
      </c>
      <c r="L71" s="2">
        <v>44823</v>
      </c>
      <c r="M71">
        <f t="shared" si="19"/>
        <v>-1.6990007165420925E-2</v>
      </c>
    </row>
    <row r="72" spans="1:13" ht="15.5" x14ac:dyDescent="0.35">
      <c r="A72">
        <v>71</v>
      </c>
      <c r="B72">
        <f t="shared" ca="1" si="13"/>
        <v>304</v>
      </c>
      <c r="C72">
        <f t="shared" ca="1" si="14"/>
        <v>182.4</v>
      </c>
      <c r="D72">
        <f t="shared" ca="1" si="15"/>
        <v>370.63229527401666</v>
      </c>
      <c r="E72">
        <f t="shared" ca="1" si="16"/>
        <v>0.49213196563226541</v>
      </c>
      <c r="F72">
        <f t="shared" ca="1" si="17"/>
        <v>-39.979377164409975</v>
      </c>
      <c r="G72">
        <f t="shared" ca="1" si="18"/>
        <v>121.6</v>
      </c>
      <c r="K72" s="1">
        <v>1421.4006111111</v>
      </c>
      <c r="L72" s="2">
        <v>44822</v>
      </c>
      <c r="M72">
        <f t="shared" si="19"/>
        <v>6.5593741648881182E-2</v>
      </c>
    </row>
    <row r="73" spans="1:13" ht="15.5" x14ac:dyDescent="0.35">
      <c r="A73">
        <v>72</v>
      </c>
      <c r="B73">
        <f t="shared" ca="1" si="13"/>
        <v>589</v>
      </c>
      <c r="C73">
        <f t="shared" ca="1" si="14"/>
        <v>353.4</v>
      </c>
      <c r="D73">
        <f t="shared" ca="1" si="15"/>
        <v>719.24914334581911</v>
      </c>
      <c r="E73">
        <f t="shared" ca="1" si="16"/>
        <v>0.49134573641067686</v>
      </c>
      <c r="F73">
        <f t="shared" ca="1" si="17"/>
        <v>-78.149486007491475</v>
      </c>
      <c r="G73">
        <f t="shared" ca="1" si="18"/>
        <v>235.60000000000002</v>
      </c>
      <c r="K73" s="1">
        <v>1444.91405555555</v>
      </c>
      <c r="L73" s="2">
        <v>44821</v>
      </c>
      <c r="M73">
        <f t="shared" si="19"/>
        <v>1.6407111324759995E-2</v>
      </c>
    </row>
    <row r="74" spans="1:13" ht="15.5" x14ac:dyDescent="0.35">
      <c r="A74">
        <v>73</v>
      </c>
      <c r="B74">
        <f t="shared" ca="1" si="13"/>
        <v>338</v>
      </c>
      <c r="C74">
        <f t="shared" ca="1" si="14"/>
        <v>202.79999999999998</v>
      </c>
      <c r="D74">
        <f t="shared" ca="1" si="15"/>
        <v>401.90388961947161</v>
      </c>
      <c r="E74">
        <f t="shared" ca="1" si="16"/>
        <v>0.5045982515670947</v>
      </c>
      <c r="F74">
        <f t="shared" ca="1" si="17"/>
        <v>-38.342333771682959</v>
      </c>
      <c r="G74">
        <f t="shared" ca="1" si="18"/>
        <v>135.20000000000002</v>
      </c>
      <c r="K74" s="1">
        <v>1455.5415555555501</v>
      </c>
      <c r="L74" s="2">
        <v>44820</v>
      </c>
      <c r="M74">
        <f t="shared" si="19"/>
        <v>7.3281918326413512E-3</v>
      </c>
    </row>
    <row r="75" spans="1:13" ht="15.5" x14ac:dyDescent="0.35">
      <c r="A75">
        <v>74</v>
      </c>
      <c r="B75">
        <f t="shared" ca="1" si="13"/>
        <v>222</v>
      </c>
      <c r="C75">
        <f t="shared" ca="1" si="14"/>
        <v>133.19999999999999</v>
      </c>
      <c r="D75">
        <f t="shared" ca="1" si="15"/>
        <v>241.33521709620143</v>
      </c>
      <c r="E75">
        <f t="shared" ca="1" si="16"/>
        <v>0.55192939349130965</v>
      </c>
      <c r="F75">
        <f t="shared" ca="1" si="17"/>
        <v>-11.601130257720854</v>
      </c>
      <c r="G75">
        <f t="shared" ca="1" si="18"/>
        <v>88.800000000000011</v>
      </c>
      <c r="K75" s="1">
        <v>1562.8588958333301</v>
      </c>
      <c r="L75" s="2">
        <v>44819</v>
      </c>
      <c r="M75">
        <f t="shared" si="19"/>
        <v>7.1138735082260235E-2</v>
      </c>
    </row>
    <row r="76" spans="1:13" ht="15.5" x14ac:dyDescent="0.35">
      <c r="A76">
        <v>75</v>
      </c>
      <c r="B76">
        <f t="shared" ca="1" si="13"/>
        <v>803</v>
      </c>
      <c r="C76">
        <f t="shared" ca="1" si="14"/>
        <v>481.79999999999995</v>
      </c>
      <c r="D76">
        <f t="shared" ca="1" si="15"/>
        <v>817.43559787719494</v>
      </c>
      <c r="E76">
        <f t="shared" ca="1" si="16"/>
        <v>0.58940423105036066</v>
      </c>
      <c r="F76">
        <f t="shared" ca="1" si="17"/>
        <v>-8.6613587263170331</v>
      </c>
      <c r="G76">
        <f t="shared" ca="1" si="18"/>
        <v>321.20000000000005</v>
      </c>
      <c r="K76" s="1">
        <v>1601.0511111111</v>
      </c>
      <c r="L76" s="2">
        <v>44818</v>
      </c>
      <c r="M76">
        <f t="shared" si="19"/>
        <v>2.4143588410356364E-2</v>
      </c>
    </row>
    <row r="77" spans="1:13" ht="15.5" x14ac:dyDescent="0.35">
      <c r="A77">
        <v>76</v>
      </c>
      <c r="B77">
        <f t="shared" ca="1" si="13"/>
        <v>512</v>
      </c>
      <c r="C77">
        <f t="shared" ca="1" si="14"/>
        <v>307.2</v>
      </c>
      <c r="D77">
        <f t="shared" ca="1" si="15"/>
        <v>477.0250856751029</v>
      </c>
      <c r="E77">
        <f t="shared" ca="1" si="16"/>
        <v>0.6439912893998847</v>
      </c>
      <c r="F77">
        <f t="shared" ca="1" si="17"/>
        <v>20.984948594938256</v>
      </c>
      <c r="G77">
        <f t="shared" ca="1" si="18"/>
        <v>204.8</v>
      </c>
      <c r="K77" s="1">
        <v>1661.5682986111001</v>
      </c>
      <c r="L77" s="2">
        <v>44817</v>
      </c>
      <c r="M77">
        <f t="shared" si="19"/>
        <v>3.7101556568137913E-2</v>
      </c>
    </row>
    <row r="78" spans="1:13" ht="15.5" x14ac:dyDescent="0.35">
      <c r="A78">
        <v>77</v>
      </c>
      <c r="B78">
        <f t="shared" ca="1" si="13"/>
        <v>540</v>
      </c>
      <c r="C78">
        <f t="shared" ca="1" si="14"/>
        <v>324</v>
      </c>
      <c r="D78">
        <f t="shared" ca="1" si="15"/>
        <v>509.66236810924624</v>
      </c>
      <c r="E78">
        <f t="shared" ca="1" si="16"/>
        <v>0.63571497578285108</v>
      </c>
      <c r="F78">
        <f t="shared" ca="1" si="17"/>
        <v>18.202579134452272</v>
      </c>
      <c r="G78">
        <f t="shared" ca="1" si="18"/>
        <v>216</v>
      </c>
      <c r="K78" s="1">
        <v>1732.9505624999899</v>
      </c>
      <c r="L78" s="2">
        <v>44816</v>
      </c>
      <c r="M78">
        <f t="shared" si="19"/>
        <v>4.2063568641187148E-2</v>
      </c>
    </row>
    <row r="79" spans="1:13" ht="15.5" x14ac:dyDescent="0.35">
      <c r="A79">
        <v>78</v>
      </c>
      <c r="B79">
        <f t="shared" ca="1" si="13"/>
        <v>499</v>
      </c>
      <c r="C79">
        <f t="shared" ca="1" si="14"/>
        <v>299.39999999999998</v>
      </c>
      <c r="D79">
        <f t="shared" ca="1" si="15"/>
        <v>447.06569993145359</v>
      </c>
      <c r="E79">
        <f t="shared" ca="1" si="16"/>
        <v>0.66970022537158524</v>
      </c>
      <c r="F79">
        <f t="shared" ca="1" si="17"/>
        <v>31.160580041127826</v>
      </c>
      <c r="G79">
        <f t="shared" ca="1" si="18"/>
        <v>199.60000000000002</v>
      </c>
      <c r="K79" s="1">
        <v>1764.4366666666599</v>
      </c>
      <c r="L79" s="2">
        <v>44815</v>
      </c>
      <c r="M79">
        <f t="shared" si="19"/>
        <v>1.8005987206640442E-2</v>
      </c>
    </row>
    <row r="80" spans="1:13" ht="15.5" x14ac:dyDescent="0.35">
      <c r="A80">
        <v>79</v>
      </c>
      <c r="B80">
        <f t="shared" ca="1" si="13"/>
        <v>246</v>
      </c>
      <c r="C80">
        <f t="shared" ca="1" si="14"/>
        <v>147.6</v>
      </c>
      <c r="D80">
        <f t="shared" ca="1" si="15"/>
        <v>221.88789437931564</v>
      </c>
      <c r="E80">
        <f t="shared" ca="1" si="16"/>
        <v>0.66520077813564238</v>
      </c>
      <c r="F80">
        <f t="shared" ca="1" si="17"/>
        <v>14.467263372410613</v>
      </c>
      <c r="G80">
        <f t="shared" ca="1" si="18"/>
        <v>98.4</v>
      </c>
      <c r="K80" s="1">
        <v>1730.7331736111</v>
      </c>
      <c r="L80" s="2">
        <v>44814</v>
      </c>
      <c r="M80">
        <f t="shared" si="19"/>
        <v>-1.9286351905468041E-2</v>
      </c>
    </row>
    <row r="81" spans="1:13" ht="15.5" x14ac:dyDescent="0.35">
      <c r="A81">
        <v>80</v>
      </c>
      <c r="B81">
        <f t="shared" ca="1" si="13"/>
        <v>303</v>
      </c>
      <c r="C81">
        <f t="shared" ca="1" si="14"/>
        <v>181.79999999999998</v>
      </c>
      <c r="D81">
        <f t="shared" ca="1" si="15"/>
        <v>278.05666363703727</v>
      </c>
      <c r="E81">
        <f t="shared" ca="1" si="16"/>
        <v>0.65382356826849353</v>
      </c>
      <c r="F81">
        <f t="shared" ca="1" si="17"/>
        <v>14.966001817777624</v>
      </c>
      <c r="G81">
        <f t="shared" ca="1" si="18"/>
        <v>121.20000000000002</v>
      </c>
      <c r="K81" s="1">
        <v>1698.9769861111099</v>
      </c>
      <c r="L81" s="2">
        <v>44813</v>
      </c>
      <c r="M81">
        <f t="shared" si="19"/>
        <v>-1.851882145874675E-2</v>
      </c>
    </row>
    <row r="82" spans="1:13" ht="15.5" x14ac:dyDescent="0.35">
      <c r="A82">
        <v>81</v>
      </c>
      <c r="B82">
        <f t="shared" ca="1" si="13"/>
        <v>102</v>
      </c>
      <c r="C82">
        <f t="shared" ca="1" si="14"/>
        <v>61.199999999999996</v>
      </c>
      <c r="D82">
        <f t="shared" ca="1" si="15"/>
        <v>99.746613850485431</v>
      </c>
      <c r="E82">
        <f t="shared" ca="1" si="16"/>
        <v>0.61355466253456337</v>
      </c>
      <c r="F82">
        <f t="shared" ca="1" si="17"/>
        <v>1.3520316897087366</v>
      </c>
      <c r="G82">
        <f t="shared" ca="1" si="18"/>
        <v>40.800000000000004</v>
      </c>
      <c r="K82" s="1">
        <v>1629.83334027777</v>
      </c>
      <c r="L82" s="2">
        <v>44812</v>
      </c>
      <c r="M82">
        <f t="shared" si="19"/>
        <v>-4.1548532685473337E-2</v>
      </c>
    </row>
    <row r="83" spans="1:13" ht="15.5" x14ac:dyDescent="0.35">
      <c r="A83">
        <v>82</v>
      </c>
      <c r="B83">
        <f t="shared" ca="1" si="13"/>
        <v>937</v>
      </c>
      <c r="C83">
        <f t="shared" ca="1" si="14"/>
        <v>562.19999999999993</v>
      </c>
      <c r="D83">
        <f t="shared" ca="1" si="15"/>
        <v>943.92042491909672</v>
      </c>
      <c r="E83">
        <f t="shared" ca="1" si="16"/>
        <v>0.59560105402760621</v>
      </c>
      <c r="F83">
        <f t="shared" ca="1" si="17"/>
        <v>-4.1522549514580707</v>
      </c>
      <c r="G83">
        <f t="shared" ca="1" si="18"/>
        <v>374.80000000000007</v>
      </c>
      <c r="K83" s="1">
        <v>1548.06593749999</v>
      </c>
      <c r="L83" s="2">
        <v>44811</v>
      </c>
      <c r="M83">
        <f t="shared" si="19"/>
        <v>-5.1471394818296053E-2</v>
      </c>
    </row>
    <row r="84" spans="1:13" ht="15.5" x14ac:dyDescent="0.35">
      <c r="A84">
        <v>83</v>
      </c>
      <c r="B84">
        <f t="shared" ca="1" si="13"/>
        <v>375</v>
      </c>
      <c r="C84">
        <f t="shared" ca="1" si="14"/>
        <v>225</v>
      </c>
      <c r="D84">
        <f t="shared" ca="1" si="15"/>
        <v>361.81175638281042</v>
      </c>
      <c r="E84">
        <f t="shared" ca="1" si="16"/>
        <v>0.62187034011670295</v>
      </c>
      <c r="F84">
        <f t="shared" ca="1" si="17"/>
        <v>7.9129461703137398</v>
      </c>
      <c r="G84">
        <f t="shared" ca="1" si="18"/>
        <v>150</v>
      </c>
      <c r="K84" s="1">
        <v>1635.59201388888</v>
      </c>
      <c r="L84" s="2">
        <v>44810</v>
      </c>
      <c r="M84">
        <f t="shared" si="19"/>
        <v>5.4998457271992637E-2</v>
      </c>
    </row>
    <row r="85" spans="1:13" ht="15.5" x14ac:dyDescent="0.35">
      <c r="A85">
        <v>84</v>
      </c>
      <c r="B85">
        <f t="shared" ca="1" si="13"/>
        <v>272</v>
      </c>
      <c r="C85">
        <f t="shared" ca="1" si="14"/>
        <v>163.19999999999999</v>
      </c>
      <c r="D85">
        <f t="shared" ca="1" si="15"/>
        <v>267.33158574460242</v>
      </c>
      <c r="E85">
        <f t="shared" ca="1" si="16"/>
        <v>0.61047780622494252</v>
      </c>
      <c r="F85">
        <f t="shared" ca="1" si="17"/>
        <v>2.8010485532385565</v>
      </c>
      <c r="G85">
        <f t="shared" ca="1" si="18"/>
        <v>108.80000000000001</v>
      </c>
      <c r="K85" s="1">
        <v>1580.7998263888801</v>
      </c>
      <c r="L85" s="2">
        <v>44809</v>
      </c>
      <c r="M85">
        <f t="shared" si="19"/>
        <v>-3.4073888629993852E-2</v>
      </c>
    </row>
    <row r="86" spans="1:13" ht="15.5" x14ac:dyDescent="0.35">
      <c r="A86">
        <v>85</v>
      </c>
      <c r="B86">
        <f t="shared" ca="1" si="13"/>
        <v>997</v>
      </c>
      <c r="C86">
        <f t="shared" ca="1" si="14"/>
        <v>598.19999999999993</v>
      </c>
      <c r="D86">
        <f t="shared" ca="1" si="15"/>
        <v>949.72400959458651</v>
      </c>
      <c r="E86">
        <f t="shared" ca="1" si="16"/>
        <v>0.62986719716115902</v>
      </c>
      <c r="F86">
        <f t="shared" ca="1" si="17"/>
        <v>28.365594243248019</v>
      </c>
      <c r="G86">
        <f t="shared" ca="1" si="18"/>
        <v>398.80000000000007</v>
      </c>
      <c r="K86" s="1">
        <v>1561.09243749999</v>
      </c>
      <c r="L86" s="2">
        <v>44808</v>
      </c>
      <c r="M86">
        <f t="shared" si="19"/>
        <v>-1.2545081558397661E-2</v>
      </c>
    </row>
    <row r="87" spans="1:13" ht="15.5" x14ac:dyDescent="0.35">
      <c r="A87">
        <v>86</v>
      </c>
      <c r="B87">
        <f t="shared" ca="1" si="13"/>
        <v>404</v>
      </c>
      <c r="C87">
        <f t="shared" ca="1" si="14"/>
        <v>242.39999999999998</v>
      </c>
      <c r="D87">
        <f t="shared" ca="1" si="15"/>
        <v>385.46973053486846</v>
      </c>
      <c r="E87">
        <f t="shared" ca="1" si="16"/>
        <v>0.62884315109166056</v>
      </c>
      <c r="F87">
        <f t="shared" ca="1" si="17"/>
        <v>11.1181616790789</v>
      </c>
      <c r="G87">
        <f t="shared" ca="1" si="18"/>
        <v>161.60000000000002</v>
      </c>
      <c r="K87" s="1">
        <v>1559.1150902777699</v>
      </c>
      <c r="L87" s="2">
        <v>44807</v>
      </c>
      <c r="M87">
        <f t="shared" si="19"/>
        <v>-1.2674461357590914E-3</v>
      </c>
    </row>
    <row r="88" spans="1:13" ht="15.5" x14ac:dyDescent="0.35">
      <c r="A88">
        <v>87</v>
      </c>
      <c r="B88">
        <f t="shared" ca="1" si="13"/>
        <v>827</v>
      </c>
      <c r="C88">
        <f t="shared" ca="1" si="14"/>
        <v>496.2</v>
      </c>
      <c r="D88">
        <f t="shared" ca="1" si="15"/>
        <v>774.6395860466713</v>
      </c>
      <c r="E88">
        <f t="shared" ca="1" si="16"/>
        <v>0.64055595523116526</v>
      </c>
      <c r="F88">
        <f t="shared" ca="1" si="17"/>
        <v>31.416248371997209</v>
      </c>
      <c r="G88">
        <f t="shared" ca="1" si="18"/>
        <v>330.8</v>
      </c>
      <c r="K88" s="1">
        <v>1593.8270277777799</v>
      </c>
      <c r="L88" s="2">
        <v>44806</v>
      </c>
      <c r="M88">
        <f t="shared" si="19"/>
        <v>2.2019649418916546E-2</v>
      </c>
    </row>
    <row r="89" spans="1:13" ht="15.5" x14ac:dyDescent="0.35">
      <c r="A89">
        <v>88</v>
      </c>
      <c r="B89">
        <f t="shared" ca="1" si="13"/>
        <v>322</v>
      </c>
      <c r="C89">
        <f t="shared" ca="1" si="14"/>
        <v>193.2</v>
      </c>
      <c r="D89">
        <f t="shared" ca="1" si="15"/>
        <v>336.67834393202844</v>
      </c>
      <c r="E89">
        <f t="shared" ca="1" si="16"/>
        <v>0.57384148247742628</v>
      </c>
      <c r="F89">
        <f t="shared" ca="1" si="17"/>
        <v>-8.8070063592170609</v>
      </c>
      <c r="G89">
        <f t="shared" ca="1" si="18"/>
        <v>128.80000000000001</v>
      </c>
      <c r="K89" s="1">
        <v>1559.49952777777</v>
      </c>
      <c r="L89" s="2">
        <v>44805</v>
      </c>
      <c r="M89">
        <f t="shared" si="19"/>
        <v>-2.1773105649307106E-2</v>
      </c>
    </row>
    <row r="90" spans="1:13" ht="15.5" x14ac:dyDescent="0.35">
      <c r="A90">
        <v>89</v>
      </c>
      <c r="B90">
        <f t="shared" ca="1" si="13"/>
        <v>797</v>
      </c>
      <c r="C90">
        <f t="shared" ca="1" si="14"/>
        <v>478.2</v>
      </c>
      <c r="D90">
        <f t="shared" ca="1" si="15"/>
        <v>856.82273791685157</v>
      </c>
      <c r="E90">
        <f t="shared" ca="1" si="16"/>
        <v>0.55810843811477584</v>
      </c>
      <c r="F90">
        <f t="shared" ca="1" si="17"/>
        <v>-35.89364275011097</v>
      </c>
      <c r="G90">
        <f t="shared" ca="1" si="18"/>
        <v>318.8</v>
      </c>
      <c r="K90" s="1">
        <v>1578.07045138889</v>
      </c>
      <c r="L90" s="2">
        <v>44804</v>
      </c>
      <c r="M90">
        <f t="shared" si="19"/>
        <v>1.1837913165578551E-2</v>
      </c>
    </row>
    <row r="91" spans="1:13" ht="15.5" x14ac:dyDescent="0.35">
      <c r="A91">
        <v>90</v>
      </c>
      <c r="B91">
        <f t="shared" ca="1" si="13"/>
        <v>451</v>
      </c>
      <c r="C91">
        <f t="shared" ca="1" si="14"/>
        <v>270.59999999999997</v>
      </c>
      <c r="D91">
        <f t="shared" ca="1" si="15"/>
        <v>479.60765939093375</v>
      </c>
      <c r="E91">
        <f t="shared" ca="1" si="16"/>
        <v>0.56421117282330713</v>
      </c>
      <c r="F91">
        <f t="shared" ca="1" si="17"/>
        <v>-17.164595634560296</v>
      </c>
      <c r="G91">
        <f t="shared" ca="1" si="18"/>
        <v>180.40000000000003</v>
      </c>
      <c r="K91" s="1">
        <v>1553.66810416666</v>
      </c>
      <c r="L91" s="2">
        <v>44803</v>
      </c>
      <c r="M91">
        <f t="shared" si="19"/>
        <v>-1.5584213474944351E-2</v>
      </c>
    </row>
    <row r="92" spans="1:13" ht="15.5" x14ac:dyDescent="0.35">
      <c r="A92">
        <v>91</v>
      </c>
      <c r="B92">
        <f t="shared" ca="1" si="13"/>
        <v>497</v>
      </c>
      <c r="C92">
        <f t="shared" ca="1" si="14"/>
        <v>298.2</v>
      </c>
      <c r="D92">
        <f t="shared" ca="1" si="15"/>
        <v>543.76311016563545</v>
      </c>
      <c r="E92">
        <f t="shared" ca="1" si="16"/>
        <v>0.54840057080953031</v>
      </c>
      <c r="F92">
        <f t="shared" ca="1" si="17"/>
        <v>-28.057866099381265</v>
      </c>
      <c r="G92">
        <f t="shared" ca="1" si="18"/>
        <v>198.8</v>
      </c>
      <c r="K92" s="1">
        <v>1487.0681736111101</v>
      </c>
      <c r="L92" s="2">
        <v>44802</v>
      </c>
      <c r="M92">
        <f t="shared" si="19"/>
        <v>-4.3812141115972106E-2</v>
      </c>
    </row>
    <row r="93" spans="1:13" ht="15.5" x14ac:dyDescent="0.35">
      <c r="A93">
        <v>92</v>
      </c>
      <c r="B93">
        <f t="shared" ca="1" si="13"/>
        <v>652</v>
      </c>
      <c r="C93">
        <f t="shared" ca="1" si="14"/>
        <v>391.2</v>
      </c>
      <c r="D93">
        <f t="shared" ca="1" si="15"/>
        <v>693.42175578543231</v>
      </c>
      <c r="E93">
        <f t="shared" ca="1" si="16"/>
        <v>0.56415882071206636</v>
      </c>
      <c r="F93">
        <f t="shared" ca="1" si="17"/>
        <v>-24.853053471259404</v>
      </c>
      <c r="G93">
        <f t="shared" ca="1" si="18"/>
        <v>260.8</v>
      </c>
      <c r="K93" s="1">
        <v>1487.60315277777</v>
      </c>
      <c r="L93" s="2">
        <v>44801</v>
      </c>
      <c r="M93">
        <f t="shared" si="19"/>
        <v>3.5968960179364362E-4</v>
      </c>
    </row>
    <row r="94" spans="1:13" ht="15.5" x14ac:dyDescent="0.35">
      <c r="A94">
        <v>93</v>
      </c>
      <c r="B94">
        <f t="shared" ca="1" si="13"/>
        <v>491</v>
      </c>
      <c r="C94">
        <f t="shared" ca="1" si="14"/>
        <v>294.59999999999997</v>
      </c>
      <c r="D94">
        <f t="shared" ca="1" si="15"/>
        <v>529.05664248611049</v>
      </c>
      <c r="E94">
        <f t="shared" ca="1" si="16"/>
        <v>0.55684018749983699</v>
      </c>
      <c r="F94">
        <f t="shared" ca="1" si="17"/>
        <v>-22.83398549166629</v>
      </c>
      <c r="G94">
        <f t="shared" ca="1" si="18"/>
        <v>196.40000000000003</v>
      </c>
      <c r="K94" s="1">
        <v>1492.91597222222</v>
      </c>
      <c r="L94" s="2">
        <v>44800</v>
      </c>
      <c r="M94">
        <f t="shared" si="19"/>
        <v>3.56503337073704E-3</v>
      </c>
    </row>
    <row r="95" spans="1:13" ht="15.5" x14ac:dyDescent="0.35">
      <c r="A95">
        <v>94</v>
      </c>
      <c r="B95">
        <f t="shared" ca="1" si="13"/>
        <v>308</v>
      </c>
      <c r="C95">
        <f t="shared" ca="1" si="14"/>
        <v>184.79999999999998</v>
      </c>
      <c r="D95">
        <f t="shared" ca="1" si="15"/>
        <v>305.9200630201633</v>
      </c>
      <c r="E95">
        <f t="shared" ca="1" si="16"/>
        <v>0.60407937346632856</v>
      </c>
      <c r="F95">
        <f t="shared" ca="1" si="17"/>
        <v>1.2479621879020224</v>
      </c>
      <c r="G95">
        <f t="shared" ca="1" si="18"/>
        <v>123.20000000000002</v>
      </c>
      <c r="K95" s="1">
        <v>1630.5891875</v>
      </c>
      <c r="L95" s="2">
        <v>44799</v>
      </c>
      <c r="M95">
        <f t="shared" si="19"/>
        <v>8.8210178420704985E-2</v>
      </c>
    </row>
    <row r="96" spans="1:13" ht="15.5" x14ac:dyDescent="0.35">
      <c r="A96">
        <v>95</v>
      </c>
      <c r="B96">
        <f t="shared" ca="1" si="13"/>
        <v>465</v>
      </c>
      <c r="C96">
        <f t="shared" ca="1" si="14"/>
        <v>279</v>
      </c>
      <c r="D96">
        <f t="shared" ca="1" si="15"/>
        <v>476.10565964973523</v>
      </c>
      <c r="E96">
        <f t="shared" ca="1" si="16"/>
        <v>0.58600437601446853</v>
      </c>
      <c r="F96">
        <f t="shared" ca="1" si="17"/>
        <v>-6.6633957898411058</v>
      </c>
      <c r="G96">
        <f t="shared" ca="1" si="18"/>
        <v>186</v>
      </c>
      <c r="K96" s="1">
        <v>1696.52025694443</v>
      </c>
      <c r="L96" s="2">
        <v>44798</v>
      </c>
      <c r="M96">
        <f t="shared" si="19"/>
        <v>3.963783137380792E-2</v>
      </c>
    </row>
    <row r="97" spans="1:13" ht="15.5" x14ac:dyDescent="0.35">
      <c r="A97">
        <v>96</v>
      </c>
      <c r="B97">
        <f t="shared" ca="1" si="13"/>
        <v>526</v>
      </c>
      <c r="C97">
        <f t="shared" ca="1" si="14"/>
        <v>315.59999999999997</v>
      </c>
      <c r="D97">
        <f t="shared" ca="1" si="15"/>
        <v>592.1900434125123</v>
      </c>
      <c r="E97">
        <f t="shared" ca="1" si="16"/>
        <v>0.53293702504916463</v>
      </c>
      <c r="F97">
        <f t="shared" ca="1" si="17"/>
        <v>-39.71402604750741</v>
      </c>
      <c r="G97">
        <f t="shared" ca="1" si="18"/>
        <v>210.40000000000003</v>
      </c>
      <c r="K97" s="1">
        <v>1652.2197847222201</v>
      </c>
      <c r="L97" s="2">
        <v>44797</v>
      </c>
      <c r="M97">
        <f t="shared" si="19"/>
        <v>-2.6459537754825825E-2</v>
      </c>
    </row>
    <row r="98" spans="1:13" ht="15.5" x14ac:dyDescent="0.35">
      <c r="A98">
        <v>97</v>
      </c>
      <c r="B98">
        <f t="shared" ca="1" si="13"/>
        <v>244</v>
      </c>
      <c r="C98">
        <f t="shared" ref="C98:C101" ca="1" si="20">B98*0.6</f>
        <v>146.4</v>
      </c>
      <c r="D98">
        <f t="shared" ref="D98:D101" ca="1" si="21" xml:space="preserve"> (B98/K98)*K104</f>
        <v>280.93991815343958</v>
      </c>
      <c r="E98">
        <f t="shared" ref="E98:E101" ca="1" si="22">C98/D98</f>
        <v>0.52110786164620948</v>
      </c>
      <c r="F98">
        <f t="shared" ref="F98:F101" ca="1" si="23">(E98-0.6)*D98</f>
        <v>-22.163950892063735</v>
      </c>
      <c r="G98">
        <f t="shared" ca="1" si="18"/>
        <v>97.6</v>
      </c>
      <c r="K98" s="1">
        <v>1626.98755555555</v>
      </c>
      <c r="L98" s="2">
        <v>44796</v>
      </c>
      <c r="M98">
        <f t="shared" si="19"/>
        <v>-1.5389528347164914E-2</v>
      </c>
    </row>
    <row r="99" spans="1:13" ht="15.5" x14ac:dyDescent="0.35">
      <c r="A99">
        <v>98</v>
      </c>
      <c r="B99">
        <f t="shared" ca="1" si="13"/>
        <v>949</v>
      </c>
      <c r="C99">
        <f t="shared" ca="1" si="20"/>
        <v>569.4</v>
      </c>
      <c r="D99">
        <f t="shared" ca="1" si="21"/>
        <v>1132.0781651315788</v>
      </c>
      <c r="E99">
        <f t="shared" ca="1" si="22"/>
        <v>0.50296880333684379</v>
      </c>
      <c r="F99">
        <f t="shared" ca="1" si="23"/>
        <v>-109.84689907894722</v>
      </c>
      <c r="G99">
        <f t="shared" ca="1" si="18"/>
        <v>379.6</v>
      </c>
      <c r="K99" s="1">
        <v>1582.11102777777</v>
      </c>
      <c r="L99" s="2">
        <v>44795</v>
      </c>
      <c r="M99">
        <f t="shared" si="19"/>
        <v>-2.7970130711385946E-2</v>
      </c>
    </row>
    <row r="100" spans="1:13" ht="15.5" x14ac:dyDescent="0.35">
      <c r="A100">
        <v>99</v>
      </c>
      <c r="B100">
        <f t="shared" ca="1" si="13"/>
        <v>470</v>
      </c>
      <c r="C100">
        <f t="shared" ca="1" si="20"/>
        <v>282</v>
      </c>
      <c r="D100">
        <f t="shared" ca="1" si="21"/>
        <v>561.92149083284824</v>
      </c>
      <c r="E100">
        <f t="shared" ca="1" si="22"/>
        <v>0.50184946580711043</v>
      </c>
      <c r="F100">
        <f t="shared" ca="1" si="23"/>
        <v>-55.152894499708943</v>
      </c>
      <c r="G100">
        <f t="shared" ca="1" si="18"/>
        <v>188</v>
      </c>
      <c r="K100" s="1">
        <v>1608.62955555555</v>
      </c>
      <c r="L100" s="2">
        <v>44794</v>
      </c>
      <c r="M100">
        <f t="shared" si="19"/>
        <v>1.6622559993493092E-2</v>
      </c>
    </row>
    <row r="101" spans="1:13" ht="15.5" x14ac:dyDescent="0.35">
      <c r="A101">
        <v>100</v>
      </c>
      <c r="B101">
        <f t="shared" ca="1" si="13"/>
        <v>104</v>
      </c>
      <c r="C101">
        <f t="shared" ca="1" si="20"/>
        <v>62.4</v>
      </c>
      <c r="D101">
        <f t="shared" ca="1" si="21"/>
        <v>126.86560926142712</v>
      </c>
      <c r="E101">
        <f t="shared" ca="1" si="22"/>
        <v>0.49185906537850377</v>
      </c>
      <c r="F101">
        <f t="shared" ca="1" si="23"/>
        <v>-13.719365556856275</v>
      </c>
      <c r="G101">
        <f t="shared" ca="1" si="18"/>
        <v>41.6</v>
      </c>
      <c r="K101" s="1">
        <v>1619.5777499999899</v>
      </c>
      <c r="L101" s="2">
        <v>44793</v>
      </c>
      <c r="M101">
        <f t="shared" si="19"/>
        <v>6.7828583376192122E-3</v>
      </c>
    </row>
    <row r="102" spans="1:13" ht="15.5" x14ac:dyDescent="0.35">
      <c r="F102">
        <f ca="1">SUMIF(F2:F101,"&gt;=0")</f>
        <v>771.79598435725939</v>
      </c>
      <c r="K102" s="1">
        <v>1737.0384861111099</v>
      </c>
      <c r="L102" s="2">
        <v>44792</v>
      </c>
    </row>
    <row r="103" spans="1:13" ht="15.5" x14ac:dyDescent="0.35">
      <c r="K103" s="1">
        <v>1860.1294791666601</v>
      </c>
      <c r="L103" s="2">
        <v>44791</v>
      </c>
    </row>
    <row r="104" spans="1:13" ht="15.5" x14ac:dyDescent="0.35">
      <c r="K104" s="1">
        <v>1873.3022569444299</v>
      </c>
      <c r="L104" s="2">
        <v>44790</v>
      </c>
    </row>
    <row r="105" spans="1:13" ht="15.5" x14ac:dyDescent="0.35">
      <c r="K105" s="1">
        <v>1887.3270277777599</v>
      </c>
      <c r="L105" s="2">
        <v>44789</v>
      </c>
    </row>
    <row r="106" spans="1:13" ht="15.5" x14ac:dyDescent="0.35">
      <c r="K106" s="1">
        <v>1923.24152777778</v>
      </c>
      <c r="L106" s="2">
        <v>44788</v>
      </c>
    </row>
    <row r="107" spans="1:13" ht="15.5" x14ac:dyDescent="0.35">
      <c r="K107" s="1">
        <v>1975.66075</v>
      </c>
      <c r="L107" s="2">
        <v>44787</v>
      </c>
    </row>
    <row r="108" spans="1:13" ht="15.5" x14ac:dyDescent="0.35">
      <c r="K108" s="1">
        <v>1987.25290972223</v>
      </c>
      <c r="L108" s="2">
        <v>44786</v>
      </c>
    </row>
    <row r="109" spans="1:13" ht="15.5" x14ac:dyDescent="0.35">
      <c r="K109" s="1">
        <v>1899.45199305555</v>
      </c>
      <c r="L109" s="2">
        <v>44785</v>
      </c>
    </row>
    <row r="110" spans="1:13" ht="15.5" x14ac:dyDescent="0.35">
      <c r="K110" s="1">
        <v>1892.80568749999</v>
      </c>
      <c r="L110" s="2">
        <v>44784</v>
      </c>
    </row>
    <row r="111" spans="1:13" ht="15.5" x14ac:dyDescent="0.35">
      <c r="K111" s="1">
        <v>1759.1378888888801</v>
      </c>
      <c r="L111" s="2">
        <v>44783</v>
      </c>
    </row>
    <row r="112" spans="1:13" ht="15.5" x14ac:dyDescent="0.35">
      <c r="K112" s="1">
        <v>1732.6895694444399</v>
      </c>
      <c r="L112" s="2">
        <v>44782</v>
      </c>
    </row>
    <row r="113" spans="11:12" ht="15.5" x14ac:dyDescent="0.35">
      <c r="K113" s="1">
        <v>1757.594625</v>
      </c>
      <c r="L113" s="2">
        <v>44781</v>
      </c>
    </row>
    <row r="114" spans="11:12" ht="15.5" x14ac:dyDescent="0.35">
      <c r="K114" s="1">
        <v>1696.3028611111099</v>
      </c>
      <c r="L114" s="2">
        <v>44780</v>
      </c>
    </row>
    <row r="115" spans="11:12" ht="15.5" x14ac:dyDescent="0.35">
      <c r="K115" s="1">
        <v>1719.91744444444</v>
      </c>
      <c r="L115" s="2">
        <v>44779</v>
      </c>
    </row>
    <row r="116" spans="11:12" ht="15.5" x14ac:dyDescent="0.35">
      <c r="K116" s="1">
        <v>1673.19359722222</v>
      </c>
      <c r="L116" s="2">
        <v>44778</v>
      </c>
    </row>
    <row r="117" spans="11:12" ht="15.5" x14ac:dyDescent="0.35">
      <c r="K117" s="1">
        <v>1622.42022222222</v>
      </c>
      <c r="L117" s="2">
        <v>44777</v>
      </c>
    </row>
    <row r="118" spans="11:12" ht="15.5" x14ac:dyDescent="0.35">
      <c r="K118" s="1">
        <v>1643.6700555555601</v>
      </c>
      <c r="L118" s="2">
        <v>44776</v>
      </c>
    </row>
    <row r="119" spans="11:12" ht="15.5" x14ac:dyDescent="0.35">
      <c r="K119" s="1">
        <v>1614.0463819444401</v>
      </c>
      <c r="L119" s="2">
        <v>44775</v>
      </c>
    </row>
    <row r="120" spans="11:12" ht="15.5" x14ac:dyDescent="0.35">
      <c r="K120" s="1">
        <v>1666.3742916666599</v>
      </c>
      <c r="L120" s="2">
        <v>44774</v>
      </c>
    </row>
    <row r="121" spans="11:12" ht="15.5" x14ac:dyDescent="0.35">
      <c r="K121" s="1">
        <v>1705.3391458333299</v>
      </c>
      <c r="L121" s="2">
        <v>44773</v>
      </c>
    </row>
    <row r="122" spans="11:12" ht="15.5" x14ac:dyDescent="0.35">
      <c r="K122" s="1">
        <v>1713.24497222222</v>
      </c>
      <c r="L122" s="2">
        <v>44772</v>
      </c>
    </row>
    <row r="123" spans="11:12" ht="15.5" x14ac:dyDescent="0.35">
      <c r="K123" s="1">
        <v>1716.7552638888801</v>
      </c>
      <c r="L123" s="2">
        <v>44771</v>
      </c>
    </row>
    <row r="124" spans="11:12" ht="15.5" x14ac:dyDescent="0.35">
      <c r="K124" s="1">
        <v>1668.5854513888801</v>
      </c>
      <c r="L124" s="2">
        <v>44770</v>
      </c>
    </row>
    <row r="125" spans="11:12" ht="15.5" x14ac:dyDescent="0.35">
      <c r="K125" s="1">
        <v>1497.1776666666599</v>
      </c>
      <c r="L125" s="2">
        <v>44769</v>
      </c>
    </row>
    <row r="126" spans="11:12" ht="15.5" x14ac:dyDescent="0.35">
      <c r="K126" s="1">
        <v>1405.2936666666601</v>
      </c>
      <c r="L126" s="2">
        <v>44768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3CBF-43CF-4B44-9F8E-982834B69C60}">
  <dimension ref="B1:G101"/>
  <sheetViews>
    <sheetView workbookViewId="0">
      <selection activeCell="H4" sqref="H4"/>
    </sheetView>
  </sheetViews>
  <sheetFormatPr defaultRowHeight="14.5" x14ac:dyDescent="0.35"/>
  <cols>
    <col min="3" max="3" width="29.08984375" customWidth="1"/>
    <col min="6" max="6" width="8.7265625" customWidth="1"/>
    <col min="7" max="7" width="23.26953125" customWidth="1"/>
  </cols>
  <sheetData>
    <row r="1" spans="2:7" x14ac:dyDescent="0.35">
      <c r="F1" t="s">
        <v>14</v>
      </c>
      <c r="G1" t="s">
        <v>15</v>
      </c>
    </row>
    <row r="2" spans="2:7" ht="15.5" x14ac:dyDescent="0.35">
      <c r="B2" s="1">
        <v>171.73846717622001</v>
      </c>
      <c r="C2" s="2">
        <v>44886</v>
      </c>
      <c r="F2" s="1">
        <v>1215.4801646542201</v>
      </c>
      <c r="G2" s="2">
        <v>44892</v>
      </c>
    </row>
    <row r="3" spans="2:7" ht="15.5" x14ac:dyDescent="0.35">
      <c r="B3" s="1">
        <v>1220.62036607143</v>
      </c>
      <c r="C3" s="2">
        <v>44879</v>
      </c>
      <c r="F3" s="1">
        <v>1216.1209444444401</v>
      </c>
      <c r="G3" s="2">
        <v>44891</v>
      </c>
    </row>
    <row r="4" spans="2:7" ht="15.5" x14ac:dyDescent="0.35">
      <c r="B4" s="1">
        <v>1325.1996527777801</v>
      </c>
      <c r="C4" s="2">
        <v>44872</v>
      </c>
      <c r="F4" s="1">
        <v>1190.8408680555499</v>
      </c>
      <c r="G4" s="2">
        <v>44890</v>
      </c>
    </row>
    <row r="5" spans="2:7" ht="15.5" x14ac:dyDescent="0.35">
      <c r="B5" s="1">
        <v>1589.1054503968101</v>
      </c>
      <c r="C5" s="2">
        <v>44865</v>
      </c>
      <c r="F5" s="1">
        <v>1199.7777847222201</v>
      </c>
      <c r="G5" s="2">
        <v>44889</v>
      </c>
    </row>
    <row r="6" spans="2:7" ht="15.5" x14ac:dyDescent="0.35">
      <c r="B6" s="1">
        <v>1507.19154464286</v>
      </c>
      <c r="C6" s="2">
        <v>44858</v>
      </c>
      <c r="F6" s="1">
        <v>1163.07447222222</v>
      </c>
      <c r="G6" s="2">
        <v>44888</v>
      </c>
    </row>
    <row r="7" spans="2:7" ht="15.5" x14ac:dyDescent="0.35">
      <c r="B7" s="1">
        <v>1306.60687202381</v>
      </c>
      <c r="C7" s="2">
        <v>44851</v>
      </c>
      <c r="F7" s="1">
        <v>1110.72015277777</v>
      </c>
      <c r="G7" s="2">
        <v>44887</v>
      </c>
    </row>
    <row r="8" spans="2:7" ht="15.5" x14ac:dyDescent="0.35">
      <c r="B8" s="1">
        <v>1294.41888095236</v>
      </c>
      <c r="C8" s="2">
        <v>44844</v>
      </c>
      <c r="F8" s="1">
        <v>1122.2238819444401</v>
      </c>
      <c r="G8" s="2">
        <v>44886</v>
      </c>
    </row>
    <row r="9" spans="2:7" ht="15.5" x14ac:dyDescent="0.35">
      <c r="B9" s="1">
        <v>1336.6368978174501</v>
      </c>
      <c r="C9" s="2">
        <v>44837</v>
      </c>
      <c r="F9" s="1">
        <v>1193.21662499999</v>
      </c>
      <c r="G9" s="2">
        <v>44885</v>
      </c>
    </row>
    <row r="10" spans="2:7" ht="15.5" x14ac:dyDescent="0.35">
      <c r="B10" s="1">
        <v>1326.2787559523799</v>
      </c>
      <c r="C10" s="2">
        <v>44830</v>
      </c>
      <c r="F10" s="1">
        <v>1210.5347916666601</v>
      </c>
      <c r="G10" s="2">
        <v>44884</v>
      </c>
    </row>
    <row r="11" spans="2:7" ht="15.5" x14ac:dyDescent="0.35">
      <c r="B11" s="1">
        <v>1323.2626101190399</v>
      </c>
      <c r="C11" s="2">
        <v>44823</v>
      </c>
      <c r="F11" s="1">
        <v>1214.5753819444401</v>
      </c>
      <c r="G11" s="2">
        <v>44883</v>
      </c>
    </row>
    <row r="12" spans="2:7" ht="15.5" x14ac:dyDescent="0.35">
      <c r="B12" s="1">
        <v>1554.3264414682501</v>
      </c>
      <c r="C12" s="2">
        <v>44816</v>
      </c>
      <c r="F12" s="1">
        <v>1205.69334027778</v>
      </c>
      <c r="G12" s="2">
        <v>44882</v>
      </c>
    </row>
    <row r="13" spans="2:7" ht="15.5" x14ac:dyDescent="0.35">
      <c r="B13" s="1">
        <v>1655.49113492065</v>
      </c>
      <c r="C13" s="2">
        <v>44809</v>
      </c>
      <c r="F13" s="1">
        <v>1230.46570138888</v>
      </c>
      <c r="G13" s="2">
        <v>44881</v>
      </c>
    </row>
    <row r="14" spans="2:7" ht="15.5" x14ac:dyDescent="0.35">
      <c r="B14" s="1">
        <v>1556.0486874999999</v>
      </c>
      <c r="C14" s="2">
        <v>44802</v>
      </c>
      <c r="F14" s="1">
        <v>1259.0736736111101</v>
      </c>
      <c r="G14" s="2">
        <v>44880</v>
      </c>
    </row>
    <row r="15" spans="2:7" ht="15.5" x14ac:dyDescent="0.35">
      <c r="B15" s="1">
        <v>1595.5638482142899</v>
      </c>
      <c r="C15" s="2">
        <v>44795</v>
      </c>
      <c r="F15" s="1">
        <v>1230.78304861111</v>
      </c>
      <c r="G15" s="2">
        <v>44879</v>
      </c>
    </row>
    <row r="16" spans="2:7" ht="15.5" x14ac:dyDescent="0.35">
      <c r="B16" s="1">
        <v>1787.0351547619</v>
      </c>
      <c r="C16" s="2">
        <v>44788</v>
      </c>
      <c r="F16" s="1">
        <v>1242.2317013888901</v>
      </c>
      <c r="G16" s="2">
        <v>44878</v>
      </c>
    </row>
    <row r="17" spans="2:7" ht="15.5" x14ac:dyDescent="0.35">
      <c r="B17" s="1">
        <v>1857.79906051586</v>
      </c>
      <c r="C17" s="2">
        <v>44781</v>
      </c>
      <c r="F17" s="1">
        <v>1265.3142499999999</v>
      </c>
      <c r="G17" s="2">
        <v>44877</v>
      </c>
    </row>
    <row r="18" spans="2:7" ht="15.5" x14ac:dyDescent="0.35">
      <c r="B18" s="1">
        <v>1662.2749791666599</v>
      </c>
      <c r="C18" s="2">
        <v>44774</v>
      </c>
      <c r="F18" s="1">
        <v>1268.0174444444399</v>
      </c>
      <c r="G18" s="2">
        <v>44876</v>
      </c>
    </row>
    <row r="19" spans="2:7" ht="15.5" x14ac:dyDescent="0.35">
      <c r="B19" s="1">
        <v>1604.3335228174501</v>
      </c>
      <c r="C19" s="2">
        <v>44767</v>
      </c>
      <c r="F19" s="1">
        <v>1230.97961805555</v>
      </c>
      <c r="G19" s="2">
        <v>44875</v>
      </c>
    </row>
    <row r="20" spans="2:7" ht="15.5" x14ac:dyDescent="0.35">
      <c r="B20" s="1">
        <v>1544.5287579364899</v>
      </c>
      <c r="C20" s="2">
        <v>44760</v>
      </c>
      <c r="F20" s="1">
        <v>1228.64009027777</v>
      </c>
      <c r="G20" s="2">
        <v>44874</v>
      </c>
    </row>
    <row r="21" spans="2:7" ht="15.5" x14ac:dyDescent="0.35">
      <c r="B21" s="1">
        <v>1177.52707440476</v>
      </c>
      <c r="C21" s="2">
        <v>44753</v>
      </c>
      <c r="F21" s="1">
        <v>1459.8702083333301</v>
      </c>
      <c r="G21" s="2">
        <v>44873</v>
      </c>
    </row>
    <row r="22" spans="2:7" ht="15.5" x14ac:dyDescent="0.35">
      <c r="B22" s="1">
        <v>1172.2109126984101</v>
      </c>
      <c r="C22" s="2">
        <v>44746</v>
      </c>
      <c r="F22" s="1">
        <v>1581.3442569444401</v>
      </c>
      <c r="G22" s="2">
        <v>44872</v>
      </c>
    </row>
    <row r="23" spans="2:7" ht="15.5" x14ac:dyDescent="0.35">
      <c r="B23" s="1">
        <v>1108.0495049602901</v>
      </c>
      <c r="C23" s="2">
        <v>44739</v>
      </c>
      <c r="F23" s="1">
        <v>1617.9286736111001</v>
      </c>
      <c r="G23" s="2">
        <v>44871</v>
      </c>
    </row>
    <row r="24" spans="2:7" ht="15.5" x14ac:dyDescent="0.35">
      <c r="B24" s="1">
        <v>1154.10963591268</v>
      </c>
      <c r="C24" s="2">
        <v>44732</v>
      </c>
      <c r="F24" s="1">
        <v>1640.6688611111099</v>
      </c>
      <c r="G24" s="2">
        <v>44870</v>
      </c>
    </row>
    <row r="25" spans="2:7" ht="15.5" x14ac:dyDescent="0.35">
      <c r="B25" s="1">
        <v>1125.7107668650799</v>
      </c>
      <c r="C25" s="2">
        <v>44725</v>
      </c>
      <c r="F25" s="1">
        <v>1595.9981944444401</v>
      </c>
      <c r="G25" s="2">
        <v>44869</v>
      </c>
    </row>
    <row r="26" spans="2:7" ht="15.5" x14ac:dyDescent="0.35">
      <c r="B26" s="1">
        <v>1726.85314781744</v>
      </c>
      <c r="C26" s="2">
        <v>44718</v>
      </c>
      <c r="F26" s="1">
        <v>1541.7077847222199</v>
      </c>
      <c r="G26" s="2">
        <v>44868</v>
      </c>
    </row>
    <row r="27" spans="2:7" ht="15.5" x14ac:dyDescent="0.35">
      <c r="F27" s="1">
        <v>1561.6029861111101</v>
      </c>
      <c r="G27" s="2">
        <v>44867</v>
      </c>
    </row>
    <row r="28" spans="2:7" ht="15.5" x14ac:dyDescent="0.35">
      <c r="F28" s="1">
        <v>1583.50781944444</v>
      </c>
      <c r="G28" s="2">
        <v>44866</v>
      </c>
    </row>
    <row r="29" spans="2:7" ht="15.5" x14ac:dyDescent="0.35">
      <c r="F29" s="1">
        <v>1582.32383333333</v>
      </c>
      <c r="G29" s="2">
        <v>44865</v>
      </c>
    </row>
    <row r="30" spans="2:7" ht="15.5" x14ac:dyDescent="0.35">
      <c r="F30" s="1">
        <v>1603.0466388888799</v>
      </c>
      <c r="G30" s="2">
        <v>44864</v>
      </c>
    </row>
    <row r="31" spans="2:7" ht="15.5" x14ac:dyDescent="0.35">
      <c r="F31" s="1">
        <v>1607.45643055555</v>
      </c>
      <c r="G31" s="2">
        <v>44863</v>
      </c>
    </row>
    <row r="32" spans="2:7" ht="15.5" x14ac:dyDescent="0.35">
      <c r="F32" s="1">
        <v>1527.10924305555</v>
      </c>
      <c r="G32" s="2">
        <v>44862</v>
      </c>
    </row>
    <row r="33" spans="6:7" ht="15.5" x14ac:dyDescent="0.35">
      <c r="F33" s="1">
        <v>1550.3172222222199</v>
      </c>
      <c r="G33" s="2">
        <v>44861</v>
      </c>
    </row>
    <row r="34" spans="6:7" ht="15.5" x14ac:dyDescent="0.35">
      <c r="F34" s="1">
        <v>1527.19258333332</v>
      </c>
      <c r="G34" s="2">
        <v>44860</v>
      </c>
    </row>
    <row r="35" spans="6:7" ht="15.5" x14ac:dyDescent="0.35">
      <c r="F35" s="1">
        <v>1389.93523611111</v>
      </c>
      <c r="G35" s="2">
        <v>44859</v>
      </c>
    </row>
    <row r="36" spans="6:7" ht="15.5" x14ac:dyDescent="0.35">
      <c r="F36" s="1">
        <v>1345.2834583333299</v>
      </c>
      <c r="G36" s="2">
        <v>44858</v>
      </c>
    </row>
    <row r="37" spans="6:7" ht="15.5" x14ac:dyDescent="0.35">
      <c r="F37" s="1">
        <v>1318.40816666666</v>
      </c>
      <c r="G37" s="2">
        <v>44857</v>
      </c>
    </row>
    <row r="38" spans="6:7" ht="15.5" x14ac:dyDescent="0.35">
      <c r="F38" s="1">
        <v>1306.7722847222201</v>
      </c>
      <c r="G38" s="2">
        <v>44856</v>
      </c>
    </row>
    <row r="39" spans="6:7" ht="15.5" x14ac:dyDescent="0.35">
      <c r="F39" s="1">
        <v>1289.7180624999901</v>
      </c>
      <c r="G39" s="2">
        <v>44855</v>
      </c>
    </row>
    <row r="40" spans="6:7" ht="15.5" x14ac:dyDescent="0.35">
      <c r="F40" s="1">
        <v>1290.43622916666</v>
      </c>
      <c r="G40" s="2">
        <v>44854</v>
      </c>
    </row>
    <row r="41" spans="6:7" ht="15.5" x14ac:dyDescent="0.35">
      <c r="F41" s="1">
        <v>1300.61128472222</v>
      </c>
      <c r="G41" s="2">
        <v>44853</v>
      </c>
    </row>
    <row r="42" spans="6:7" ht="15.5" x14ac:dyDescent="0.35">
      <c r="F42" s="1">
        <v>1322.59652777777</v>
      </c>
      <c r="G42" s="2">
        <v>44852</v>
      </c>
    </row>
    <row r="43" spans="6:7" ht="15.5" x14ac:dyDescent="0.35">
      <c r="F43" s="1">
        <v>1317.7055486111101</v>
      </c>
      <c r="G43" s="2">
        <v>44851</v>
      </c>
    </row>
    <row r="44" spans="6:7" ht="15.5" x14ac:dyDescent="0.35">
      <c r="F44" s="1">
        <v>1289.0900763888801</v>
      </c>
      <c r="G44" s="2">
        <v>44850</v>
      </c>
    </row>
    <row r="45" spans="6:7" ht="15.5" x14ac:dyDescent="0.35">
      <c r="F45" s="1">
        <v>1288.91121527777</v>
      </c>
      <c r="G45" s="2">
        <v>44849</v>
      </c>
    </row>
    <row r="46" spans="6:7" ht="15.5" x14ac:dyDescent="0.35">
      <c r="F46" s="1">
        <v>1316.1093125</v>
      </c>
      <c r="G46" s="2">
        <v>44848</v>
      </c>
    </row>
    <row r="47" spans="6:7" ht="15.5" x14ac:dyDescent="0.35">
      <c r="F47" s="1">
        <v>1273.7164513888799</v>
      </c>
      <c r="G47" s="2">
        <v>44847</v>
      </c>
    </row>
    <row r="48" spans="6:7" ht="15.5" x14ac:dyDescent="0.35">
      <c r="F48" s="1">
        <v>1295.66272916666</v>
      </c>
      <c r="G48" s="2">
        <v>44846</v>
      </c>
    </row>
    <row r="49" spans="6:7" ht="15.5" x14ac:dyDescent="0.35">
      <c r="F49" s="1">
        <v>1283.6016875</v>
      </c>
      <c r="G49" s="2">
        <v>44845</v>
      </c>
    </row>
    <row r="50" spans="6:7" ht="15.5" x14ac:dyDescent="0.35">
      <c r="F50" s="1">
        <v>1313.84069444444</v>
      </c>
      <c r="G50" s="2">
        <v>44844</v>
      </c>
    </row>
    <row r="51" spans="6:7" ht="15.5" x14ac:dyDescent="0.35">
      <c r="F51" s="1">
        <v>1320.04090277777</v>
      </c>
      <c r="G51" s="2">
        <v>44843</v>
      </c>
    </row>
    <row r="52" spans="6:7" ht="15.5" x14ac:dyDescent="0.35">
      <c r="F52" s="1">
        <v>1328.1156249999899</v>
      </c>
      <c r="G52" s="2">
        <v>44842</v>
      </c>
    </row>
    <row r="53" spans="6:7" ht="15.5" x14ac:dyDescent="0.35">
      <c r="F53" s="1">
        <v>1345.18053472222</v>
      </c>
      <c r="G53" s="2">
        <v>44841</v>
      </c>
    </row>
    <row r="54" spans="6:7" ht="15.5" x14ac:dyDescent="0.35">
      <c r="F54" s="1">
        <v>1365.43247916666</v>
      </c>
      <c r="G54" s="2">
        <v>44840</v>
      </c>
    </row>
    <row r="55" spans="6:7" ht="15.5" x14ac:dyDescent="0.35">
      <c r="F55" s="1">
        <v>1347.8582291666601</v>
      </c>
      <c r="G55" s="2">
        <v>44839</v>
      </c>
    </row>
    <row r="56" spans="6:7" ht="15.5" x14ac:dyDescent="0.35">
      <c r="F56" s="1">
        <v>1344.86950694444</v>
      </c>
      <c r="G56" s="2">
        <v>44838</v>
      </c>
    </row>
    <row r="57" spans="6:7" ht="15.5" x14ac:dyDescent="0.35">
      <c r="F57" s="1">
        <v>1304.96100694444</v>
      </c>
      <c r="G57" s="2">
        <v>44837</v>
      </c>
    </row>
    <row r="58" spans="6:7" ht="15.5" x14ac:dyDescent="0.35">
      <c r="F58" s="1">
        <v>1303.58184027777</v>
      </c>
      <c r="G58" s="2">
        <v>44836</v>
      </c>
    </row>
    <row r="59" spans="6:7" ht="15.5" x14ac:dyDescent="0.35">
      <c r="F59" s="1">
        <v>1323.7505069444401</v>
      </c>
      <c r="G59" s="2">
        <v>44835</v>
      </c>
    </row>
    <row r="60" spans="6:7" ht="15.5" x14ac:dyDescent="0.35">
      <c r="F60" s="1">
        <v>1337.8511319444401</v>
      </c>
      <c r="G60" s="2">
        <v>44834</v>
      </c>
    </row>
    <row r="61" spans="6:7" ht="15.5" x14ac:dyDescent="0.35">
      <c r="F61" s="1">
        <v>1332.2458055555501</v>
      </c>
      <c r="G61" s="2">
        <v>44833</v>
      </c>
    </row>
    <row r="62" spans="6:7" ht="15.5" x14ac:dyDescent="0.35">
      <c r="F62" s="1">
        <v>1310.82641666666</v>
      </c>
      <c r="G62" s="2">
        <v>44832</v>
      </c>
    </row>
    <row r="63" spans="6:7" ht="15.5" x14ac:dyDescent="0.35">
      <c r="F63" s="1">
        <v>1362.27415277777</v>
      </c>
      <c r="G63" s="2">
        <v>44831</v>
      </c>
    </row>
    <row r="64" spans="6:7" ht="15.5" x14ac:dyDescent="0.35">
      <c r="F64" s="1">
        <v>1313.4214374999899</v>
      </c>
      <c r="G64" s="2">
        <v>44830</v>
      </c>
    </row>
    <row r="65" spans="6:7" ht="15.5" x14ac:dyDescent="0.35">
      <c r="F65" s="1">
        <v>1315.9135486110999</v>
      </c>
      <c r="G65" s="2">
        <v>44829</v>
      </c>
    </row>
    <row r="66" spans="6:7" ht="15.5" x14ac:dyDescent="0.35">
      <c r="F66" s="1">
        <v>1330.6479305555499</v>
      </c>
      <c r="G66" s="2">
        <v>44828</v>
      </c>
    </row>
    <row r="67" spans="6:7" ht="15.5" x14ac:dyDescent="0.35">
      <c r="F67" s="1">
        <v>1315.4276666666599</v>
      </c>
      <c r="G67" s="2">
        <v>44827</v>
      </c>
    </row>
    <row r="68" spans="6:7" ht="15.5" x14ac:dyDescent="0.35">
      <c r="F68" s="1">
        <v>1286.25636805555</v>
      </c>
      <c r="G68" s="2">
        <v>44826</v>
      </c>
    </row>
    <row r="69" spans="6:7" ht="15.5" x14ac:dyDescent="0.35">
      <c r="F69" s="1">
        <v>1329.46782638888</v>
      </c>
      <c r="G69" s="2">
        <v>44825</v>
      </c>
    </row>
    <row r="70" spans="6:7" ht="15.5" x14ac:dyDescent="0.35">
      <c r="F70" s="1">
        <v>1353.9672638888801</v>
      </c>
      <c r="G70" s="2">
        <v>44824</v>
      </c>
    </row>
    <row r="71" spans="6:7" ht="15.5" x14ac:dyDescent="0.35">
      <c r="F71" s="1">
        <v>1331.1576666666599</v>
      </c>
      <c r="G71" s="2">
        <v>44823</v>
      </c>
    </row>
    <row r="72" spans="6:7" ht="15.5" x14ac:dyDescent="0.35">
      <c r="F72" s="1">
        <v>1421.4006111111</v>
      </c>
      <c r="G72" s="2">
        <v>44822</v>
      </c>
    </row>
    <row r="73" spans="6:7" ht="15.5" x14ac:dyDescent="0.35">
      <c r="F73" s="1">
        <v>1444.91405555555</v>
      </c>
      <c r="G73" s="2">
        <v>44821</v>
      </c>
    </row>
    <row r="74" spans="6:7" ht="15.5" x14ac:dyDescent="0.35">
      <c r="F74" s="1">
        <v>1455.5415555555501</v>
      </c>
      <c r="G74" s="2">
        <v>44820</v>
      </c>
    </row>
    <row r="75" spans="6:7" ht="15.5" x14ac:dyDescent="0.35">
      <c r="F75" s="1">
        <v>1562.8588958333301</v>
      </c>
      <c r="G75" s="2">
        <v>44819</v>
      </c>
    </row>
    <row r="76" spans="6:7" ht="15.5" x14ac:dyDescent="0.35">
      <c r="F76" s="1">
        <v>1601.0511111111</v>
      </c>
      <c r="G76" s="2">
        <v>44818</v>
      </c>
    </row>
    <row r="77" spans="6:7" ht="15.5" x14ac:dyDescent="0.35">
      <c r="F77" s="1">
        <v>1661.5682986111001</v>
      </c>
      <c r="G77" s="2">
        <v>44817</v>
      </c>
    </row>
    <row r="78" spans="6:7" ht="15.5" x14ac:dyDescent="0.35">
      <c r="F78" s="1">
        <v>1732.9505624999899</v>
      </c>
      <c r="G78" s="2">
        <v>44816</v>
      </c>
    </row>
    <row r="79" spans="6:7" ht="15.5" x14ac:dyDescent="0.35">
      <c r="F79" s="1">
        <v>1764.4366666666599</v>
      </c>
      <c r="G79" s="2">
        <v>44815</v>
      </c>
    </row>
    <row r="80" spans="6:7" ht="15.5" x14ac:dyDescent="0.35">
      <c r="F80" s="1">
        <v>1730.7331736111</v>
      </c>
      <c r="G80" s="2">
        <v>44814</v>
      </c>
    </row>
    <row r="81" spans="6:7" ht="15.5" x14ac:dyDescent="0.35">
      <c r="F81" s="1">
        <v>1698.9769861111099</v>
      </c>
      <c r="G81" s="2">
        <v>44813</v>
      </c>
    </row>
    <row r="82" spans="6:7" ht="15.5" x14ac:dyDescent="0.35">
      <c r="F82" s="1">
        <v>1629.83334027777</v>
      </c>
      <c r="G82" s="2">
        <v>44812</v>
      </c>
    </row>
    <row r="83" spans="6:7" ht="15.5" x14ac:dyDescent="0.35">
      <c r="F83" s="1">
        <v>1548.06593749999</v>
      </c>
      <c r="G83" s="2">
        <v>44811</v>
      </c>
    </row>
    <row r="84" spans="6:7" ht="15.5" x14ac:dyDescent="0.35">
      <c r="F84" s="1">
        <v>1635.59201388888</v>
      </c>
      <c r="G84" s="2">
        <v>44810</v>
      </c>
    </row>
    <row r="85" spans="6:7" ht="15.5" x14ac:dyDescent="0.35">
      <c r="F85" s="1">
        <v>1580.7998263888801</v>
      </c>
      <c r="G85" s="2">
        <v>44809</v>
      </c>
    </row>
    <row r="86" spans="6:7" ht="15.5" x14ac:dyDescent="0.35">
      <c r="F86" s="1">
        <v>1561.09243749999</v>
      </c>
      <c r="G86" s="2">
        <v>44808</v>
      </c>
    </row>
    <row r="87" spans="6:7" ht="15.5" x14ac:dyDescent="0.35">
      <c r="F87" s="1">
        <v>1559.1150902777699</v>
      </c>
      <c r="G87" s="2">
        <v>44807</v>
      </c>
    </row>
    <row r="88" spans="6:7" ht="15.5" x14ac:dyDescent="0.35">
      <c r="F88" s="1">
        <v>1593.8270277777799</v>
      </c>
      <c r="G88" s="2">
        <v>44806</v>
      </c>
    </row>
    <row r="89" spans="6:7" ht="15.5" x14ac:dyDescent="0.35">
      <c r="F89" s="1">
        <v>1559.49952777777</v>
      </c>
      <c r="G89" s="2">
        <v>44805</v>
      </c>
    </row>
    <row r="90" spans="6:7" ht="15.5" x14ac:dyDescent="0.35">
      <c r="F90" s="1">
        <v>1578.07045138889</v>
      </c>
      <c r="G90" s="2">
        <v>44804</v>
      </c>
    </row>
    <row r="91" spans="6:7" ht="15.5" x14ac:dyDescent="0.35">
      <c r="F91" s="1">
        <v>1553.66810416666</v>
      </c>
      <c r="G91" s="2">
        <v>44803</v>
      </c>
    </row>
    <row r="92" spans="6:7" ht="15.5" x14ac:dyDescent="0.35">
      <c r="F92" s="1">
        <v>1487.0681736111101</v>
      </c>
      <c r="G92" s="2">
        <v>44802</v>
      </c>
    </row>
    <row r="93" spans="6:7" ht="15.5" x14ac:dyDescent="0.35">
      <c r="F93" s="1">
        <v>1487.60315277777</v>
      </c>
      <c r="G93" s="2">
        <v>44801</v>
      </c>
    </row>
    <row r="94" spans="6:7" ht="15.5" x14ac:dyDescent="0.35">
      <c r="F94" s="1">
        <v>1492.91597222222</v>
      </c>
      <c r="G94" s="2">
        <v>44800</v>
      </c>
    </row>
    <row r="95" spans="6:7" ht="15.5" x14ac:dyDescent="0.35">
      <c r="F95" s="1">
        <v>1630.5891875</v>
      </c>
      <c r="G95" s="2">
        <v>44799</v>
      </c>
    </row>
    <row r="96" spans="6:7" ht="15.5" x14ac:dyDescent="0.35">
      <c r="F96" s="1">
        <v>1696.52025694443</v>
      </c>
      <c r="G96" s="2">
        <v>44798</v>
      </c>
    </row>
    <row r="97" spans="6:7" ht="15.5" x14ac:dyDescent="0.35">
      <c r="F97" s="1">
        <v>1652.2197847222201</v>
      </c>
      <c r="G97" s="2">
        <v>44797</v>
      </c>
    </row>
    <row r="98" spans="6:7" ht="15.5" x14ac:dyDescent="0.35">
      <c r="F98" s="1">
        <v>1626.98755555555</v>
      </c>
      <c r="G98" s="2">
        <v>44796</v>
      </c>
    </row>
    <row r="99" spans="6:7" ht="15.5" x14ac:dyDescent="0.35">
      <c r="F99" s="1">
        <v>1582.11102777777</v>
      </c>
      <c r="G99" s="2">
        <v>44795</v>
      </c>
    </row>
    <row r="100" spans="6:7" ht="15.5" x14ac:dyDescent="0.35">
      <c r="F100" s="1">
        <v>1608.62955555555</v>
      </c>
      <c r="G100" s="2">
        <v>44794</v>
      </c>
    </row>
    <row r="101" spans="6:7" ht="15.5" x14ac:dyDescent="0.35">
      <c r="F101" s="1">
        <v>1619.5777499999899</v>
      </c>
      <c r="G101" s="2">
        <v>44793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1EE0-0FBB-47E4-932D-6F7A8676399E}">
  <dimension ref="A1:O21"/>
  <sheetViews>
    <sheetView tabSelected="1" workbookViewId="0">
      <selection activeCell="E21" sqref="E21"/>
    </sheetView>
  </sheetViews>
  <sheetFormatPr defaultRowHeight="14.5" x14ac:dyDescent="0.35"/>
  <cols>
    <col min="1" max="1" width="35.54296875" customWidth="1"/>
    <col min="2" max="3" width="22.81640625" customWidth="1"/>
    <col min="4" max="5" width="17.26953125" customWidth="1"/>
    <col min="7" max="7" width="15.7265625" customWidth="1"/>
    <col min="9" max="9" width="32.90625" customWidth="1"/>
    <col min="10" max="10" width="10.90625" bestFit="1" customWidth="1"/>
    <col min="13" max="13" width="17.26953125" customWidth="1"/>
  </cols>
  <sheetData>
    <row r="1" spans="1:15" x14ac:dyDescent="0.35">
      <c r="A1" t="s">
        <v>12</v>
      </c>
      <c r="B1" t="s">
        <v>10</v>
      </c>
      <c r="C1" t="s">
        <v>35</v>
      </c>
      <c r="D1" t="s">
        <v>13</v>
      </c>
      <c r="E1" t="s">
        <v>36</v>
      </c>
      <c r="G1" t="s">
        <v>23</v>
      </c>
      <c r="J1" t="s">
        <v>24</v>
      </c>
      <c r="L1" t="s">
        <v>41</v>
      </c>
      <c r="M1" t="s">
        <v>38</v>
      </c>
    </row>
    <row r="2" spans="1:15" x14ac:dyDescent="0.35">
      <c r="A2">
        <f ca="1">Model!I2</f>
        <v>21619.999999999993</v>
      </c>
      <c r="B2">
        <f t="shared" ref="B2:B21" ca="1" si="0" xml:space="preserve"> RANDBETWEEN(100, 500)</f>
        <v>237</v>
      </c>
      <c r="C2" s="3">
        <f ca="1">B2/$D$2</f>
        <v>4.0589141976365817E-2</v>
      </c>
      <c r="D2">
        <f ca="1">SUM(B2:B21)</f>
        <v>5839</v>
      </c>
      <c r="E2" s="5">
        <f ca="1">C2*$J$13</f>
        <v>87.753724952902857</v>
      </c>
      <c r="G2">
        <f ca="1">D2/A2</f>
        <v>0.27007400555041639</v>
      </c>
      <c r="I2" t="s">
        <v>27</v>
      </c>
      <c r="J2" t="s">
        <v>25</v>
      </c>
      <c r="K2">
        <f ca="1">D2/100</f>
        <v>58.39</v>
      </c>
      <c r="L2" s="5">
        <f>100</f>
        <v>100</v>
      </c>
      <c r="M2" t="s">
        <v>39</v>
      </c>
      <c r="N2" t="s">
        <v>40</v>
      </c>
    </row>
    <row r="3" spans="1:15" x14ac:dyDescent="0.35">
      <c r="B3">
        <f t="shared" ca="1" si="0"/>
        <v>288</v>
      </c>
      <c r="C3" s="3">
        <f t="shared" ref="C3:C21" ca="1" si="1">B3/$D$2</f>
        <v>4.9323514300393903E-2</v>
      </c>
      <c r="E3" s="5">
        <f t="shared" ref="E3:E21" ca="1" si="2">C3*$J$13</f>
        <v>106.63743791745158</v>
      </c>
      <c r="I3" t="s">
        <v>28</v>
      </c>
      <c r="J3" t="s">
        <v>26</v>
      </c>
      <c r="K3">
        <f ca="1">J12</f>
        <v>216.19999999999993</v>
      </c>
      <c r="L3" s="7">
        <f>10</f>
        <v>10</v>
      </c>
    </row>
    <row r="4" spans="1:15" x14ac:dyDescent="0.35">
      <c r="B4">
        <f t="shared" ca="1" si="0"/>
        <v>331</v>
      </c>
      <c r="C4" s="3">
        <f t="shared" ca="1" si="1"/>
        <v>5.6687789004966606E-2</v>
      </c>
      <c r="E4" s="5">
        <f t="shared" ca="1" si="2"/>
        <v>122.55899982873775</v>
      </c>
    </row>
    <row r="5" spans="1:15" x14ac:dyDescent="0.35">
      <c r="B5">
        <f t="shared" ca="1" si="0"/>
        <v>445</v>
      </c>
      <c r="C5" s="3">
        <f t="shared" ca="1" si="1"/>
        <v>7.6211680082205857E-2</v>
      </c>
      <c r="E5" s="5">
        <f t="shared" ca="1" si="2"/>
        <v>164.76965233772899</v>
      </c>
      <c r="I5" t="s">
        <v>29</v>
      </c>
      <c r="M5" t="s">
        <v>42</v>
      </c>
    </row>
    <row r="6" spans="1:15" x14ac:dyDescent="0.35">
      <c r="B6">
        <f t="shared" ca="1" si="0"/>
        <v>216</v>
      </c>
      <c r="C6" s="3">
        <f t="shared" ca="1" si="1"/>
        <v>3.6992635725295431E-2</v>
      </c>
      <c r="E6" s="5">
        <f t="shared" ca="1" si="2"/>
        <v>79.978078438088687</v>
      </c>
      <c r="M6" t="s">
        <v>25</v>
      </c>
      <c r="N6">
        <v>20</v>
      </c>
      <c r="O6">
        <v>100</v>
      </c>
    </row>
    <row r="7" spans="1:15" x14ac:dyDescent="0.35">
      <c r="B7">
        <f t="shared" ca="1" si="0"/>
        <v>217</v>
      </c>
      <c r="C7" s="3">
        <f t="shared" ca="1" si="1"/>
        <v>3.7163897927727348E-2</v>
      </c>
      <c r="E7" s="5">
        <f t="shared" ca="1" si="2"/>
        <v>80.348347319746495</v>
      </c>
      <c r="I7" t="s">
        <v>30</v>
      </c>
      <c r="M7" t="s">
        <v>26</v>
      </c>
      <c r="N7">
        <v>200</v>
      </c>
      <c r="O7">
        <f>10</f>
        <v>10</v>
      </c>
    </row>
    <row r="8" spans="1:15" x14ac:dyDescent="0.35">
      <c r="B8">
        <f t="shared" ca="1" si="0"/>
        <v>361</v>
      </c>
      <c r="C8" s="3">
        <f t="shared" ca="1" si="1"/>
        <v>6.1825655077924299E-2</v>
      </c>
      <c r="E8" s="5">
        <f t="shared" ca="1" si="2"/>
        <v>133.66706627847228</v>
      </c>
    </row>
    <row r="9" spans="1:15" x14ac:dyDescent="0.35">
      <c r="B9">
        <f t="shared" ca="1" si="0"/>
        <v>270</v>
      </c>
      <c r="C9" s="3">
        <f t="shared" ca="1" si="1"/>
        <v>4.6240794656619282E-2</v>
      </c>
      <c r="E9" s="5">
        <f t="shared" ca="1" si="2"/>
        <v>99.972598047610845</v>
      </c>
      <c r="I9" t="s">
        <v>31</v>
      </c>
      <c r="J9" s="6">
        <f>10</f>
        <v>10</v>
      </c>
      <c r="N9">
        <f>N6*N7</f>
        <v>4000</v>
      </c>
    </row>
    <row r="10" spans="1:15" x14ac:dyDescent="0.35">
      <c r="B10">
        <f t="shared" ca="1" si="0"/>
        <v>110</v>
      </c>
      <c r="C10" s="3">
        <f t="shared" ca="1" si="1"/>
        <v>1.883884226751156E-2</v>
      </c>
      <c r="E10" s="5">
        <f t="shared" ca="1" si="2"/>
        <v>40.729576982359973</v>
      </c>
      <c r="I10" t="s">
        <v>32</v>
      </c>
      <c r="J10" s="5">
        <f ca="1">A2</f>
        <v>21619.999999999993</v>
      </c>
    </row>
    <row r="11" spans="1:15" x14ac:dyDescent="0.35">
      <c r="B11">
        <f t="shared" ca="1" si="0"/>
        <v>323</v>
      </c>
      <c r="C11" s="3">
        <f t="shared" ca="1" si="1"/>
        <v>5.5317691385511215E-2</v>
      </c>
      <c r="E11" s="5">
        <f t="shared" ca="1" si="2"/>
        <v>119.59684877547519</v>
      </c>
    </row>
    <row r="12" spans="1:15" x14ac:dyDescent="0.35">
      <c r="B12">
        <f t="shared" ca="1" si="0"/>
        <v>446</v>
      </c>
      <c r="C12" s="3">
        <f t="shared" ca="1" si="1"/>
        <v>7.6382942284637781E-2</v>
      </c>
      <c r="E12" s="5">
        <f t="shared" ca="1" si="2"/>
        <v>165.13992121938682</v>
      </c>
      <c r="I12" t="s">
        <v>33</v>
      </c>
      <c r="J12">
        <f ca="1">J10/100</f>
        <v>216.19999999999993</v>
      </c>
    </row>
    <row r="13" spans="1:15" x14ac:dyDescent="0.35">
      <c r="B13">
        <f t="shared" ca="1" si="0"/>
        <v>324</v>
      </c>
      <c r="C13" s="3">
        <f t="shared" ca="1" si="1"/>
        <v>5.5488953587943139E-2</v>
      </c>
      <c r="E13" s="5">
        <f t="shared" ca="1" si="2"/>
        <v>119.96711765713302</v>
      </c>
      <c r="I13" t="s">
        <v>34</v>
      </c>
      <c r="J13" s="5">
        <f ca="1">J12*J9</f>
        <v>2161.9999999999991</v>
      </c>
    </row>
    <row r="14" spans="1:15" x14ac:dyDescent="0.35">
      <c r="B14">
        <f t="shared" ca="1" si="0"/>
        <v>171</v>
      </c>
      <c r="C14" s="3">
        <f t="shared" ca="1" si="1"/>
        <v>2.928583661585888E-2</v>
      </c>
      <c r="E14" s="5">
        <f t="shared" ca="1" si="2"/>
        <v>63.315978763486875</v>
      </c>
    </row>
    <row r="15" spans="1:15" x14ac:dyDescent="0.35">
      <c r="B15">
        <f t="shared" ca="1" si="0"/>
        <v>375</v>
      </c>
      <c r="C15" s="3">
        <f t="shared" ca="1" si="1"/>
        <v>6.4223325911971232E-2</v>
      </c>
      <c r="E15" s="5">
        <f t="shared" ca="1" si="2"/>
        <v>138.85083062168175</v>
      </c>
      <c r="I15" t="s">
        <v>37</v>
      </c>
      <c r="J15" s="4">
        <f ca="1">J13/D2</f>
        <v>0.37026888165781796</v>
      </c>
    </row>
    <row r="16" spans="1:15" x14ac:dyDescent="0.35">
      <c r="B16">
        <f t="shared" ca="1" si="0"/>
        <v>110</v>
      </c>
      <c r="C16" s="3">
        <f t="shared" ca="1" si="1"/>
        <v>1.883884226751156E-2</v>
      </c>
      <c r="E16" s="5">
        <f t="shared" ca="1" si="2"/>
        <v>40.729576982359973</v>
      </c>
    </row>
    <row r="17" spans="2:5" x14ac:dyDescent="0.35">
      <c r="B17">
        <f t="shared" ca="1" si="0"/>
        <v>431</v>
      </c>
      <c r="C17" s="3">
        <f t="shared" ca="1" si="1"/>
        <v>7.3814009248158938E-2</v>
      </c>
      <c r="E17" s="5">
        <f t="shared" ca="1" si="2"/>
        <v>159.58588799451957</v>
      </c>
    </row>
    <row r="18" spans="2:5" x14ac:dyDescent="0.35">
      <c r="B18">
        <f t="shared" ca="1" si="0"/>
        <v>300</v>
      </c>
      <c r="C18" s="3">
        <f t="shared" ca="1" si="1"/>
        <v>5.1378660729576982E-2</v>
      </c>
      <c r="E18" s="5">
        <f t="shared" ca="1" si="2"/>
        <v>111.08066449734538</v>
      </c>
    </row>
    <row r="19" spans="2:5" x14ac:dyDescent="0.35">
      <c r="B19">
        <f t="shared" ca="1" si="0"/>
        <v>417</v>
      </c>
      <c r="C19" s="3">
        <f t="shared" ca="1" si="1"/>
        <v>7.1416338414112004E-2</v>
      </c>
      <c r="E19" s="5">
        <f t="shared" ca="1" si="2"/>
        <v>154.40212365131009</v>
      </c>
    </row>
    <row r="20" spans="2:5" x14ac:dyDescent="0.35">
      <c r="B20">
        <f t="shared" ca="1" si="0"/>
        <v>218</v>
      </c>
      <c r="C20" s="3">
        <f t="shared" ca="1" si="1"/>
        <v>3.7335160130159271E-2</v>
      </c>
      <c r="E20" s="5">
        <f t="shared" ca="1" si="2"/>
        <v>80.718616201404316</v>
      </c>
    </row>
    <row r="21" spans="2:5" x14ac:dyDescent="0.35">
      <c r="B21">
        <f t="shared" ca="1" si="0"/>
        <v>249</v>
      </c>
      <c r="C21" s="3">
        <f t="shared" ca="1" si="1"/>
        <v>4.2644288405548895E-2</v>
      </c>
      <c r="E21" s="5">
        <f t="shared" ca="1" si="2"/>
        <v>92.196951532796675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Contracts</vt:lpstr>
      <vt:lpstr>Model</vt:lpstr>
      <vt:lpstr>Eth price</vt:lpstr>
      <vt:lpstr>Perpetual option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 Vig</dc:creator>
  <cp:lastModifiedBy>Akshit Vig</cp:lastModifiedBy>
  <dcterms:created xsi:type="dcterms:W3CDTF">2015-06-05T18:17:20Z</dcterms:created>
  <dcterms:modified xsi:type="dcterms:W3CDTF">2022-12-04T01:49:21Z</dcterms:modified>
</cp:coreProperties>
</file>