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BA\Final projects\"/>
    </mc:Choice>
  </mc:AlternateContent>
  <xr:revisionPtr revIDLastSave="0" documentId="8_{E2D83C9F-6BE2-43FF-997A-31A055EF6654}"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Customer Center Report" sheetId="5" r:id="rId2"/>
    <sheet name="Pivots" sheetId="6" r:id="rId3"/>
    <sheet name="Assets" sheetId="4"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4" l="1" a="1"/>
  <c r="L5" i="4" s="1"/>
  <c r="L4" i="4" a="1"/>
  <c r="L4" i="4" s="1"/>
  <c r="L3" i="4" a="1"/>
  <c r="L3" i="4" s="1"/>
  <c r="G18" i="4"/>
  <c r="G13" i="4"/>
  <c r="G15" i="4" s="1"/>
  <c r="G12" i="4"/>
  <c r="G14" i="4" s="1"/>
  <c r="G11" i="4"/>
  <c r="M21" i="5" a="1"/>
  <c r="M21" i="5" s="1"/>
  <c r="I36" i="6"/>
  <c r="E39" i="6" a="1"/>
  <c r="E3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0" i="6" l="1"/>
  <c r="H41" i="6"/>
  <c r="H40" i="6"/>
  <c r="I39" i="6"/>
  <c r="H39" i="6"/>
  <c r="I43" i="6"/>
  <c r="H43" i="6"/>
  <c r="H42" i="6"/>
  <c r="I42" i="6"/>
  <c r="I4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6BD1FD-BC4F-4465-9A9E-6A30EF546A2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C4438B1-5EAB-4758-8350-36029E7B595E}"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137D60E1-4BD1-4351-806A-868D68009F96}"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<sst xmlns="http://schemas.openxmlformats.org/spreadsheetml/2006/main" count="3174" uniqueCount="1085">
  <si>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</si>
  <si>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</si>
  <si>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</si>
  <si>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</si>
  <si>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</si>
  <si>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</si>
  <si>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</si>
  <si>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</si>
  <si>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</si>
  <si>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</si>
  <si>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</si>
  <si>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</si>
  <si>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</si>
  <si>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</si>
  <si>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</si>
  <si>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</si>
  <si>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</si>
  <si>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</si>
  <si>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</si>
  <si>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</si>
  <si>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</si>
  <si>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</si>
  <si>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</si>
  <si>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</si>
  <si>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</si>
  <si>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</si>
  <si>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</si>
  <si>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</si>
  <si>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</si>
  <si>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</si>
  <si>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</si>
  <si>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</si>
  <si>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</si>
  <si>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</si>
  <si>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</si>
  <si>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</si>
  <si>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</si>
  <si>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</si>
  <si>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</si>
  <si>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</si>
  <si>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</si>
  <si>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</si>
  <si>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</si>
  <si>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</si>
  <si>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</si>
  <si>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</si>
  <si>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</si>
  <si>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</si>
  <si>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</si>
  <si>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</si>
  <si>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</si>
  <si>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</si>
  <si>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</si>
  <si>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</si>
  <si>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</si>
  <si>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</si>
  <si>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</si>
  <si>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</si>
  <si>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</si>
  <si>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</si>
  <si>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</si>
  <si>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</si>
  <si>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</si>
  <si>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</si>
  <si>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</si>
  <si>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</si>
  <si>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</si>
  <si>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</si>
  <si>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</si>
  <si>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</si>
  <si>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</si>
  <si>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</si>
  <si>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</si>
  <si>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</si>
  <si>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</si>
  <si>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</si>
  <si>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</si>
  <si>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</si>
  <si>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</si>
  <si>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</si>
  <si>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</si>
  <si>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</si>
  <si>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</si>
  <si>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</si>
  <si>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</si>
  <si>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</si>
  <si>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</si>
  <si>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</si>
  <si>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</si>
  <si>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</si>
  <si>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</si>
  <si>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</si>
  <si>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</si>
  <si>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</si>
  <si>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</si>
  <si>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</si>
  <si>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</si>
  <si>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</si>
  <si>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</si>
  <si>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</si>
  <si>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</si>
  <si>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</si>
  <si>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</si>
  <si>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</si>
  <si>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</si>
  <si>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</si>
  <si>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</si>
  <si>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</si>
  <si>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</si>
  <si>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</si>
  <si>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</si>
  <si>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</si>
  <si>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</si>
  <si>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</si>
  <si>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</si>
  <si>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</si>
  <si>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</si>
  <si>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</si>
  <si>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</si>
  <si>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</si>
  <si>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</si>
  <si>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</si>
  <si>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</si>
  <si>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</si>
  <si>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</si>
  <si>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</si>
  <si>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</si>
  <si>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</si>
  <si>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</si>
  <si>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</si>
  <si>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</si>
  <si>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</si>
  <si>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</si>
  <si>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</si>
  <si>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</si>
  <si>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</si>
  <si>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</si>
  <si>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</si>
  <si>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</si>
  <si>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</si>
  <si>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</si>
  <si>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</si>
  <si>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</si>
  <si>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</si>
  <si>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</si>
  <si>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</si>
  <si>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</si>
  <si>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</si>
  <si>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</si>
  <si>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</si>
  <si>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</si>
  <si>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</si>
  <si>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</si>
  <si>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</si>
  <si>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</si>
  <si>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</si>
  <si>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</si>
  <si>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</si>
  <si>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</si>
  <si>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</si>
  <si>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</si>
  <si>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</si>
  <si>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</si>
  <si>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</si>
  <si>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</si>
  <si>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</si>
  <si>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</si>
  <si>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</si>
  <si>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</si>
  <si>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</si>
  <si>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</si>
  <si>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</si>
  <si>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</si>
  <si>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</si>
  <si>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</si>
  <si>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</si>
  <si>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</si>
  <si>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</si>
  <si>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</si>
  <si>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</si>
  <si>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</si>
  <si>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</si>
  <si>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</si>
  <si>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</si>
  <si>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</si>
  <si>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</si>
  <si>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</si>
  <si>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</si>
  <si>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</si>
  <si>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</si>
  <si>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</si>
  <si>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</si>
  <si>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</si>
  <si>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</si>
  <si>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</si>
  <si>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</si>
  <si>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</si>
  <si>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</si>
  <si>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</si>
  <si>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</si>
  <si>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</si>
  <si>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</si>
  <si>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</si>
  <si>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</si>
  <si>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</si>
  <si>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</si>
  <si>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</si>
  <si>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</si>
  <si>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</si>
  <si>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</si>
  <si>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</si>
  <si>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</si>
  <si>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</si>
  <si>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</si>
  <si>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</si>
  <si>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</si>
  <si>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</si>
  <si>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</si>
  <si>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</si>
  <si>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</si>
  <si>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</si>
  <si>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</si>
  <si>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</si>
  <si>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</si>
  <si>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</si>
  <si>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</si>
  <si>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</si>
  <si>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</si>
  <si>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</si>
  <si>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</si>
  <si>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</si>
  <si>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</si>
  <si>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</si>
  <si>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</si>
  <si>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</si>
  <si>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</si>
  <si>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</si>
  <si>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</si>
  <si>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</si>
  <si>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</si>
  <si>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</si>
  <si>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</si>
  <si>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</si>
  <si>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</si>
  <si>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</si>
  <si>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</si>
  <si>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</si>
  <si>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</si>
  <si>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</si>
  <si>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</si>
  <si>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</si>
  <si>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</si>
  <si>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</si>
  <si>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</si>
  <si>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</si>
  <si>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</si>
  <si>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</si>
  <si>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</si>
  <si>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</si>
  <si>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</si>
  <si>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</si>
  <si>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</si>
  <si>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</si>
  <si>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</si>
  <si>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</si>
  <si>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</si>
  <si>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</si>
  <si>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</si>
  <si>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</si>
  <si>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</si>
  <si>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</si>
  <si>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</si>
  <si>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</si>
  <si>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</si>
  <si>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</si>
  <si>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</si>
  <si>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</si>
  <si>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</si>
  <si>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</si>
  <si>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</si>
  <si>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</si>
  <si>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</si>
  <si>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</si>
  <si>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</si>
  <si>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</si>
  <si>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</si>
  <si>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</si>
  <si>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</si>
  <si>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</si>
  <si>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</si>
  <si>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</si>
  <si>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</si>
  <si>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</si>
  <si>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</si>
  <si>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</si>
  <si>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</si>
  <si>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</si>
  <si>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</si>
  <si>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</si>
  <si>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</si>
  <si>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</si>
  <si>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</si>
  <si>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</si>
  <si>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</si>
  <si>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</si>
  <si>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</si>
  <si>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</si>
  <si>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</si>
  <si>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</si>
  <si>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</si>
  <si>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</si>
  <si>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</si>
  <si>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</si>
  <si>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</si>
  <si>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</si>
  <si>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</si>
  <si>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</si>
  <si>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</si>
  <si>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</si>
  <si>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</si>
  <si>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</si>
  <si>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</si>
  <si>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</si>
  <si>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</si>
  <si>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</si>
  <si>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</si>
  <si>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</si>
  <si>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</si>
  <si>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</si>
  <si>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</si>
  <si>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</si>
  <si>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</si>
  <si>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</si>
  <si>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</si>
  <si>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</si>
  <si>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</si>
  <si>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</si>
  <si>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</si>
  <si>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</si>
  <si>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</si>
  <si>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</si>
  <si>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</si>
  <si>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</si>
  <si>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</si>
  <si>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</si>
  <si>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</si>
  <si>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</si>
  <si>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</si>
  <si>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</si>
  <si>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</si>
  <si>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</si>
  <si>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</si>
  <si>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</si>
  <si>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</si>
  <si>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</si>
  <si>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</si>
  <si>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</si>
  <si>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</si>
  <si>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</si>
  <si>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</si>
  <si>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</si>
  <si>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</si>
  <si>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</si>
  <si>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</si>
  <si>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</si>
  <si>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</si>
  <si>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</si>
  <si>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</si>
  <si>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</si>
  <si>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</si>
  <si>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</si>
  <si>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</si>
  <si>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</si>
  <si>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</si>
  <si>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</si>
  <si>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</si>
  <si>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</si>
  <si>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</si>
  <si>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</si>
  <si>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</si>
  <si>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</si>
  <si>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</si>
  <si>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</si>
  <si>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</si>
  <si>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</si>
  <si>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</si>
  <si>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</si>
  <si>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</si>
  <si>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</si>
  <si>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</si>
  <si>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</si>
  <si>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</si>
  <si>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</si>
  <si>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</si>
  <si>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</si>
  <si>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</si>
  <si>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</si>
  <si>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</si>
  <si>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</si>
  <si>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</si>
  <si>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</si>
  <si>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</si>
  <si>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</si>
  <si>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</si>
  <si>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</si>
  <si>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</si>
  <si>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</si>
  <si>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</si>
  <si>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</si>
  <si>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</si>
  <si>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</si>
  <si>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</si>
  <si>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</si>
  <si>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</si>
  <si>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</si>
  <si>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</si>
  <si>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</si>
  <si>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</si>
  <si>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</si>
  <si>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</si>
  <si>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</si>
  <si>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</si>
  <si>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</si>
  <si>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</si>
  <si>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</si>
  <si>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</si>
  <si>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</si>
  <si>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</si>
  <si>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</si>
  <si>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</si>
  <si>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</si>
  <si>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</si>
  <si>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</si>
  <si>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</si>
  <si>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</si>
  <si>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</si>
  <si>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</si>
  <si>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</si>
  <si>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</si>
  <si>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</si>
  <si>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</si>
  <si>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</si>
  <si>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</si>
  <si>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</si>
  <si>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</si>
  <si>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</si>
  <si>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</si>
  <si>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</si>
  <si>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</si>
  <si>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</si>
  <si>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</si>
  <si>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</si>
  <si>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</si>
  <si>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</si>
  <si>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</si>
  <si>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</si>
  <si>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</si>
  <si>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</si>
  <si>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</si>
  <si>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</si>
  <si>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</si>
  <si>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</si>
  <si>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</si>
  <si>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</si>
  <si>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</si>
  <si>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</si>
  <si>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</si>
  <si>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</si>
  <si>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</si>
  <si>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</si>
  <si>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</si>
  <si>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</si>
  <si>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</si>
  <si>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</si>
  <si>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</si>
  <si>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</si>
  <si>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</si>
  <si>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</si>
  <si>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</si>
  <si>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</si>
  <si>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</si>
  <si>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</si>
  <si>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</si>
  <si>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</si>
  <si>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</si>
  <si>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</si>
  <si>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</si>
  <si>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</si>
  <si>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</si>
  <si>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</si>
  <si>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</si>
  <si>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</si>
  <si>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</si>
  <si>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</si>
  <si>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</si>
  <si>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</si>
  <si>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</si>
  <si>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</si>
  <si>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</si>
  <si>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</si>
  <si>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</si>
  <si>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</si>
  <si>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</si>
  <si>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</si>
  <si>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</si>
  <si>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</si>
  <si>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</si>
  <si>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</si>
  <si>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</si>
  <si>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</si>
  <si>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</si>
  <si>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</si>
  <si>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</si>
  <si>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</si>
  <si>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</si>
  <si>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</si>
  <si>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</si>
  <si>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</si>
  <si>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</si>
  <si>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</si>
  <si>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</si>
  <si>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</si>
  <si>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</si>
  <si>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</si>
  <si>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</si>
  <si>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</si>
  <si>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</si>
  <si>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</si>
  <si>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</si>
  <si>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</si>
  <si>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</si>
  <si>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</si>
  <si>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</si>
  <si>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</si>
  <si>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</si>
  <si>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</si>
  <si>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</si>
  <si>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</si>
  <si>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</si>
  <si>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</si>
  <si>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</si>
  <si>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</si>
  <si>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</si>
  <si>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</si>
  <si>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</si>
  <si>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</si>
  <si>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</si>
  <si>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</si>
  <si>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</si>
  <si>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</si>
  <si>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</si>
  <si>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</si>
  <si>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</si>
  <si>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</si>
  <si>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</si>
  <si>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</si>
  <si>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</si>
  <si>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</si>
  <si>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</si>
  <si>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</si>
  <si>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</si>
  <si>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</si>
  <si>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</si>
  <si>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</si>
  <si>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</si>
  <si>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</si>
  <si>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</si>
  <si>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</si>
  <si>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</si>
  <si>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</si>
  <si>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</si>
  <si>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</si>
  <si>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</si>
  <si>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</si>
  <si>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</si>
  <si>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</si>
  <si>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</si>
  <si>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</si>
  <si>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</si>
  <si>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</si>
  <si>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</si>
  <si>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</si>
  <si>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</si>
  <si>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</si>
  <si>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</si>
  <si>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</si>
  <si>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</si>
  <si>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</si>
  <si>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</si>
  <si>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</si>
  <si>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</si>
  <si>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</si>
  <si>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</si>
  <si>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</si>
  <si>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</si>
  <si>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</si>
  <si>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</si>
  <si>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</si>
  <si>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</si>
  <si>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</si>
  <si>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</si>
  <si>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</si>
  <si>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</si>
  <si>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</si>
  <si>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</si>
  <si>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</si>
  <si>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</si>
  <si>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</si>
  <si>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</si>
  <si>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</si>
  <si>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</si>
  <si>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</si>
  <si>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</si>
  <si>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</si>
  <si>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</si>
  <si>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</si>
  <si>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</si>
  <si>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</si>
  <si>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</si>
  <si>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</si>
  <si>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</si>
  <si>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</si>
  <si>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</si>
  <si>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</si>
  <si>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</si>
  <si>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</si>
  <si>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</si>
  <si>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</si>
  <si>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</si>
  <si>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</si>
  <si>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</si>
  <si>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</si>
  <si>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</si>
  <si>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</si>
  <si>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</si>
  <si>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</si>
  <si>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</si>
  <si>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</si>
  <si>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</si>
  <si>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</si>
  <si>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</si>
  <si>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</si>
  <si>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</si>
  <si>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</si>
  <si>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</si>
  <si>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</si>
  <si>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</si>
  <si>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</si>
  <si>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</si>
  <si>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</si>
  <si>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</si>
  <si>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</si>
  <si>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</si>
  <si>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</si>
  <si>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</si>
  <si>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</si>
  <si>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</si>
  <si>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</si>
  <si>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</si>
  <si>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</si>
  <si>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</si>
  <si>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</si>
  <si>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</si>
  <si>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</si>
  <si>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</si>
  <si>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</si>
  <si>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</si>
  <si>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</si>
  <si>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</si>
  <si>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</si>
  <si>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</si>
  <si>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</si>
  <si>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</si>
  <si>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</si>
  <si>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</si>
  <si>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</si>
  <si>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</si>
  <si>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</si>
  <si>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</si>
  <si>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</si>
  <si>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</si>
  <si>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</si>
  <si>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</si>
  <si>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</si>
  <si>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</si>
  <si>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</si>
  <si>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</si>
  <si>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</si>
  <si>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</si>
  <si>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</si>
  <si>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</si>
  <si>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</si>
  <si>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</si>
  <si>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</si>
  <si>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</si>
  <si>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</si>
  <si>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</si>
  <si>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</si>
  <si>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</si>
  <si>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</si>
  <si>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</si>
  <si>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</si>
  <si>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</si>
  <si>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</si>
  <si>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</si>
  <si>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</si>
  <si>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</si>
  <si>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</si>
  <si>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</si>
  <si>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</si>
  <si>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</si>
  <si>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</si>
  <si>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</si>
  <si>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</si>
  <si>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</si>
  <si>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</si>
  <si>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</si>
  <si>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</si>
  <si>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</si>
  <si>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</si>
  <si>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</si>
  <si>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</si>
  <si>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</si>
  <si>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</si>
  <si>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</si>
  <si>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</si>
  <si>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</si>
  <si>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</si>
  <si>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</si>
  <si>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</si>
  <si>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</si>
  <si>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</si>
  <si>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</si>
  <si>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</si>
  <si>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</si>
  <si>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</si>
  <si>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</si>
  <si>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</si>
  <si>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</si>
  <si>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</si>
  <si>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</si>
  <si>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</si>
  <si>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</si>
  <si>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</si>
  <si>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</si>
  <si>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</si>
  <si>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</si>
  <si>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</si>
  <si>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</si>
  <si>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</si>
  <si>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</si>
  <si>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</si>
  <si>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</si>
  <si>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</si>
  <si>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</si>
  <si>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</si>
  <si>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</si>
  <si>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</si>
  <si>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</si>
  <si>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</si>
  <si>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</si>
  <si>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</si>
  <si>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</si>
  <si>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</si>
  <si>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</si>
  <si>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</si>
  <si>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</si>
  <si>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</si>
  <si>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</si>
  <si>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</si>
  <si>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</si>
  <si>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</si>
  <si>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</si>
  <si>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</si>
  <si>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</si>
  <si>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</si>
  <si>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</si>
  <si>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</si>
  <si>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</si>
  <si>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</si>
  <si>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</si>
  <si>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</si>
  <si>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</si>
  <si>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</si>
  <si>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</si>
  <si>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</si>
  <si>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</si>
  <si>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</si>
  <si>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</si>
  <si>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</si>
  <si>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</si>
  <si>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</si>
  <si>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</si>
  <si>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</si>
  <si>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</si>
  <si>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</si>
  <si>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</si>
  <si>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</si>
  <si>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</si>
  <si>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</si>
  <si>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</si>
  <si>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</si>
  <si>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</si>
  <si>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</si>
  <si>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</si>
  <si>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</si>
  <si>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</si>
  <si>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</si>
  <si>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</si>
  <si>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</si>
  <si>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</si>
  <si>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</si>
  <si>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</si>
  <si>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</si>
  <si>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</si>
  <si>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</si>
  <si>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</si>
  <si>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</si>
  <si>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</si>
  <si>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</si>
  <si>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</si>
  <si>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</si>
  <si>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</si>
  <si>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</si>
  <si>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</si>
  <si>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</si>
  <si>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</si>
  <si>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</si>
  <si>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</si>
  <si>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</si>
  <si>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</si>
  <si>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</si>
  <si>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</si>
  <si>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</si>
  <si>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</si>
  <si>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</si>
  <si>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</si>
  <si>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</si>
  <si>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</si>
  <si>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</si>
  <si>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</si>
  <si>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</si>
  <si>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</si>
  <si>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</si>
  <si>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</si>
  <si>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</si>
  <si>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</si>
  <si>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</si>
  <si>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</si>
  <si>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</si>
  <si>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</si>
  <si>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</si>
  <si>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</si>
  <si>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</si>
  <si>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</si>
  <si>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</si>
  <si>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</si>
  <si>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</si>
  <si>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</si>
  <si>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</si>
  <si>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</si>
  <si>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</si>
  <si>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</si>
  <si>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</si>
  <si>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</si>
  <si>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</si>
  <si>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</si>
  <si>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</si>
  <si>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</si>
  <si>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</si>
  <si>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</si>
  <si>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</si>
  <si>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</si>
  <si>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</si>
  <si>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</si>
  <si>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</si>
  <si>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</si>
  <si>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</si>
  <si>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</si>
  <si>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</si>
  <si>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</si>
  <si>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</si>
  <si>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</si>
  <si>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</si>
  <si>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</si>
  <si>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</si>
  <si>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</si>
  <si>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</si>
  <si>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</si>
  <si>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</si>
  <si>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</si>
  <si>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</si>
  <si>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</si>
  <si>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</si>
  <si>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</si>
  <si>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</si>
  <si>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</si>
  <si>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</si>
  <si>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</si>
  <si>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</si>
  <si>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</si>
  <si>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</si>
  <si>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</si>
  <si>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</si>
  <si>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</si>
  <si>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</si>
  <si>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</si>
  <si>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</si>
  <si>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</si>
  <si>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</si>
  <si>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</si>
  <si>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</si>
  <si>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</si>
  <si>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</si>
  <si>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</si>
  <si>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</si>
  <si>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</si>
  <si>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</si>
  <si>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</si>
  <si>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</si>
  <si>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</si>
  <si>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</si>
  <si>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</si>
  <si>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</si>
  <si>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</si>
  <si>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</si>
  <si>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</si>
  <si>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</si>
  <si>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</si>
  <si>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</si>
  <si>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</si>
  <si>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</si>
  <si>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</si>
  <si>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</si>
  <si>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</si>
  <si>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</si>
  <si>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</si>
  <si>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</si>
  <si>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</si>
  <si>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</si>
  <si>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</si>
  <si>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</si>
  <si>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</si>
  <si>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</si>
  <si>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</si>
  <si>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</si>
  <si>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</si>
  <si>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</si>
  <si>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</si>
  <si>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</si>
  <si>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</si>
  <si>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</si>
  <si>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</si>
  <si>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</si>
  <si>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</si>
  <si>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</si>
  <si>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</si>
  <si>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</si>
  <si>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</si>
  <si>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</si>
  <si>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</si>
  <si>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</si>
  <si>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</si>
  <si>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</si>
  <si>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</si>
  <si>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</si>
  <si>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</si>
  <si>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</si>
  <si>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</si>
  <si>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</si>
  <si>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</si>
  <si>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</si>
  <si>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</si>
  <si>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</si>
  <si>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</si>
  <si>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</si>
  <si>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</si>
  <si>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</si>
  <si>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</si>
  <si>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</si>
  <si>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</si>
  <si>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</si>
  <si>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</si>
  <si>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</si>
  <si>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</si>
  <si>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</si>
  <si>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</si>
  <si>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</si>
  <si>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</si>
  <si>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</si>
  <si>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</si>
  <si>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</si>
  <si>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</si>
  <si>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</si>
  <si>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</si>
  <si>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</si>
  <si>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</si>
  <si>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</si>
  <si>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</si>
  <si>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</si>
  <si>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</si>
  <si>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</si>
  <si>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</si>
  <si>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</si>
  <si>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</si>
  <si>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</si>
  <si>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</si>
  <si>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</si>
  <si>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</si>
  <si>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</si>
  <si>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</si>
  <si>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</si>
  <si>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</si>
  <si>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</si>
  <si>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</si>
  <si>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</si>
  <si>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</si>
  <si>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</si>
  <si>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</si>
  <si>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</si>
  <si>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</si>
  <si>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</si>
  <si>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</si>
  <si>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</si>
  <si>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</si>
  <si>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</si>
  <si>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</si>
  <si>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</si>
  <si>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</si>
  <si>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</si>
  <si>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</si>
  <si>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</si>
  <si>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</si>
  <si>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</si>
  <si>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</si>
  <si>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</si>
  <si>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</si>
  <si>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</si>
  <si>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</si>
  <si>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</si>
  <si>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</si>
  <si>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</si>
  <si>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Calls count</t>
  </si>
  <si>
    <t>Total Amount</t>
  </si>
  <si>
    <t>Total Duration</t>
  </si>
  <si>
    <t>Avg Rating</t>
  </si>
  <si>
    <t>5*calls</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</si>
  <si>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</si>
  <si>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</si>
  <si>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</si>
  <si>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</si>
  <si>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</si>
  <si>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</si>
  <si>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</si>
  <si>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</si>
  <si>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</si>
  <si>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</si>
  <si>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</si>
  <si>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</si>
  <si>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</si>
  <si>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</si>
  <si>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</si>
  <si>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</si>
  <si>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</si>
  <si>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</si>
  <si>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</si>
  <si>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</si>
  <si>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</si>
  <si>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Count of Call number</t>
  </si>
  <si>
    <t>Count of Call number2</t>
  </si>
  <si>
    <t>For graph</t>
  </si>
  <si>
    <t xml:space="preserve">Sel Calls </t>
  </si>
  <si>
    <t>Sel Amount</t>
  </si>
  <si>
    <t>Selected rep</t>
  </si>
  <si>
    <t>Column Labels</t>
  </si>
  <si>
    <t>Sum of Purchase Amount</t>
  </si>
  <si>
    <t>Total</t>
  </si>
  <si>
    <t>rep summary</t>
  </si>
  <si>
    <t xml:space="preserve">% of calls </t>
  </si>
  <si>
    <t xml:space="preserve">Call Rank </t>
  </si>
  <si>
    <t>Amount Rank</t>
  </si>
  <si>
    <t>Calls</t>
  </si>
  <si>
    <t>Amount</t>
  </si>
  <si>
    <t>Image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</si>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</sst>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4" tint="0.79998168889431442"/>
        <bgColor theme="4" tint="0.79998168889431442"/>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3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1" fontId="0" fillId="0" borderId="0" xfId="0" applyNumberFormat="1"/>
    <xf numFmtId="165" fontId="0" fillId="0" borderId="0" xfId="0" applyNumberFormat="1"/>
    <xf numFmtId="3" fontId="0" fillId="0" borderId="0" xfId="0" applyNumberFormat="1"/>
    <xf numFmtId="166"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0" fontId="0" fillId="0" borderId="0" xfId="0" applyAlignment="1">
      <alignment horizontal="left" indent="1"/>
    </xf>
    <xf numFmtId="168" fontId="0" fillId="0" borderId="0" xfId="0" applyNumberFormat="1"/>
    <xf numFmtId="0" fontId="1" fillId="4" borderId="10" xfId="0" applyFont="1" applyFill="1" applyBorder="1" applyAlignment="1">
      <alignment horizontal="right"/>
    </xf>
    <xf numFmtId="9" fontId="0" fillId="0" borderId="0" xfId="1" applyFont="1"/>
  </cellXfs>
  <cellStyles count="2">
    <cellStyle name="Normal" xfId="0" builtinId="0"/>
    <cellStyle name="Percent" xfId="1" builtinId="5"/>
  </cellStyles>
  <dxfs count="24">
    <dxf>
      <fill>
        <patternFill>
          <bgColor theme="5" tint="0.39994506668294322"/>
        </patternFill>
      </fill>
      <border>
        <vertical/>
        <horizontal/>
      </border>
    </dxf>
    <dxf>
      <numFmt numFmtId="1" formatCode="0"/>
    </dxf>
    <dxf>
      <numFmt numFmtId="168" formatCode="[$$-409]#,##0"/>
    </dxf>
    <dxf>
      <numFmt numFmtId="168" formatCode="[$$-409]#,##0"/>
    </dxf>
    <dxf>
      <numFmt numFmtId="168" formatCode="[$$-409]#,##0"/>
    </dxf>
    <dxf>
      <numFmt numFmtId="168" formatCode="[$$-409]#,##0"/>
    </dxf>
    <dxf>
      <numFmt numFmtId="168" formatCode="[$$-409]#,##0"/>
    </dxf>
    <dxf>
      <numFmt numFmtId="168" formatCode="[$$-409]#,##0"/>
    </dxf>
    <dxf>
      <numFmt numFmtId="1" formatCode="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Analysis.xlsx]Pivots!Monthly trend</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Pivots!$C$19</c:f>
              <c:strCache>
                <c:ptCount val="1"/>
                <c:pt idx="0">
                  <c:v>Count of Call number2</c:v>
                </c:pt>
              </c:strCache>
            </c:strRef>
          </c:tx>
          <c:spPr>
            <a:solidFill>
              <a:schemeClr val="accent2"/>
            </a:soli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75D2-4F8A-A858-643A07BDF417}"/>
            </c:ext>
          </c:extLst>
        </c:ser>
        <c:dLbls>
          <c:showLegendKey val="0"/>
          <c:showVal val="0"/>
          <c:showCatName val="0"/>
          <c:showSerName val="0"/>
          <c:showPercent val="0"/>
          <c:showBubbleSize val="0"/>
        </c:dLbls>
        <c:axId val="1701300959"/>
        <c:axId val="1701297599"/>
      </c:areaChart>
      <c:lineChart>
        <c:grouping val="standard"/>
        <c:varyColors val="0"/>
        <c:ser>
          <c:idx val="0"/>
          <c:order val="0"/>
          <c:tx>
            <c:strRef>
              <c:f>Pivots!$B$19</c:f>
              <c:strCache>
                <c:ptCount val="1"/>
                <c:pt idx="0">
                  <c:v>Count of Call number</c:v>
                </c:pt>
              </c:strCache>
            </c:strRef>
          </c:tx>
          <c:spPr>
            <a:ln w="28575" cap="rnd">
              <a:solidFill>
                <a:schemeClr val="accent1"/>
              </a:solidFill>
              <a:round/>
            </a:ln>
            <a:effectLst/>
          </c:spPr>
          <c:marker>
            <c:symbol val="none"/>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75D2-4F8A-A858-643A07BDF417}"/>
            </c:ext>
          </c:extLst>
        </c:ser>
        <c:dLbls>
          <c:showLegendKey val="0"/>
          <c:showVal val="0"/>
          <c:showCatName val="0"/>
          <c:showSerName val="0"/>
          <c:showPercent val="0"/>
          <c:showBubbleSize val="0"/>
        </c:dLbls>
        <c:marker val="1"/>
        <c:smooth val="0"/>
        <c:axId val="1701300959"/>
        <c:axId val="1701297599"/>
      </c:lineChart>
      <c:catAx>
        <c:axId val="170130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297599"/>
        <c:crosses val="autoZero"/>
        <c:auto val="1"/>
        <c:lblAlgn val="ctr"/>
        <c:lblOffset val="100"/>
        <c:noMultiLvlLbl val="0"/>
      </c:catAx>
      <c:valAx>
        <c:axId val="1701297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30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Analysis.xlsx]Pivots!Weekely trend</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Pivots!$E$20:$E$27</c:f>
              <c:strCache>
                <c:ptCount val="7"/>
                <c:pt idx="0">
                  <c:v>Sunday</c:v>
                </c:pt>
                <c:pt idx="1">
                  <c:v>Monday</c:v>
                </c:pt>
                <c:pt idx="2">
                  <c:v>Tuesday</c:v>
                </c:pt>
                <c:pt idx="3">
                  <c:v>Wednesday</c:v>
                </c:pt>
                <c:pt idx="4">
                  <c:v>Thursday</c:v>
                </c:pt>
                <c:pt idx="5">
                  <c:v>Friday</c:v>
                </c:pt>
                <c:pt idx="6">
                  <c:v>Saturday</c:v>
                </c:pt>
              </c:strCache>
            </c:strRef>
          </c:cat>
          <c:val>
            <c:numRef>
              <c:f>Pivots!$F$20:$F$27</c:f>
              <c:numCache>
                <c:formatCode>General</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D982-46BF-AB47-B3D5021836F9}"/>
            </c:ext>
          </c:extLst>
        </c:ser>
        <c:dLbls>
          <c:dLblPos val="outEnd"/>
          <c:showLegendKey val="0"/>
          <c:showVal val="1"/>
          <c:showCatName val="0"/>
          <c:showSerName val="0"/>
          <c:showPercent val="0"/>
          <c:showBubbleSize val="0"/>
        </c:dLbls>
        <c:gapWidth val="182"/>
        <c:axId val="1999086511"/>
        <c:axId val="1999091311"/>
      </c:barChart>
      <c:catAx>
        <c:axId val="19990865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91311"/>
        <c:crosses val="autoZero"/>
        <c:auto val="1"/>
        <c:lblAlgn val="ctr"/>
        <c:lblOffset val="100"/>
        <c:noMultiLvlLbl val="0"/>
      </c:catAx>
      <c:valAx>
        <c:axId val="199909131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8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340720653117013"/>
          <c:y val="0.11520175235412335"/>
          <c:w val="0.81993128153020123"/>
          <c:h val="0.80533221936738697"/>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Pivots!$E$39:$E$43</c:f>
              <c:strCache>
                <c:ptCount val="5"/>
                <c:pt idx="0">
                  <c:v>R01</c:v>
                </c:pt>
                <c:pt idx="1">
                  <c:v>R02</c:v>
                </c:pt>
                <c:pt idx="2">
                  <c:v>R03</c:v>
                </c:pt>
                <c:pt idx="3">
                  <c:v>R04</c:v>
                </c:pt>
                <c:pt idx="4">
                  <c:v>R05</c:v>
                </c:pt>
              </c:strCache>
            </c:strRef>
          </c:cat>
          <c:val>
            <c:numRef>
              <c:f>Pivots!$F$39:$F$43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8D6-4AC1-835D-BCE8BEFDA471}"/>
            </c:ext>
          </c:extLst>
        </c:ser>
        <c:ser>
          <c:idx val="1"/>
          <c:order val="1"/>
          <c:tx>
            <c:strRef>
              <c:f>Pivots!$H$38</c:f>
              <c:strCache>
                <c:ptCount val="1"/>
                <c:pt idx="0">
                  <c:v>Sel Calls </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0800000" scaled="1"/>
              <a:tileRect/>
            </a:gra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Pivots!$H$39:$H$43</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38D6-4AC1-835D-BCE8BEFDA471}"/>
            </c:ext>
          </c:extLst>
        </c:ser>
        <c:dLbls>
          <c:dLblPos val="outEnd"/>
          <c:showLegendKey val="0"/>
          <c:showVal val="1"/>
          <c:showCatName val="0"/>
          <c:showSerName val="0"/>
          <c:showPercent val="0"/>
          <c:showBubbleSize val="0"/>
        </c:dLbls>
        <c:gapWidth val="180"/>
        <c:overlap val="100"/>
        <c:axId val="866741712"/>
        <c:axId val="866742192"/>
      </c:barChart>
      <c:catAx>
        <c:axId val="866741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2192"/>
        <c:crosses val="autoZero"/>
        <c:auto val="1"/>
        <c:lblAlgn val="ctr"/>
        <c:lblOffset val="100"/>
        <c:noMultiLvlLbl val="0"/>
      </c:catAx>
      <c:valAx>
        <c:axId val="866742192"/>
        <c:scaling>
          <c:orientation val="minMax"/>
          <c:min val="0"/>
        </c:scaling>
        <c:delete val="1"/>
        <c:axPos val="t"/>
        <c:numFmt formatCode="General" sourceLinked="1"/>
        <c:majorTickMark val="out"/>
        <c:minorTickMark val="none"/>
        <c:tickLblPos val="nextTo"/>
        <c:crossAx val="8667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618930120439723"/>
          <c:y val="0.10776609481645452"/>
          <c:w val="0.80600512761005649"/>
          <c:h val="0.830137150705756"/>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Pivots!$E$39:$E$43</c:f>
              <c:strCache>
                <c:ptCount val="5"/>
                <c:pt idx="0">
                  <c:v>R01</c:v>
                </c:pt>
                <c:pt idx="1">
                  <c:v>R02</c:v>
                </c:pt>
                <c:pt idx="2">
                  <c:v>R03</c:v>
                </c:pt>
                <c:pt idx="3">
                  <c:v>R04</c:v>
                </c:pt>
                <c:pt idx="4">
                  <c:v>R05</c:v>
                </c:pt>
              </c:strCache>
            </c:strRef>
          </c:cat>
          <c:val>
            <c:numRef>
              <c:f>Pivots!$G$39:$G$43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C5F-4784-9421-EA10599D8338}"/>
            </c:ext>
          </c:extLst>
        </c:ser>
        <c:ser>
          <c:idx val="1"/>
          <c:order val="1"/>
          <c:tx>
            <c:strRef>
              <c:f>Pivots!$I$38</c:f>
              <c:strCache>
                <c:ptCount val="1"/>
                <c:pt idx="0">
                  <c:v>Sel Amount</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8100000" scaled="1"/>
              <a:tileRect/>
            </a:gradFill>
            <a:ln>
              <a:noFill/>
            </a:ln>
            <a:effectLst/>
          </c:spPr>
          <c:invertIfNegative val="0"/>
          <c:dPt>
            <c:idx val="1"/>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8100000" scaled="1"/>
                <a:tileRect/>
              </a:gradFill>
              <a:ln>
                <a:noFill/>
              </a:ln>
              <a:effectLst/>
            </c:spPr>
            <c:extLst>
              <c:ext xmlns:c16="http://schemas.microsoft.com/office/drawing/2014/chart" uri="{C3380CC4-5D6E-409C-BE32-E72D297353CC}">
                <c16:uniqueId val="{00000002-DC5F-4784-9421-EA10599D833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Pivots!$I$39:$I$43</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3-DC5F-4784-9421-EA10599D8338}"/>
            </c:ext>
          </c:extLst>
        </c:ser>
        <c:dLbls>
          <c:dLblPos val="outEnd"/>
          <c:showLegendKey val="0"/>
          <c:showVal val="1"/>
          <c:showCatName val="0"/>
          <c:showSerName val="0"/>
          <c:showPercent val="0"/>
          <c:showBubbleSize val="0"/>
        </c:dLbls>
        <c:gapWidth val="180"/>
        <c:overlap val="100"/>
        <c:axId val="866741712"/>
        <c:axId val="866742192"/>
      </c:barChart>
      <c:catAx>
        <c:axId val="866741712"/>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2192"/>
        <c:crosses val="autoZero"/>
        <c:auto val="1"/>
        <c:lblAlgn val="ctr"/>
        <c:lblOffset val="100"/>
        <c:noMultiLvlLbl val="0"/>
      </c:catAx>
      <c:valAx>
        <c:axId val="866742192"/>
        <c:scaling>
          <c:orientation val="minMax"/>
        </c:scaling>
        <c:delete val="1"/>
        <c:axPos val="t"/>
        <c:numFmt formatCode="\$#,###.0,&quot;k&quot;" sourceLinked="1"/>
        <c:majorTickMark val="out"/>
        <c:minorTickMark val="none"/>
        <c:tickLblPos val="nextTo"/>
        <c:crossAx val="8667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Analysis.xlsx]Pivots!PivotTable7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Female </a:t>
            </a:r>
            <a:r>
              <a:rPr lang="en-US">
                <a:solidFill>
                  <a:sysClr val="windowText" lastClr="000000"/>
                </a:solidFill>
              </a:rPr>
              <a:t>vs</a:t>
            </a:r>
            <a:r>
              <a:rPr lang="en-US">
                <a:solidFill>
                  <a:schemeClr val="accent1"/>
                </a:solidFill>
              </a:rPr>
              <a:t> </a:t>
            </a:r>
            <a:r>
              <a:rPr lang="en-US">
                <a:solidFill>
                  <a:schemeClr val="accent2"/>
                </a:solidFill>
              </a:rPr>
              <a:t>Male</a:t>
            </a:r>
            <a:r>
              <a:rPr lang="en-US" baseline="0">
                <a:solidFill>
                  <a:schemeClr val="accent1"/>
                </a:solidFill>
              </a:rPr>
              <a:t> </a:t>
            </a:r>
            <a:r>
              <a:rPr lang="en-US" baseline="0">
                <a:solidFill>
                  <a:sysClr val="windowText" lastClr="000000"/>
                </a:solidFill>
              </a:rPr>
              <a:t>Callers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Pivots!$F$46:$F$47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Pivots!$E$48:$E$51</c:f>
              <c:strCache>
                <c:ptCount val="3"/>
                <c:pt idx="0">
                  <c:v>Cincinnati</c:v>
                </c:pt>
                <c:pt idx="1">
                  <c:v>Cleveland</c:v>
                </c:pt>
                <c:pt idx="2">
                  <c:v>Columbus</c:v>
                </c:pt>
              </c:strCache>
            </c:strRef>
          </c:cat>
          <c:val>
            <c:numRef>
              <c:f>Pivots!$F$48:$F$51</c:f>
              <c:numCache>
                <c:formatCode>General</c:formatCode>
                <c:ptCount val="3"/>
                <c:pt idx="0">
                  <c:v>144</c:v>
                </c:pt>
                <c:pt idx="1">
                  <c:v>326</c:v>
                </c:pt>
                <c:pt idx="2">
                  <c:v>129</c:v>
                </c:pt>
              </c:numCache>
            </c:numRef>
          </c:val>
          <c:extLst>
            <c:ext xmlns:c16="http://schemas.microsoft.com/office/drawing/2014/chart" uri="{C3380CC4-5D6E-409C-BE32-E72D297353CC}">
              <c16:uniqueId val="{00000000-D252-4A96-9679-37CFE54D8C30}"/>
            </c:ext>
          </c:extLst>
        </c:ser>
        <c:ser>
          <c:idx val="1"/>
          <c:order val="1"/>
          <c:tx>
            <c:strRef>
              <c:f>Pivots!$G$46:$G$47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Pivots!$E$48:$E$51</c:f>
              <c:strCache>
                <c:ptCount val="3"/>
                <c:pt idx="0">
                  <c:v>Cincinnati</c:v>
                </c:pt>
                <c:pt idx="1">
                  <c:v>Cleveland</c:v>
                </c:pt>
                <c:pt idx="2">
                  <c:v>Columbus</c:v>
                </c:pt>
              </c:strCache>
            </c:strRef>
          </c:cat>
          <c:val>
            <c:numRef>
              <c:f>Pivots!$G$48:$G$51</c:f>
              <c:numCache>
                <c:formatCode>General</c:formatCode>
                <c:ptCount val="3"/>
                <c:pt idx="0">
                  <c:v>132</c:v>
                </c:pt>
                <c:pt idx="1">
                  <c:v>63</c:v>
                </c:pt>
                <c:pt idx="2">
                  <c:v>206</c:v>
                </c:pt>
              </c:numCache>
            </c:numRef>
          </c:val>
          <c:extLst>
            <c:ext xmlns:c16="http://schemas.microsoft.com/office/drawing/2014/chart" uri="{C3380CC4-5D6E-409C-BE32-E72D297353CC}">
              <c16:uniqueId val="{00000001-D252-4A96-9679-37CFE54D8C30}"/>
            </c:ext>
          </c:extLst>
        </c:ser>
        <c:dLbls>
          <c:dLblPos val="ctr"/>
          <c:showLegendKey val="0"/>
          <c:showVal val="1"/>
          <c:showCatName val="0"/>
          <c:showSerName val="0"/>
          <c:showPercent val="0"/>
          <c:showBubbleSize val="0"/>
        </c:dLbls>
        <c:gapWidth val="150"/>
        <c:overlap val="100"/>
        <c:axId val="131453263"/>
        <c:axId val="131453743"/>
      </c:barChart>
      <c:catAx>
        <c:axId val="13145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53743"/>
        <c:crosses val="autoZero"/>
        <c:auto val="1"/>
        <c:lblAlgn val="ctr"/>
        <c:lblOffset val="100"/>
        <c:noMultiLvlLbl val="0"/>
      </c:catAx>
      <c:valAx>
        <c:axId val="131453743"/>
        <c:scaling>
          <c:orientation val="minMax"/>
        </c:scaling>
        <c:delete val="1"/>
        <c:axPos val="l"/>
        <c:numFmt formatCode="General" sourceLinked="1"/>
        <c:majorTickMark val="out"/>
        <c:minorTickMark val="none"/>
        <c:tickLblPos val="nextTo"/>
        <c:crossAx val="13145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Report Analysis.xlsx]Pivots! Rep Rating</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Pivots!$F$54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Pivots!$E$55:$E$60</c:f>
              <c:strCache>
                <c:ptCount val="5"/>
                <c:pt idx="0">
                  <c:v>1</c:v>
                </c:pt>
                <c:pt idx="1">
                  <c:v>2</c:v>
                </c:pt>
                <c:pt idx="2">
                  <c:v>3</c:v>
                </c:pt>
                <c:pt idx="3">
                  <c:v>4</c:v>
                </c:pt>
                <c:pt idx="4">
                  <c:v>5</c:v>
                </c:pt>
              </c:strCache>
            </c:strRef>
          </c:cat>
          <c:val>
            <c:numRef>
              <c:f>Pivots!$F$55:$F$60</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D5F0-462B-A887-E7E81293AA90}"/>
            </c:ext>
          </c:extLst>
        </c:ser>
        <c:dLbls>
          <c:dLblPos val="ctr"/>
          <c:showLegendKey val="0"/>
          <c:showVal val="1"/>
          <c:showCatName val="0"/>
          <c:showSerName val="0"/>
          <c:showPercent val="0"/>
          <c:showBubbleSize val="0"/>
        </c:dLbls>
        <c:gapWidth val="150"/>
        <c:overlap val="100"/>
        <c:axId val="1343135087"/>
        <c:axId val="1343136047"/>
      </c:barChart>
      <c:catAx>
        <c:axId val="13431350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136047"/>
        <c:crosses val="autoZero"/>
        <c:auto val="1"/>
        <c:lblAlgn val="ctr"/>
        <c:lblOffset val="100"/>
        <c:noMultiLvlLbl val="0"/>
      </c:catAx>
      <c:valAx>
        <c:axId val="1343136047"/>
        <c:scaling>
          <c:orientation val="minMax"/>
        </c:scaling>
        <c:delete val="1"/>
        <c:axPos val="l"/>
        <c:numFmt formatCode="0" sourceLinked="1"/>
        <c:majorTickMark val="out"/>
        <c:minorTickMark val="none"/>
        <c:tickLblPos val="nextTo"/>
        <c:crossAx val="13431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7.png"/><Relationship Id="rId21" Type="http://schemas.openxmlformats.org/officeDocument/2006/relationships/image" Target="../media/image21.png"/><Relationship Id="rId7" Type="http://schemas.openxmlformats.org/officeDocument/2006/relationships/image" Target="../media/image11.png"/><Relationship Id="rId12" Type="http://schemas.openxmlformats.org/officeDocument/2006/relationships/image" Target="../media/image10.svg"/><Relationship Id="rId17" Type="http://schemas.openxmlformats.org/officeDocument/2006/relationships/image" Target="../media/image17.png"/><Relationship Id="rId2" Type="http://schemas.openxmlformats.org/officeDocument/2006/relationships/image" Target="../media/image6.sv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2.svg"/><Relationship Id="rId19" Type="http://schemas.openxmlformats.org/officeDocument/2006/relationships/image" Target="../media/image19.png"/><Relationship Id="rId4" Type="http://schemas.openxmlformats.org/officeDocument/2006/relationships/image" Target="../media/image8.svg"/><Relationship Id="rId9" Type="http://schemas.openxmlformats.org/officeDocument/2006/relationships/image" Target="../media/image1.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0</xdr:col>
      <xdr:colOff>734751</xdr:colOff>
      <xdr:row>1</xdr:row>
      <xdr:rowOff>165326</xdr:rowOff>
    </xdr:from>
    <xdr:to>
      <xdr:col>3</xdr:col>
      <xdr:colOff>15022</xdr:colOff>
      <xdr:row>6</xdr:row>
      <xdr:rowOff>19899</xdr:rowOff>
    </xdr:to>
    <xdr:sp macro="" textlink="Pivots!A2">
      <xdr:nvSpPr>
        <xdr:cNvPr id="3" name="Rectangle 2">
          <a:extLst>
            <a:ext uri="{FF2B5EF4-FFF2-40B4-BE49-F238E27FC236}">
              <a16:creationId xmlns:a16="http://schemas.microsoft.com/office/drawing/2014/main" id="{522A4767-AB1F-53C9-13D5-BF1BD99CC29B}"/>
            </a:ext>
          </a:extLst>
        </xdr:cNvPr>
        <xdr:cNvSpPr/>
      </xdr:nvSpPr>
      <xdr:spPr>
        <a:xfrm>
          <a:off x="734751" y="346755"/>
          <a:ext cx="1257842" cy="761715"/>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8559EA-FC76-46C5-8D4B-1D9A24A5641C}" type="TxLink">
            <a:rPr lang="en-US" sz="2400" b="0" i="0" u="none" strike="noStrike">
              <a:solidFill>
                <a:schemeClr val="bg1"/>
              </a:solidFill>
              <a:latin typeface="Aptos"/>
            </a:rPr>
            <a:pPr algn="ctr"/>
            <a:t>1000</a:t>
          </a:fld>
          <a:endParaRPr lang="en-IN" sz="2400">
            <a:solidFill>
              <a:schemeClr val="bg1"/>
            </a:solidFill>
          </a:endParaRPr>
        </a:p>
      </xdr:txBody>
    </xdr:sp>
    <xdr:clientData/>
  </xdr:twoCellAnchor>
  <xdr:oneCellAnchor>
    <xdr:from>
      <xdr:col>1</xdr:col>
      <xdr:colOff>329741</xdr:colOff>
      <xdr:row>2</xdr:row>
      <xdr:rowOff>7811</xdr:rowOff>
    </xdr:from>
    <xdr:ext cx="499304" cy="264560"/>
    <xdr:sp macro="" textlink="">
      <xdr:nvSpPr>
        <xdr:cNvPr id="4" name="TextBox 3">
          <a:extLst>
            <a:ext uri="{FF2B5EF4-FFF2-40B4-BE49-F238E27FC236}">
              <a16:creationId xmlns:a16="http://schemas.microsoft.com/office/drawing/2014/main" id="{8E15061E-3751-1A06-0466-4BF35A27E2D3}"/>
            </a:ext>
          </a:extLst>
        </xdr:cNvPr>
        <xdr:cNvSpPr txBox="1"/>
      </xdr:nvSpPr>
      <xdr:spPr>
        <a:xfrm>
          <a:off x="1100812" y="370668"/>
          <a:ext cx="4993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Calls</a:t>
          </a:r>
        </a:p>
      </xdr:txBody>
    </xdr:sp>
    <xdr:clientData/>
  </xdr:oneCellAnchor>
  <xdr:twoCellAnchor editAs="oneCell">
    <xdr:from>
      <xdr:col>1</xdr:col>
      <xdr:colOff>17090</xdr:colOff>
      <xdr:row>3</xdr:row>
      <xdr:rowOff>81297</xdr:rowOff>
    </xdr:from>
    <xdr:to>
      <xdr:col>1</xdr:col>
      <xdr:colOff>287406</xdr:colOff>
      <xdr:row>4</xdr:row>
      <xdr:rowOff>147803</xdr:rowOff>
    </xdr:to>
    <xdr:pic>
      <xdr:nvPicPr>
        <xdr:cNvPr id="5" name="Graphic 4" descr="Receiver with solid fill">
          <a:extLst>
            <a:ext uri="{FF2B5EF4-FFF2-40B4-BE49-F238E27FC236}">
              <a16:creationId xmlns:a16="http://schemas.microsoft.com/office/drawing/2014/main" id="{FE329078-22AF-4630-B64A-D4CCAA282A5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8161" y="625583"/>
          <a:ext cx="270316" cy="247934"/>
        </a:xfrm>
        <a:prstGeom prst="rect">
          <a:avLst/>
        </a:prstGeom>
      </xdr:spPr>
    </xdr:pic>
    <xdr:clientData/>
  </xdr:twoCellAnchor>
  <xdr:twoCellAnchor>
    <xdr:from>
      <xdr:col>1</xdr:col>
      <xdr:colOff>388162</xdr:colOff>
      <xdr:row>4</xdr:row>
      <xdr:rowOff>131664</xdr:rowOff>
    </xdr:from>
    <xdr:to>
      <xdr:col>2</xdr:col>
      <xdr:colOff>301267</xdr:colOff>
      <xdr:row>5</xdr:row>
      <xdr:rowOff>118297</xdr:rowOff>
    </xdr:to>
    <xdr:sp macro="" textlink="Pivots!$A$11">
      <xdr:nvSpPr>
        <xdr:cNvPr id="6" name="TextBox 5">
          <a:extLst>
            <a:ext uri="{FF2B5EF4-FFF2-40B4-BE49-F238E27FC236}">
              <a16:creationId xmlns:a16="http://schemas.microsoft.com/office/drawing/2014/main" id="{F3E3B4D8-7B3D-365D-458B-32981813C265}"/>
            </a:ext>
          </a:extLst>
        </xdr:cNvPr>
        <xdr:cNvSpPr txBox="1"/>
      </xdr:nvSpPr>
      <xdr:spPr>
        <a:xfrm>
          <a:off x="1159233" y="857378"/>
          <a:ext cx="412034" cy="16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9D8B27-858B-4834-BB8F-DE49A3131F6F}"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xdr:from>
      <xdr:col>0</xdr:col>
      <xdr:colOff>729057</xdr:colOff>
      <xdr:row>7</xdr:row>
      <xdr:rowOff>160900</xdr:rowOff>
    </xdr:from>
    <xdr:to>
      <xdr:col>3</xdr:col>
      <xdr:colOff>9328</xdr:colOff>
      <xdr:row>12</xdr:row>
      <xdr:rowOff>15471</xdr:rowOff>
    </xdr:to>
    <xdr:sp macro="" textlink="Pivots!$D$2">
      <xdr:nvSpPr>
        <xdr:cNvPr id="23" name="Rectangle 22">
          <a:extLst>
            <a:ext uri="{FF2B5EF4-FFF2-40B4-BE49-F238E27FC236}">
              <a16:creationId xmlns:a16="http://schemas.microsoft.com/office/drawing/2014/main" id="{8CA474F2-4325-4669-A5DD-DD6B6EAE6484}"/>
            </a:ext>
          </a:extLst>
        </xdr:cNvPr>
        <xdr:cNvSpPr/>
      </xdr:nvSpPr>
      <xdr:spPr>
        <a:xfrm>
          <a:off x="729057" y="1430900"/>
          <a:ext cx="1257842" cy="761714"/>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A5074E2-22A1-4B74-A275-8A4B977A2D69}" type="TxLink">
            <a:rPr lang="en-US" sz="2400" b="0" i="0" u="none" strike="noStrike">
              <a:solidFill>
                <a:schemeClr val="bg1"/>
              </a:solidFill>
              <a:latin typeface="Aptos"/>
              <a:ea typeface="+mn-ea"/>
              <a:cs typeface="+mn-cs"/>
            </a:rPr>
            <a:pPr marL="0" indent="0" algn="ctr"/>
            <a:t>$96,623</a:t>
          </a:fld>
          <a:endParaRPr lang="en-IN" sz="2400" b="0" i="0" u="none" strike="noStrike">
            <a:solidFill>
              <a:schemeClr val="bg1"/>
            </a:solidFill>
            <a:latin typeface="Aptos"/>
            <a:ea typeface="+mn-ea"/>
            <a:cs typeface="+mn-cs"/>
          </a:endParaRPr>
        </a:p>
      </xdr:txBody>
    </xdr:sp>
    <xdr:clientData/>
  </xdr:twoCellAnchor>
  <xdr:oneCellAnchor>
    <xdr:from>
      <xdr:col>1</xdr:col>
      <xdr:colOff>330730</xdr:colOff>
      <xdr:row>8</xdr:row>
      <xdr:rowOff>3384</xdr:rowOff>
    </xdr:from>
    <xdr:ext cx="668196" cy="264560"/>
    <xdr:sp macro="" textlink="">
      <xdr:nvSpPr>
        <xdr:cNvPr id="24" name="TextBox 23">
          <a:extLst>
            <a:ext uri="{FF2B5EF4-FFF2-40B4-BE49-F238E27FC236}">
              <a16:creationId xmlns:a16="http://schemas.microsoft.com/office/drawing/2014/main" id="{252781BC-7320-4B89-B5CF-5727A7D2BD8E}"/>
            </a:ext>
          </a:extLst>
        </xdr:cNvPr>
        <xdr:cNvSpPr txBox="1"/>
      </xdr:nvSpPr>
      <xdr:spPr>
        <a:xfrm>
          <a:off x="1101801" y="1454813"/>
          <a:ext cx="6681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Amount</a:t>
          </a:r>
        </a:p>
      </xdr:txBody>
    </xdr:sp>
    <xdr:clientData/>
  </xdr:oneCellAnchor>
  <xdr:twoCellAnchor>
    <xdr:from>
      <xdr:col>1</xdr:col>
      <xdr:colOff>389151</xdr:colOff>
      <xdr:row>10</xdr:row>
      <xdr:rowOff>127238</xdr:rowOff>
    </xdr:from>
    <xdr:to>
      <xdr:col>2</xdr:col>
      <xdr:colOff>302256</xdr:colOff>
      <xdr:row>11</xdr:row>
      <xdr:rowOff>113870</xdr:rowOff>
    </xdr:to>
    <xdr:sp macro="" textlink="Pivots!D11">
      <xdr:nvSpPr>
        <xdr:cNvPr id="26" name="TextBox 25">
          <a:extLst>
            <a:ext uri="{FF2B5EF4-FFF2-40B4-BE49-F238E27FC236}">
              <a16:creationId xmlns:a16="http://schemas.microsoft.com/office/drawing/2014/main" id="{4AADB7E6-96F4-4F34-9DA2-4D0CF2553B57}"/>
            </a:ext>
          </a:extLst>
        </xdr:cNvPr>
        <xdr:cNvSpPr txBox="1"/>
      </xdr:nvSpPr>
      <xdr:spPr>
        <a:xfrm>
          <a:off x="1160222" y="1941524"/>
          <a:ext cx="412034" cy="16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5FDC73-0E50-4893-AE37-387E33F27E82}" type="TxLink">
            <a:rPr lang="en-US" sz="1100" b="0" i="0" u="none" strike="noStrike">
              <a:solidFill>
                <a:srgbClr val="000000"/>
              </a:solidFill>
              <a:latin typeface="Aptos"/>
            </a:rPr>
            <a:pPr algn="ctr"/>
            <a:t>$16,651</a:t>
          </a:fld>
          <a:endParaRPr lang="en-US" sz="1100" b="0" i="0" u="none" strike="noStrike">
            <a:solidFill>
              <a:schemeClr val="bg1"/>
            </a:solidFill>
            <a:latin typeface="Aptos"/>
          </a:endParaRPr>
        </a:p>
      </xdr:txBody>
    </xdr:sp>
    <xdr:clientData/>
  </xdr:twoCellAnchor>
  <xdr:twoCellAnchor>
    <xdr:from>
      <xdr:col>0</xdr:col>
      <xdr:colOff>755793</xdr:colOff>
      <xdr:row>13</xdr:row>
      <xdr:rowOff>145034</xdr:rowOff>
    </xdr:from>
    <xdr:to>
      <xdr:col>3</xdr:col>
      <xdr:colOff>36064</xdr:colOff>
      <xdr:row>17</xdr:row>
      <xdr:rowOff>176846</xdr:rowOff>
    </xdr:to>
    <xdr:sp macro="" textlink="Pivots!E2">
      <xdr:nvSpPr>
        <xdr:cNvPr id="27" name="Rectangle 26">
          <a:extLst>
            <a:ext uri="{FF2B5EF4-FFF2-40B4-BE49-F238E27FC236}">
              <a16:creationId xmlns:a16="http://schemas.microsoft.com/office/drawing/2014/main" id="{F3A79504-D53C-4608-8FA9-C8C09CBBB5C5}"/>
            </a:ext>
          </a:extLst>
        </xdr:cNvPr>
        <xdr:cNvSpPr/>
      </xdr:nvSpPr>
      <xdr:spPr>
        <a:xfrm>
          <a:off x="755793" y="2503605"/>
          <a:ext cx="1257842" cy="757527"/>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DD4E97-BDEB-46E7-824D-F3E712C1D3C3}" type="TxLink">
            <a:rPr lang="en-US" sz="2400" b="0" i="0" u="none" strike="noStrike">
              <a:solidFill>
                <a:schemeClr val="bg1"/>
              </a:solidFill>
              <a:latin typeface="Aptos"/>
              <a:ea typeface="+mn-ea"/>
              <a:cs typeface="+mn-cs"/>
            </a:rPr>
            <a:pPr marL="0" indent="0" algn="ctr"/>
            <a:t>89,850</a:t>
          </a:fld>
          <a:endParaRPr lang="en-US" sz="2400" b="0" i="0" u="none" strike="noStrike">
            <a:solidFill>
              <a:schemeClr val="bg1"/>
            </a:solidFill>
            <a:latin typeface="Aptos"/>
            <a:ea typeface="+mn-ea"/>
            <a:cs typeface="+mn-cs"/>
          </a:endParaRPr>
        </a:p>
      </xdr:txBody>
    </xdr:sp>
    <xdr:clientData/>
  </xdr:twoCellAnchor>
  <xdr:oneCellAnchor>
    <xdr:from>
      <xdr:col>1</xdr:col>
      <xdr:colOff>287283</xdr:colOff>
      <xdr:row>13</xdr:row>
      <xdr:rowOff>173355</xdr:rowOff>
    </xdr:from>
    <xdr:ext cx="717248" cy="264560"/>
    <xdr:sp macro="" textlink="">
      <xdr:nvSpPr>
        <xdr:cNvPr id="28" name="TextBox 27">
          <a:extLst>
            <a:ext uri="{FF2B5EF4-FFF2-40B4-BE49-F238E27FC236}">
              <a16:creationId xmlns:a16="http://schemas.microsoft.com/office/drawing/2014/main" id="{73540FC9-54A3-483A-BD1A-7BAE3BC883BA}"/>
            </a:ext>
          </a:extLst>
        </xdr:cNvPr>
        <xdr:cNvSpPr txBox="1"/>
      </xdr:nvSpPr>
      <xdr:spPr>
        <a:xfrm>
          <a:off x="1058354" y="2531926"/>
          <a:ext cx="7172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Duration</a:t>
          </a:r>
        </a:p>
      </xdr:txBody>
    </xdr:sp>
    <xdr:clientData/>
  </xdr:oneCellAnchor>
  <xdr:twoCellAnchor>
    <xdr:from>
      <xdr:col>1</xdr:col>
      <xdr:colOff>327561</xdr:colOff>
      <xdr:row>16</xdr:row>
      <xdr:rowOff>142994</xdr:rowOff>
    </xdr:from>
    <xdr:to>
      <xdr:col>2</xdr:col>
      <xdr:colOff>435428</xdr:colOff>
      <xdr:row>17</xdr:row>
      <xdr:rowOff>90715</xdr:rowOff>
    </xdr:to>
    <xdr:sp macro="" textlink="Pivots!E11">
      <xdr:nvSpPr>
        <xdr:cNvPr id="30" name="TextBox 29">
          <a:extLst>
            <a:ext uri="{FF2B5EF4-FFF2-40B4-BE49-F238E27FC236}">
              <a16:creationId xmlns:a16="http://schemas.microsoft.com/office/drawing/2014/main" id="{D2284EED-15A1-45CA-87E9-8328D797B893}"/>
            </a:ext>
          </a:extLst>
        </xdr:cNvPr>
        <xdr:cNvSpPr txBox="1"/>
      </xdr:nvSpPr>
      <xdr:spPr>
        <a:xfrm>
          <a:off x="1098632" y="3045851"/>
          <a:ext cx="606796" cy="12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AE82DB-35A7-405F-B0BA-6B2203CF5834}" type="TxLink">
            <a:rPr lang="en-US" sz="1100" b="0" i="0" u="none" strike="noStrike">
              <a:solidFill>
                <a:srgbClr val="000000"/>
              </a:solidFill>
              <a:latin typeface="Aptos"/>
            </a:rPr>
            <a:pPr algn="ctr"/>
            <a:t>17,807</a:t>
          </a:fld>
          <a:endParaRPr lang="en-IN" sz="1100">
            <a:solidFill>
              <a:schemeClr val="bg1"/>
            </a:solidFill>
          </a:endParaRPr>
        </a:p>
      </xdr:txBody>
    </xdr:sp>
    <xdr:clientData/>
  </xdr:twoCellAnchor>
  <xdr:twoCellAnchor>
    <xdr:from>
      <xdr:col>1</xdr:col>
      <xdr:colOff>1432</xdr:colOff>
      <xdr:row>19</xdr:row>
      <xdr:rowOff>167582</xdr:rowOff>
    </xdr:from>
    <xdr:to>
      <xdr:col>3</xdr:col>
      <xdr:colOff>52774</xdr:colOff>
      <xdr:row>24</xdr:row>
      <xdr:rowOff>22155</xdr:rowOff>
    </xdr:to>
    <xdr:sp macro="" textlink="Pivots!C2">
      <xdr:nvSpPr>
        <xdr:cNvPr id="31" name="Rectangle 30">
          <a:extLst>
            <a:ext uri="{FF2B5EF4-FFF2-40B4-BE49-F238E27FC236}">
              <a16:creationId xmlns:a16="http://schemas.microsoft.com/office/drawing/2014/main" id="{D14ED43E-7AA4-45D5-995E-0B28EDF5C321}"/>
            </a:ext>
          </a:extLst>
        </xdr:cNvPr>
        <xdr:cNvSpPr/>
      </xdr:nvSpPr>
      <xdr:spPr>
        <a:xfrm>
          <a:off x="772503" y="3614725"/>
          <a:ext cx="1257842" cy="761716"/>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B93026C-DD1C-423D-B949-6F795D223D17}" type="TxLink">
            <a:rPr lang="en-US" sz="2400" b="0" i="0" u="none" strike="noStrike">
              <a:solidFill>
                <a:schemeClr val="bg1"/>
              </a:solidFill>
              <a:latin typeface="Aptos"/>
              <a:ea typeface="+mn-ea"/>
              <a:cs typeface="+mn-cs"/>
            </a:rPr>
            <a:pPr marL="0" indent="0" algn="ctr"/>
            <a:t>3.9</a:t>
          </a:fld>
          <a:endParaRPr lang="en-IN" sz="2400" b="0" i="0" u="none" strike="noStrike">
            <a:solidFill>
              <a:schemeClr val="bg1"/>
            </a:solidFill>
            <a:latin typeface="Aptos"/>
            <a:ea typeface="+mn-ea"/>
            <a:cs typeface="+mn-cs"/>
          </a:endParaRPr>
        </a:p>
      </xdr:txBody>
    </xdr:sp>
    <xdr:clientData/>
  </xdr:twoCellAnchor>
  <xdr:oneCellAnchor>
    <xdr:from>
      <xdr:col>1</xdr:col>
      <xdr:colOff>246223</xdr:colOff>
      <xdr:row>20</xdr:row>
      <xdr:rowOff>10067</xdr:rowOff>
    </xdr:from>
    <xdr:ext cx="814454" cy="264560"/>
    <xdr:sp macro="" textlink="">
      <xdr:nvSpPr>
        <xdr:cNvPr id="32" name="TextBox 31">
          <a:extLst>
            <a:ext uri="{FF2B5EF4-FFF2-40B4-BE49-F238E27FC236}">
              <a16:creationId xmlns:a16="http://schemas.microsoft.com/office/drawing/2014/main" id="{D65DBB16-E04D-46CD-9796-543841E17399}"/>
            </a:ext>
          </a:extLst>
        </xdr:cNvPr>
        <xdr:cNvSpPr txBox="1"/>
      </xdr:nvSpPr>
      <xdr:spPr>
        <a:xfrm>
          <a:off x="1017294" y="3638638"/>
          <a:ext cx="81445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Avg Rating</a:t>
          </a:r>
        </a:p>
      </xdr:txBody>
    </xdr:sp>
    <xdr:clientData/>
  </xdr:oneCellAnchor>
  <xdr:twoCellAnchor>
    <xdr:from>
      <xdr:col>1</xdr:col>
      <xdr:colOff>422572</xdr:colOff>
      <xdr:row>22</xdr:row>
      <xdr:rowOff>133921</xdr:rowOff>
    </xdr:from>
    <xdr:to>
      <xdr:col>2</xdr:col>
      <xdr:colOff>339019</xdr:colOff>
      <xdr:row>23</xdr:row>
      <xdr:rowOff>120553</xdr:rowOff>
    </xdr:to>
    <xdr:sp macro="" textlink="Pivots!C11">
      <xdr:nvSpPr>
        <xdr:cNvPr id="34" name="TextBox 33">
          <a:extLst>
            <a:ext uri="{FF2B5EF4-FFF2-40B4-BE49-F238E27FC236}">
              <a16:creationId xmlns:a16="http://schemas.microsoft.com/office/drawing/2014/main" id="{08B889C6-D382-4856-82AE-AB29C055207F}"/>
            </a:ext>
          </a:extLst>
        </xdr:cNvPr>
        <xdr:cNvSpPr txBox="1"/>
      </xdr:nvSpPr>
      <xdr:spPr>
        <a:xfrm>
          <a:off x="1193643" y="4125350"/>
          <a:ext cx="415376" cy="16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ACEF73-0D2E-498D-9663-BCDC5B686B69}" type="TxLink">
            <a:rPr lang="en-US" sz="1100" b="0" i="0" u="none" strike="noStrike">
              <a:solidFill>
                <a:srgbClr val="000000"/>
              </a:solidFill>
              <a:latin typeface="Aptos"/>
            </a:rPr>
            <a:pPr algn="ctr"/>
            <a:t>3.9</a:t>
          </a:fld>
          <a:endParaRPr lang="en-IN" sz="1100">
            <a:solidFill>
              <a:schemeClr val="bg1"/>
            </a:solidFill>
          </a:endParaRPr>
        </a:p>
      </xdr:txBody>
    </xdr:sp>
    <xdr:clientData/>
  </xdr:twoCellAnchor>
  <xdr:twoCellAnchor>
    <xdr:from>
      <xdr:col>1</xdr:col>
      <xdr:colOff>1433</xdr:colOff>
      <xdr:row>25</xdr:row>
      <xdr:rowOff>177610</xdr:rowOff>
    </xdr:from>
    <xdr:to>
      <xdr:col>3</xdr:col>
      <xdr:colOff>52775</xdr:colOff>
      <xdr:row>30</xdr:row>
      <xdr:rowOff>37322</xdr:rowOff>
    </xdr:to>
    <xdr:sp macro="" textlink="Pivots!B2">
      <xdr:nvSpPr>
        <xdr:cNvPr id="35" name="Rectangle 34">
          <a:extLst>
            <a:ext uri="{FF2B5EF4-FFF2-40B4-BE49-F238E27FC236}">
              <a16:creationId xmlns:a16="http://schemas.microsoft.com/office/drawing/2014/main" id="{C3FA1F36-0F64-4E37-A942-C8F902160D87}"/>
            </a:ext>
          </a:extLst>
        </xdr:cNvPr>
        <xdr:cNvSpPr/>
      </xdr:nvSpPr>
      <xdr:spPr>
        <a:xfrm>
          <a:off x="772504" y="4713324"/>
          <a:ext cx="1257842" cy="766855"/>
        </a:xfrm>
        <a:prstGeom prst="rect">
          <a:avLst/>
        </a:prstGeom>
        <a:solidFill>
          <a:schemeClr val="accent2"/>
        </a:solidFill>
        <a:effectLst>
          <a:outerShdw blurRad="254000" dist="2413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1B8B76-9927-408D-9181-0076545B254C}" type="TxLink">
            <a:rPr lang="en-US" sz="2400" b="0" i="0" u="none" strike="noStrike">
              <a:solidFill>
                <a:schemeClr val="bg1"/>
              </a:solidFill>
              <a:latin typeface="Aptos"/>
              <a:ea typeface="+mn-ea"/>
              <a:cs typeface="+mn-cs"/>
            </a:rPr>
            <a:pPr marL="0" indent="0" algn="ctr"/>
            <a:t>307</a:t>
          </a:fld>
          <a:endParaRPr lang="en-IN" sz="2400" b="0" i="0" u="none" strike="noStrike">
            <a:solidFill>
              <a:schemeClr val="bg1"/>
            </a:solidFill>
            <a:latin typeface="Aptos"/>
            <a:ea typeface="+mn-ea"/>
            <a:cs typeface="+mn-cs"/>
          </a:endParaRPr>
        </a:p>
      </xdr:txBody>
    </xdr:sp>
    <xdr:clientData/>
  </xdr:twoCellAnchor>
  <xdr:oneCellAnchor>
    <xdr:from>
      <xdr:col>1</xdr:col>
      <xdr:colOff>119224</xdr:colOff>
      <xdr:row>26</xdr:row>
      <xdr:rowOff>17119</xdr:rowOff>
    </xdr:from>
    <xdr:ext cx="1046184" cy="264560"/>
    <xdr:sp macro="" textlink="">
      <xdr:nvSpPr>
        <xdr:cNvPr id="36" name="TextBox 35">
          <a:extLst>
            <a:ext uri="{FF2B5EF4-FFF2-40B4-BE49-F238E27FC236}">
              <a16:creationId xmlns:a16="http://schemas.microsoft.com/office/drawing/2014/main" id="{7DBF9290-0560-47C2-B580-63E74B73C1EE}"/>
            </a:ext>
          </a:extLst>
        </xdr:cNvPr>
        <xdr:cNvSpPr txBox="1"/>
      </xdr:nvSpPr>
      <xdr:spPr>
        <a:xfrm>
          <a:off x="890295" y="4734262"/>
          <a:ext cx="10461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Happy</a:t>
          </a:r>
          <a:r>
            <a:rPr lang="en-IN" sz="1100" baseline="0">
              <a:solidFill>
                <a:schemeClr val="bg1"/>
              </a:solidFill>
            </a:rPr>
            <a:t> Callers</a:t>
          </a:r>
          <a:endParaRPr lang="en-IN" sz="1100">
            <a:solidFill>
              <a:schemeClr val="bg1"/>
            </a:solidFill>
          </a:endParaRPr>
        </a:p>
      </xdr:txBody>
    </xdr:sp>
    <xdr:clientData/>
  </xdr:oneCellAnchor>
  <xdr:twoCellAnchor>
    <xdr:from>
      <xdr:col>1</xdr:col>
      <xdr:colOff>422573</xdr:colOff>
      <xdr:row>28</xdr:row>
      <xdr:rowOff>153973</xdr:rowOff>
    </xdr:from>
    <xdr:to>
      <xdr:col>2</xdr:col>
      <xdr:colOff>339020</xdr:colOff>
      <xdr:row>29</xdr:row>
      <xdr:rowOff>140606</xdr:rowOff>
    </xdr:to>
    <xdr:sp macro="" textlink="">
      <xdr:nvSpPr>
        <xdr:cNvPr id="38" name="TextBox 37">
          <a:extLst>
            <a:ext uri="{FF2B5EF4-FFF2-40B4-BE49-F238E27FC236}">
              <a16:creationId xmlns:a16="http://schemas.microsoft.com/office/drawing/2014/main" id="{32F29428-A77C-4455-A09B-61B102179D0F}"/>
            </a:ext>
          </a:extLst>
        </xdr:cNvPr>
        <xdr:cNvSpPr txBox="1"/>
      </xdr:nvSpPr>
      <xdr:spPr>
        <a:xfrm>
          <a:off x="1193644" y="5233973"/>
          <a:ext cx="415376" cy="168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74</a:t>
          </a:r>
        </a:p>
      </xdr:txBody>
    </xdr:sp>
    <xdr:clientData/>
  </xdr:twoCellAnchor>
  <xdr:twoCellAnchor editAs="oneCell">
    <xdr:from>
      <xdr:col>1</xdr:col>
      <xdr:colOff>9072</xdr:colOff>
      <xdr:row>7</xdr:row>
      <xdr:rowOff>172358</xdr:rowOff>
    </xdr:from>
    <xdr:to>
      <xdr:col>1</xdr:col>
      <xdr:colOff>291492</xdr:colOff>
      <xdr:row>9</xdr:row>
      <xdr:rowOff>81644</xdr:rowOff>
    </xdr:to>
    <xdr:pic>
      <xdr:nvPicPr>
        <xdr:cNvPr id="39" name="Graphic 38" descr="Shopping cart with solid fill">
          <a:extLst>
            <a:ext uri="{FF2B5EF4-FFF2-40B4-BE49-F238E27FC236}">
              <a16:creationId xmlns:a16="http://schemas.microsoft.com/office/drawing/2014/main" id="{DB11CBC6-785A-484B-B246-B39034064E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80143" y="1442358"/>
          <a:ext cx="282420" cy="272143"/>
        </a:xfrm>
        <a:prstGeom prst="rect">
          <a:avLst/>
        </a:prstGeom>
      </xdr:spPr>
    </xdr:pic>
    <xdr:clientData/>
  </xdr:twoCellAnchor>
  <xdr:twoCellAnchor editAs="oneCell">
    <xdr:from>
      <xdr:col>0</xdr:col>
      <xdr:colOff>752928</xdr:colOff>
      <xdr:row>26</xdr:row>
      <xdr:rowOff>33377</xdr:rowOff>
    </xdr:from>
    <xdr:to>
      <xdr:col>1</xdr:col>
      <xdr:colOff>244929</xdr:colOff>
      <xdr:row>27</xdr:row>
      <xdr:rowOff>108639</xdr:rowOff>
    </xdr:to>
    <xdr:pic>
      <xdr:nvPicPr>
        <xdr:cNvPr id="41" name="Graphic 40" descr="Star-struck face outline with solid fill">
          <a:extLst>
            <a:ext uri="{FF2B5EF4-FFF2-40B4-BE49-F238E27FC236}">
              <a16:creationId xmlns:a16="http://schemas.microsoft.com/office/drawing/2014/main" id="{3D362802-D1B1-40C8-9984-70A1103F97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2928" y="4750520"/>
          <a:ext cx="263072" cy="256690"/>
        </a:xfrm>
        <a:prstGeom prst="rect">
          <a:avLst/>
        </a:prstGeom>
      </xdr:spPr>
    </xdr:pic>
    <xdr:clientData/>
  </xdr:twoCellAnchor>
  <xdr:twoCellAnchor editAs="oneCell">
    <xdr:from>
      <xdr:col>0</xdr:col>
      <xdr:colOff>743860</xdr:colOff>
      <xdr:row>13</xdr:row>
      <xdr:rowOff>163286</xdr:rowOff>
    </xdr:from>
    <xdr:to>
      <xdr:col>1</xdr:col>
      <xdr:colOff>248275</xdr:colOff>
      <xdr:row>15</xdr:row>
      <xdr:rowOff>72572</xdr:rowOff>
    </xdr:to>
    <xdr:pic>
      <xdr:nvPicPr>
        <xdr:cNvPr id="43" name="Graphic 42" descr="Hourglass Finished with solid fill">
          <a:extLst>
            <a:ext uri="{FF2B5EF4-FFF2-40B4-BE49-F238E27FC236}">
              <a16:creationId xmlns:a16="http://schemas.microsoft.com/office/drawing/2014/main" id="{D38B9984-8B9F-4718-B787-BB5D8F20F70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3860" y="2521857"/>
          <a:ext cx="275486" cy="272144"/>
        </a:xfrm>
        <a:prstGeom prst="rect">
          <a:avLst/>
        </a:prstGeom>
      </xdr:spPr>
    </xdr:pic>
    <xdr:clientData/>
  </xdr:twoCellAnchor>
  <xdr:twoCellAnchor editAs="oneCell">
    <xdr:from>
      <xdr:col>1</xdr:col>
      <xdr:colOff>46789</xdr:colOff>
      <xdr:row>20</xdr:row>
      <xdr:rowOff>24534</xdr:rowOff>
    </xdr:from>
    <xdr:to>
      <xdr:col>1</xdr:col>
      <xdr:colOff>290286</xdr:colOff>
      <xdr:row>21</xdr:row>
      <xdr:rowOff>80721</xdr:rowOff>
    </xdr:to>
    <xdr:pic>
      <xdr:nvPicPr>
        <xdr:cNvPr id="44" name="Graphic 43" descr="Rating Star with solid fill">
          <a:extLst>
            <a:ext uri="{FF2B5EF4-FFF2-40B4-BE49-F238E27FC236}">
              <a16:creationId xmlns:a16="http://schemas.microsoft.com/office/drawing/2014/main" id="{4E0F0DC2-3AC2-4549-85A9-30ED7D99B66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817860" y="3653105"/>
          <a:ext cx="243497" cy="237616"/>
        </a:xfrm>
        <a:prstGeom prst="rect">
          <a:avLst/>
        </a:prstGeom>
      </xdr:spPr>
    </xdr:pic>
    <xdr:clientData/>
  </xdr:twoCellAnchor>
  <xdr:twoCellAnchor editAs="oneCell">
    <xdr:from>
      <xdr:col>9</xdr:col>
      <xdr:colOff>553612</xdr:colOff>
      <xdr:row>18</xdr:row>
      <xdr:rowOff>93270</xdr:rowOff>
    </xdr:from>
    <xdr:to>
      <xdr:col>11</xdr:col>
      <xdr:colOff>223847</xdr:colOff>
      <xdr:row>28</xdr:row>
      <xdr:rowOff>46891</xdr:rowOff>
    </xdr:to>
    <mc:AlternateContent xmlns:mc="http://schemas.openxmlformats.org/markup-compatibility/2006" xmlns:a14="http://schemas.microsoft.com/office/drawing/2010/main">
      <mc:Choice Requires="a14">
        <xdr:graphicFrame macro="">
          <xdr:nvGraphicFramePr>
            <xdr:cNvPr id="45" name="Representative">
              <a:extLst>
                <a:ext uri="{FF2B5EF4-FFF2-40B4-BE49-F238E27FC236}">
                  <a16:creationId xmlns:a16="http://schemas.microsoft.com/office/drawing/2014/main" id="{71033031-5DF4-49C5-B3D3-57A68BAC650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056012" y="3385110"/>
              <a:ext cx="1011355" cy="178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301402</xdr:colOff>
      <xdr:row>1</xdr:row>
      <xdr:rowOff>148925</xdr:rowOff>
    </xdr:from>
    <xdr:to>
      <xdr:col>9</xdr:col>
      <xdr:colOff>359024</xdr:colOff>
      <xdr:row>16</xdr:row>
      <xdr:rowOff>171719</xdr:rowOff>
    </xdr:to>
    <xdr:graphicFrame macro="">
      <xdr:nvGraphicFramePr>
        <xdr:cNvPr id="46" name="Chart 45">
          <a:extLst>
            <a:ext uri="{FF2B5EF4-FFF2-40B4-BE49-F238E27FC236}">
              <a16:creationId xmlns:a16="http://schemas.microsoft.com/office/drawing/2014/main" id="{175C431D-D8A4-4702-95F3-99F44A097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483469</xdr:colOff>
      <xdr:row>1</xdr:row>
      <xdr:rowOff>152552</xdr:rowOff>
    </xdr:from>
    <xdr:to>
      <xdr:col>12</xdr:col>
      <xdr:colOff>189989</xdr:colOff>
      <xdr:row>17</xdr:row>
      <xdr:rowOff>8661</xdr:rowOff>
    </xdr:to>
    <xdr:graphicFrame macro="">
      <xdr:nvGraphicFramePr>
        <xdr:cNvPr id="47" name="Chart 46">
          <a:extLst>
            <a:ext uri="{FF2B5EF4-FFF2-40B4-BE49-F238E27FC236}">
              <a16:creationId xmlns:a16="http://schemas.microsoft.com/office/drawing/2014/main" id="{889C962C-506E-4118-BC83-904364B0F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318935</xdr:colOff>
      <xdr:row>18</xdr:row>
      <xdr:rowOff>95568</xdr:rowOff>
    </xdr:from>
    <xdr:to>
      <xdr:col>6</xdr:col>
      <xdr:colOff>148849</xdr:colOff>
      <xdr:row>30</xdr:row>
      <xdr:rowOff>160091</xdr:rowOff>
    </xdr:to>
    <xdr:graphicFrame macro="">
      <xdr:nvGraphicFramePr>
        <xdr:cNvPr id="2" name="Chart 1">
          <a:extLst>
            <a:ext uri="{FF2B5EF4-FFF2-40B4-BE49-F238E27FC236}">
              <a16:creationId xmlns:a16="http://schemas.microsoft.com/office/drawing/2014/main" id="{16C56BF2-86B0-4DA8-85DA-D13E17FC7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118935</xdr:colOff>
      <xdr:row>18</xdr:row>
      <xdr:rowOff>95567</xdr:rowOff>
    </xdr:from>
    <xdr:to>
      <xdr:col>9</xdr:col>
      <xdr:colOff>382915</xdr:colOff>
      <xdr:row>30</xdr:row>
      <xdr:rowOff>169162</xdr:rowOff>
    </xdr:to>
    <xdr:graphicFrame macro="">
      <xdr:nvGraphicFramePr>
        <xdr:cNvPr id="7" name="Chart 6">
          <a:extLst>
            <a:ext uri="{FF2B5EF4-FFF2-40B4-BE49-F238E27FC236}">
              <a16:creationId xmlns:a16="http://schemas.microsoft.com/office/drawing/2014/main" id="{5B22BCD9-099A-4DA1-B0D2-956E0E703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330021</xdr:colOff>
      <xdr:row>1</xdr:row>
      <xdr:rowOff>159962</xdr:rowOff>
    </xdr:from>
    <xdr:to>
      <xdr:col>17</xdr:col>
      <xdr:colOff>18398</xdr:colOff>
      <xdr:row>17</xdr:row>
      <xdr:rowOff>32962</xdr:rowOff>
    </xdr:to>
    <xdr:graphicFrame macro="">
      <xdr:nvGraphicFramePr>
        <xdr:cNvPr id="8" name="Chart 7">
          <a:extLst>
            <a:ext uri="{FF2B5EF4-FFF2-40B4-BE49-F238E27FC236}">
              <a16:creationId xmlns:a16="http://schemas.microsoft.com/office/drawing/2014/main" id="{DEED94FA-24A5-468E-9E40-20EC2D915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107323</xdr:colOff>
      <xdr:row>2</xdr:row>
      <xdr:rowOff>641</xdr:rowOff>
    </xdr:from>
    <xdr:to>
      <xdr:col>22</xdr:col>
      <xdr:colOff>182449</xdr:colOff>
      <xdr:row>17</xdr:row>
      <xdr:rowOff>21465</xdr:rowOff>
    </xdr:to>
    <xdr:graphicFrame macro="">
      <xdr:nvGraphicFramePr>
        <xdr:cNvPr id="9" name="Chart 8">
          <a:extLst>
            <a:ext uri="{FF2B5EF4-FFF2-40B4-BE49-F238E27FC236}">
              <a16:creationId xmlns:a16="http://schemas.microsoft.com/office/drawing/2014/main" id="{DBA6BA61-7E36-46B5-90BA-132DF46B1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1058</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editAs="oneCell">
    <xdr:from>
      <xdr:col>6</xdr:col>
      <xdr:colOff>97455</xdr:colOff>
      <xdr:row>2</xdr:row>
      <xdr:rowOff>312798</xdr:rowOff>
    </xdr:from>
    <xdr:to>
      <xdr:col>6</xdr:col>
      <xdr:colOff>452536</xdr:colOff>
      <xdr:row>4</xdr:row>
      <xdr:rowOff>17106</xdr:rowOff>
    </xdr:to>
    <xdr:pic>
      <xdr:nvPicPr>
        <xdr:cNvPr id="15" name="Picture 14" descr="Customer service man talking happily">
          <a:extLst>
            <a:ext uri="{FF2B5EF4-FFF2-40B4-BE49-F238E27FC236}">
              <a16:creationId xmlns:a16="http://schemas.microsoft.com/office/drawing/2014/main" id="{7CDE37D1-8933-6ED4-5B8B-9AB3378E0175}"/>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017" t="-2333" r="-1017" b="50501"/>
        <a:stretch>
          <a:fillRect/>
        </a:stretch>
      </xdr:blipFill>
      <xdr:spPr>
        <a:xfrm>
          <a:off x="4700557" y="686022"/>
          <a:ext cx="355081" cy="341900"/>
        </a:xfrm>
        <a:prstGeom prst="ellipse">
          <a:avLst/>
        </a:prstGeom>
      </xdr:spPr>
    </xdr:pic>
    <xdr:clientData/>
  </xdr:twoCellAnchor>
  <xdr:twoCellAnchor editAs="oneCell">
    <xdr:from>
      <xdr:col>6</xdr:col>
      <xdr:colOff>120315</xdr:colOff>
      <xdr:row>3</xdr:row>
      <xdr:rowOff>274300</xdr:rowOff>
    </xdr:from>
    <xdr:to>
      <xdr:col>6</xdr:col>
      <xdr:colOff>454526</xdr:colOff>
      <xdr:row>4</xdr:row>
      <xdr:rowOff>283723</xdr:rowOff>
    </xdr:to>
    <xdr:pic>
      <xdr:nvPicPr>
        <xdr:cNvPr id="17" name="Picture 16" descr="Businesswoman explaining">
          <a:extLst>
            <a:ext uri="{FF2B5EF4-FFF2-40B4-BE49-F238E27FC236}">
              <a16:creationId xmlns:a16="http://schemas.microsoft.com/office/drawing/2014/main" id="{4F9C1D17-1555-A7E9-DBAD-DC67FF891434}"/>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229" t="-5516" r="-229" b="59454"/>
        <a:stretch>
          <a:fillRect/>
        </a:stretch>
      </xdr:blipFill>
      <xdr:spPr>
        <a:xfrm>
          <a:off x="4723417" y="966320"/>
          <a:ext cx="334211" cy="328219"/>
        </a:xfrm>
        <a:prstGeom prst="ellipse">
          <a:avLst/>
        </a:prstGeom>
      </xdr:spPr>
    </xdr:pic>
    <xdr:clientData/>
  </xdr:twoCellAnchor>
  <xdr:twoCellAnchor editAs="oneCell">
    <xdr:from>
      <xdr:col>6</xdr:col>
      <xdr:colOff>136216</xdr:colOff>
      <xdr:row>4</xdr:row>
      <xdr:rowOff>269679</xdr:rowOff>
    </xdr:from>
    <xdr:to>
      <xdr:col>6</xdr:col>
      <xdr:colOff>495639</xdr:colOff>
      <xdr:row>5</xdr:row>
      <xdr:rowOff>300365</xdr:rowOff>
    </xdr:to>
    <xdr:pic>
      <xdr:nvPicPr>
        <xdr:cNvPr id="19" name="Picture 18" descr="Elderly woman smiling">
          <a:extLst>
            <a:ext uri="{FF2B5EF4-FFF2-40B4-BE49-F238E27FC236}">
              <a16:creationId xmlns:a16="http://schemas.microsoft.com/office/drawing/2014/main" id="{20483212-E213-160F-034C-F029402BCA93}"/>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759" t="-7103" r="759" b="34022"/>
        <a:stretch>
          <a:fillRect/>
        </a:stretch>
      </xdr:blipFill>
      <xdr:spPr>
        <a:xfrm>
          <a:off x="4739318" y="1280495"/>
          <a:ext cx="359423" cy="349482"/>
        </a:xfrm>
        <a:prstGeom prst="ellipse">
          <a:avLst/>
        </a:prstGeom>
      </xdr:spPr>
    </xdr:pic>
    <xdr:clientData/>
  </xdr:twoCellAnchor>
  <xdr:twoCellAnchor editAs="oneCell">
    <xdr:from>
      <xdr:col>6</xdr:col>
      <xdr:colOff>155511</xdr:colOff>
      <xdr:row>5</xdr:row>
      <xdr:rowOff>226251</xdr:rowOff>
    </xdr:from>
    <xdr:to>
      <xdr:col>6</xdr:col>
      <xdr:colOff>536510</xdr:colOff>
      <xdr:row>6</xdr:row>
      <xdr:rowOff>293486</xdr:rowOff>
    </xdr:to>
    <xdr:pic>
      <xdr:nvPicPr>
        <xdr:cNvPr id="21" name="Picture 20" descr="Young boy thumbs up">
          <a:extLst>
            <a:ext uri="{FF2B5EF4-FFF2-40B4-BE49-F238E27FC236}">
              <a16:creationId xmlns:a16="http://schemas.microsoft.com/office/drawing/2014/main" id="{34CA7D30-00A0-0D25-765F-FFC964B2C638}"/>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617" t="-4593" r="617" b="59099"/>
        <a:stretch>
          <a:fillRect/>
        </a:stretch>
      </xdr:blipFill>
      <xdr:spPr>
        <a:xfrm>
          <a:off x="4758613" y="1555863"/>
          <a:ext cx="380999" cy="386031"/>
        </a:xfrm>
        <a:prstGeom prst="ellipse">
          <a:avLst/>
        </a:prstGeom>
      </xdr:spPr>
    </xdr:pic>
    <xdr:clientData/>
  </xdr:twoCellAnchor>
  <xdr:twoCellAnchor editAs="oneCell">
    <xdr:from>
      <xdr:col>8</xdr:col>
      <xdr:colOff>101081</xdr:colOff>
      <xdr:row>2</xdr:row>
      <xdr:rowOff>62204</xdr:rowOff>
    </xdr:from>
    <xdr:to>
      <xdr:col>8</xdr:col>
      <xdr:colOff>419919</xdr:colOff>
      <xdr:row>3</xdr:row>
      <xdr:rowOff>70087</xdr:rowOff>
    </xdr:to>
    <xdr:pic>
      <xdr:nvPicPr>
        <xdr:cNvPr id="23" name="Picture 22">
          <a:extLst>
            <a:ext uri="{FF2B5EF4-FFF2-40B4-BE49-F238E27FC236}">
              <a16:creationId xmlns:a16="http://schemas.microsoft.com/office/drawing/2014/main" id="{2CF79DD7-558D-407B-813B-E117EA14ED06}"/>
            </a:ext>
          </a:extLst>
        </xdr:cNvPr>
        <xdr:cNvPicPr>
          <a:picLocks noChangeAspect="1"/>
        </xdr:cNvPicPr>
      </xdr:nvPicPr>
      <xdr:blipFill>
        <a:blip xmlns:r="http://schemas.openxmlformats.org/officeDocument/2006/relationships" r:embed="rId17"/>
        <a:stretch>
          <a:fillRect/>
        </a:stretch>
      </xdr:blipFill>
      <xdr:spPr>
        <a:xfrm>
          <a:off x="6041571" y="435428"/>
          <a:ext cx="318838" cy="326679"/>
        </a:xfrm>
        <a:prstGeom prst="rect">
          <a:avLst/>
        </a:prstGeom>
      </xdr:spPr>
    </xdr:pic>
    <xdr:clientData/>
  </xdr:twoCellAnchor>
  <xdr:twoCellAnchor>
    <xdr:from>
      <xdr:col>6</xdr:col>
      <xdr:colOff>178835</xdr:colOff>
      <xdr:row>1</xdr:row>
      <xdr:rowOff>171060</xdr:rowOff>
    </xdr:from>
    <xdr:to>
      <xdr:col>6</xdr:col>
      <xdr:colOff>501951</xdr:colOff>
      <xdr:row>2</xdr:row>
      <xdr:rowOff>307564</xdr:rowOff>
    </xdr:to>
    <xdr:pic>
      <xdr:nvPicPr>
        <xdr:cNvPr id="28" name="Picture 27">
          <a:extLst>
            <a:ext uri="{FF2B5EF4-FFF2-40B4-BE49-F238E27FC236}">
              <a16:creationId xmlns:a16="http://schemas.microsoft.com/office/drawing/2014/main" id="{E70DCF52-5EAA-44F6-01CF-97C90300C31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4781937" y="357672"/>
          <a:ext cx="323116" cy="323116"/>
        </a:xfrm>
        <a:prstGeom prst="rect">
          <a:avLst/>
        </a:prstGeom>
      </xdr:spPr>
    </xdr:pic>
    <xdr:clientData/>
  </xdr:twoCellAnchor>
  <xdr:twoCellAnchor>
    <xdr:from>
      <xdr:col>5</xdr:col>
      <xdr:colOff>62204</xdr:colOff>
      <xdr:row>1</xdr:row>
      <xdr:rowOff>186611</xdr:rowOff>
    </xdr:from>
    <xdr:to>
      <xdr:col>5</xdr:col>
      <xdr:colOff>385320</xdr:colOff>
      <xdr:row>3</xdr:row>
      <xdr:rowOff>4319</xdr:rowOff>
    </xdr:to>
    <xdr:pic>
      <xdr:nvPicPr>
        <xdr:cNvPr id="34" name="Picture 33">
          <a:extLst>
            <a:ext uri="{FF2B5EF4-FFF2-40B4-BE49-F238E27FC236}">
              <a16:creationId xmlns:a16="http://schemas.microsoft.com/office/drawing/2014/main" id="{E1F7855D-289D-24D0-0DC0-8AF54658778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568959" y="373223"/>
          <a:ext cx="323116" cy="323116"/>
        </a:xfrm>
        <a:prstGeom prst="rect">
          <a:avLst/>
        </a:prstGeom>
      </xdr:spPr>
    </xdr:pic>
    <xdr:clientData/>
  </xdr:twoCellAnchor>
  <xdr:twoCellAnchor>
    <xdr:from>
      <xdr:col>5</xdr:col>
      <xdr:colOff>0</xdr:colOff>
      <xdr:row>3</xdr:row>
      <xdr:rowOff>0</xdr:rowOff>
    </xdr:from>
    <xdr:to>
      <xdr:col>5</xdr:col>
      <xdr:colOff>353308</xdr:colOff>
      <xdr:row>4</xdr:row>
      <xdr:rowOff>22042</xdr:rowOff>
    </xdr:to>
    <xdr:pic>
      <xdr:nvPicPr>
        <xdr:cNvPr id="36" name="Picture 35">
          <a:extLst>
            <a:ext uri="{FF2B5EF4-FFF2-40B4-BE49-F238E27FC236}">
              <a16:creationId xmlns:a16="http://schemas.microsoft.com/office/drawing/2014/main" id="{32A62D8F-8C24-5D8F-8018-755EFEB1163E}"/>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3506755" y="692020"/>
          <a:ext cx="353308" cy="340838"/>
        </a:xfrm>
        <a:prstGeom prst="rect">
          <a:avLst/>
        </a:prstGeom>
      </xdr:spPr>
    </xdr:pic>
    <xdr:clientData/>
  </xdr:twoCellAnchor>
  <xdr:twoCellAnchor>
    <xdr:from>
      <xdr:col>5</xdr:col>
      <xdr:colOff>0</xdr:colOff>
      <xdr:row>4</xdr:row>
      <xdr:rowOff>0</xdr:rowOff>
    </xdr:from>
    <xdr:to>
      <xdr:col>5</xdr:col>
      <xdr:colOff>336682</xdr:colOff>
      <xdr:row>5</xdr:row>
      <xdr:rowOff>9573</xdr:rowOff>
    </xdr:to>
    <xdr:pic>
      <xdr:nvPicPr>
        <xdr:cNvPr id="38" name="Picture 37">
          <a:extLst>
            <a:ext uri="{FF2B5EF4-FFF2-40B4-BE49-F238E27FC236}">
              <a16:creationId xmlns:a16="http://schemas.microsoft.com/office/drawing/2014/main" id="{6DA5E94B-6BA4-F20B-3409-C7786A0EB1CC}"/>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3506755" y="1010816"/>
          <a:ext cx="336682" cy="328369"/>
        </a:xfrm>
        <a:prstGeom prst="rect">
          <a:avLst/>
        </a:prstGeom>
      </xdr:spPr>
    </xdr:pic>
    <xdr:clientData/>
  </xdr:twoCellAnchor>
  <xdr:twoCellAnchor>
    <xdr:from>
      <xdr:col>5</xdr:col>
      <xdr:colOff>0</xdr:colOff>
      <xdr:row>5</xdr:row>
      <xdr:rowOff>0</xdr:rowOff>
    </xdr:from>
    <xdr:to>
      <xdr:col>5</xdr:col>
      <xdr:colOff>361621</xdr:colOff>
      <xdr:row>6</xdr:row>
      <xdr:rowOff>30355</xdr:rowOff>
    </xdr:to>
    <xdr:pic>
      <xdr:nvPicPr>
        <xdr:cNvPr id="40" name="Picture 39">
          <a:extLst>
            <a:ext uri="{FF2B5EF4-FFF2-40B4-BE49-F238E27FC236}">
              <a16:creationId xmlns:a16="http://schemas.microsoft.com/office/drawing/2014/main" id="{AA481640-16B7-B58F-BEBF-AF0658DAADF8}"/>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506755" y="1329612"/>
          <a:ext cx="361621" cy="349151"/>
        </a:xfrm>
        <a:prstGeom prst="rect">
          <a:avLst/>
        </a:prstGeom>
      </xdr:spPr>
    </xdr:pic>
    <xdr:clientData/>
  </xdr:twoCellAnchor>
  <xdr:twoCellAnchor>
    <xdr:from>
      <xdr:col>5</xdr:col>
      <xdr:colOff>0</xdr:colOff>
      <xdr:row>6</xdr:row>
      <xdr:rowOff>0</xdr:rowOff>
    </xdr:from>
    <xdr:to>
      <xdr:col>5</xdr:col>
      <xdr:colOff>382404</xdr:colOff>
      <xdr:row>7</xdr:row>
      <xdr:rowOff>67764</xdr:rowOff>
    </xdr:to>
    <xdr:pic>
      <xdr:nvPicPr>
        <xdr:cNvPr id="42" name="Picture 41">
          <a:extLst>
            <a:ext uri="{FF2B5EF4-FFF2-40B4-BE49-F238E27FC236}">
              <a16:creationId xmlns:a16="http://schemas.microsoft.com/office/drawing/2014/main" id="{4EFCFA9C-4C9A-77C7-B0A9-D26B5F8F47B4}"/>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3506755" y="1648408"/>
          <a:ext cx="382404" cy="386560"/>
        </a:xfrm>
        <a:prstGeom prst="rect">
          <a:avLst/>
        </a:prstGeom>
      </xdr:spPr>
    </xdr:pic>
    <xdr:clientData/>
  </xdr:twoCellAnchor>
  <xdr:twoCellAnchor editAs="oneCell">
    <xdr:from>
      <xdr:col>9</xdr:col>
      <xdr:colOff>0</xdr:colOff>
      <xdr:row>2</xdr:row>
      <xdr:rowOff>0</xdr:rowOff>
    </xdr:from>
    <xdr:to>
      <xdr:col>9</xdr:col>
      <xdr:colOff>323116</xdr:colOff>
      <xdr:row>3</xdr:row>
      <xdr:rowOff>4320</xdr:rowOff>
    </xdr:to>
    <xdr:pic>
      <xdr:nvPicPr>
        <xdr:cNvPr id="44" name="Picture 43">
          <a:extLst>
            <a:ext uri="{FF2B5EF4-FFF2-40B4-BE49-F238E27FC236}">
              <a16:creationId xmlns:a16="http://schemas.microsoft.com/office/drawing/2014/main" id="{81D74191-8EC0-1EC6-AEFD-1EED339F409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609184" y="373224"/>
          <a:ext cx="323116" cy="32311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4421299" backgroundQuery="1" createdVersion="8" refreshedVersion="8" minRefreshableVersion="3" recordCount="0" supportSubquery="1" supportAdvancedDrill="1" xr:uid="{946C2404-2923-49C9-B8D2-777600A19B4F}">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6041669" backgroundQuery="1" createdVersion="8" refreshedVersion="8" minRefreshableVersion="3" recordCount="0" supportSubquery="1" supportAdvancedDrill="1" xr:uid="{EB99908B-64E8-47F8-9FA0-136574D34361}">
  <cacheSource type="external" connectionId="1"/>
  <cacheFields count="5">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7893517" backgroundQuery="1" createdVersion="8" refreshedVersion="8" minRefreshableVersion="3" recordCount="0" supportSubquery="1" supportAdvancedDrill="1" xr:uid="{FA530B37-82B1-4E2A-8E1B-0D7379D1DBB2}">
  <cacheSource type="external" connectionId="1"/>
  <cacheFields count="4">
    <cacheField name="[calls].[Representative].[Representative]" caption="Representative" numFmtId="0" hierarchy="3" level="1">
      <sharedItems count="5">
        <s v="R01"/>
        <s v="R02"/>
        <s v="R03"/>
        <s v="R04"/>
        <s v="R05"/>
      </sharedItems>
    </cacheField>
    <cacheField name="[calls].[Day of week].[Day of week]" caption="Day of week" numFmtId="0" hierarchy="8" level="1">
      <sharedItems count="7">
        <s v="Friday"/>
        <s v="Monday"/>
        <s v="Saturday"/>
        <s v="Sunday"/>
        <s v="Thursday"/>
        <s v="Tuesday"/>
        <s v="Wednesday"/>
      </sharedItems>
    </cacheField>
    <cacheField name="[Measures].[Calls count]" caption="Calls count" numFmtId="0" hierarchy="17" level="32767"/>
    <cacheField name="[Measures].[Total Amount]" caption="Total Amount" numFmtId="0" hierarchy="18"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2"/>
      </fieldsUsage>
    </cacheHierarchy>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3587962964" backgroundQuery="1" createdVersion="8" refreshedVersion="8" minRefreshableVersion="3" recordCount="0" supportSubquery="1" supportAdvancedDrill="1" xr:uid="{3DB8CB33-5A28-43B2-B903-9312F9B4942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e Amount]" caption="Sum of Purchase Amount" numFmtId="0" hierarchy="29"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3587963" backgroundQuery="1" createdVersion="8" refreshedVersion="8" minRefreshableVersion="3" recordCount="0" supportSubquery="1" supportAdvancedDrill="1" xr:uid="{3AD2B74D-83A8-4197-A5F7-C77E289E4038}">
  <cacheSource type="external" connectionId="1"/>
  <cacheFields count="6">
    <cacheField name="[Measures].[Calls count]" caption="Calls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4166664" backgroundQuery="1" createdVersion="8" refreshedVersion="8" minRefreshableVersion="3" recordCount="0" supportSubquery="1" supportAdvancedDrill="1" xr:uid="{C37EE464-98D2-4A4A-B1ED-FDE106563011}">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5" level="32767"/>
    <cacheField name="Unsupported0" numFmtId="0" hierarchy="29" level="32767">
      <extLst>
        <ext xmlns:x14="http://schemas.microsoft.com/office/spreadsheetml/2009/9/main" uri="{63CAB8AC-B538-458d-9737-405883B0398D}">
          <x14:cacheField ignore="1"/>
        </ext>
      </extLst>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4629633" backgroundQuery="1" createdVersion="8" refreshedVersion="8" minRefreshableVersion="3" recordCount="0" supportSubquery="1" supportAdvancedDrill="1" xr:uid="{020B3551-8D05-4AE8-A105-C40CE69A356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5" level="32767"/>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4976849" backgroundQuery="1" createdVersion="8" refreshedVersion="8" minRefreshableVersion="3" recordCount="0" supportSubquery="1" supportAdvancedDrill="1" xr:uid="{C496A9F0-89CF-4708-855A-BAFB407DED63}">
  <cacheSource type="external" connectionId="1"/>
  <cacheFields count="1">
    <cacheField name="[calls].[Representative].[Representative]" caption="Representative" numFmtId="0" hierarchy="3" level="1">
      <sharedItems count="1">
        <s v="R04"/>
      </sharedItems>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6046.015305324072" backgroundQuery="1" createdVersion="8" refreshedVersion="8" minRefreshableVersion="3" recordCount="0" supportSubquery="1" supportAdvancedDrill="1" xr:uid="{B29206A2-A97F-4144-9B56-5130691EFE29}">
  <cacheSource type="external" connectionId="1"/>
  <cacheFields count="3">
    <cacheField name="[Measures].[Calls count]" caption="Calls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 Harish Sharma" refreshedDate="45964.600029513887" backgroundQuery="1" createdVersion="3" refreshedVersion="8" minRefreshableVersion="3" recordCount="0" supportSubquery="1" supportAdvancedDrill="1" xr:uid="{A28B3993-2216-40E8-9128-31E455645400}">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s count]" caption="Calls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customers" count="0" hidden="1">
      <extLst>
        <ext xmlns:x15="http://schemas.microsoft.com/office/spreadsheetml/2010/11/main" uri="{B97F6D7D-B522-45F9-BDA1-12C45D357490}">
          <x15:cacheHierarchy aggregatedColumn="12"/>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Average of Satisfaction Rating]" caption="Average of Satisfaction Rating" measure="1" displayFolder="" measureGroup="calls"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1277596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279E8-13DE-4EE6-B5F8-4FF8FC048229}"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46:H51"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DD116D-4A10-45AA-902A-97BCF8A7D13A}" name=" Rep Rating"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E54:F60"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1"/>
  </dataFields>
  <formats count="1">
    <format dxfId="1">
      <pivotArea outline="0" collapsedLevelsAreSubtotals="1" fieldPosition="0"/>
    </format>
  </format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A34677-3565-47E9-B15B-C95F4C88040E}" name="PivotTable2"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2">
  <location ref="E62:K81"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e Amount" fld="3" baseField="0" baseItem="0"/>
  </dataFields>
  <formats count="7">
    <format dxfId="8">
      <pivotArea outline="0" collapsedLevelsAreSubtotals="1" fieldPosition="0"/>
    </format>
    <format dxfId="7">
      <pivotArea collapsedLevelsAreSubtotals="1" fieldPosition="0">
        <references count="2">
          <reference field="1" count="1" selected="0">
            <x v="0"/>
          </reference>
          <reference field="2" count="4">
            <x v="0"/>
            <x v="1"/>
            <x v="2"/>
            <x v="3"/>
          </reference>
        </references>
      </pivotArea>
    </format>
    <format dxfId="6">
      <pivotArea collapsedLevelsAreSubtotals="1" fieldPosition="0">
        <references count="1">
          <reference field="1" count="1">
            <x v="1"/>
          </reference>
        </references>
      </pivotArea>
    </format>
    <format dxfId="5">
      <pivotArea collapsedLevelsAreSubtotals="1" fieldPosition="0">
        <references count="2">
          <reference field="1" count="1" selected="0">
            <x v="1"/>
          </reference>
          <reference field="2" count="6">
            <x v="4"/>
            <x v="5"/>
            <x v="6"/>
            <x v="7"/>
            <x v="8"/>
            <x v="9"/>
          </reference>
        </references>
      </pivotArea>
    </format>
    <format dxfId="4">
      <pivotArea collapsedLevelsAreSubtotals="1" fieldPosition="0">
        <references count="1">
          <reference field="1" count="1">
            <x v="2"/>
          </reference>
        </references>
      </pivotArea>
    </format>
    <format dxfId="3">
      <pivotArea collapsedLevelsAreSubtotals="1" fieldPosition="0">
        <references count="2">
          <reference field="1" count="1" selected="0">
            <x v="2"/>
          </reference>
          <reference field="2" count="5">
            <x v="10"/>
            <x v="11"/>
            <x v="12"/>
            <x v="13"/>
            <x v="14"/>
          </reference>
        </references>
      </pivotArea>
    </format>
    <format dxfId="2">
      <pivotArea grandRow="1"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tisfaction Rating"/>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73172D-48CB-4939-A970-5489FA43E3D8}" name="PivotTable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1" subtotal="count" baseField="0" baseItem="0"/>
    <dataField fld="2" subtotal="count" baseField="0" baseItem="0"/>
  </dataField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C1E21D-3E0D-4A9B-8EBD-685F57FD18B2}" name="Weeke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E19:F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Count of Call number" fld="2"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73AC0F-8BD8-4640-9024-2050F2F35CDC}"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4" subtotal="count" baseField="0" baseItem="0"/>
    <dataField fld="3" subtotal="count" baseField="0" baseItem="0"/>
    <dataField fld="1" subtotal="count" baseField="0" baseItem="0"/>
    <dataField fld="2" subtotal="count"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80B057-A75C-4F78-BFAB-9ABEDEA35853}" name="selectedrep"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8:A5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BD94B8-C5D5-4134-B77A-2FAC6F8658F5}"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8:C44" firstHeaderRow="0" firstDataRow="1" firstDataCol="1"/>
  <pivotFields count="4">
    <pivotField axis="axisRow" allDrilled="1" subtotalTop="0" showAll="0"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3" subtotal="count"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20545F-9420-4D49-A790-72EFDEA64FC2}"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name="Count of Call number2" fld="4" subtotal="count" baseField="0" baseItem="0">
      <extLst>
        <ext xmlns:x14="http://schemas.microsoft.com/office/spreadsheetml/2009/9/main" uri="{E15A36E0-9728-4e99-A89B-3F7291B0FE68}">
          <x14:dataField sourceField="3" uniqueName="[__Xl2].[Measures].[Count of Call number]"/>
        </ext>
      </extLst>
    </dataField>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A34CDD5-1DBD-48A5-8C9D-F3F2C38CA34D}" sourceName="[calls].[Representative]">
  <pivotTables>
    <pivotTable tabId="6" name="PivotTable4"/>
    <pivotTable tabId="6" name="Monthly trend"/>
    <pivotTable tabId="6" name="Weekely trend"/>
    <pivotTable tabId="6" name="selectedrep"/>
    <pivotTable tabId="6" name=" Rep Rating"/>
  </pivotTables>
  <data>
    <olap pivotCacheId="112775965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42FAD4B-D6F7-45FB-AF89-208769894151}" cache="Slicer_Representative" caption="Representativ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2"/>
    <tableColumn id="5" xr3:uid="{5A35565E-8707-4DED-AD15-A0669D67B382}" name="Date of Call" dataDxfId="21"/>
    <tableColumn id="6" xr3:uid="{F2E4F158-B41F-47BC-8DF8-DFCADFEE4E40}" name="Purchase Amount"/>
    <tableColumn id="7" xr3:uid="{04B291B5-47BD-4F78-8FD8-D1551CCA6BD9}" name="Satisfaction Rating"/>
    <tableColumn id="8" xr3:uid="{6E4123C0-0B17-43B8-A142-A1E540CE974C}" name="FY" dataDxfId="20">
      <calculatedColumnFormula>IF(MONTH(calls[[#This Row],[Date of Call]])&lt;=6, YEAR(calls[[#This Row],[Date of Call]]), YEAR(calls[[#This Row],[Date of Call]])+1)</calculatedColumnFormula>
    </tableColumn>
    <tableColumn id="9" xr3:uid="{199FA271-5E9B-46CE-9BC6-2801F92CD17E}" name="Day of week" dataDxfId="19">
      <calculatedColumnFormula>TEXT(calls[[#This Row],[Date of Call]],"DDDD")</calculatedColumnFormula>
    </tableColumn>
    <tableColumn id="10" xr3:uid="{328CDB09-95B8-4D5E-9ED9-EF0D363735A1}" name="Duration Bucket" dataDxfId="1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6" headerRowBorderDxfId="15" tableBorderDxfId="14" totalsRowBorderDxfId="13">
  <autoFilter ref="Q3:T18" xr:uid="{27158F51-A707-4171-8A04-81FB0AABCBA5}"/>
  <tableColumns count="4">
    <tableColumn id="1" xr3:uid="{02688061-6A8C-4E23-B7FF-D00CD8B58CAC}" name="Customer ID" dataDxfId="12"/>
    <tableColumn id="2" xr3:uid="{771678B6-DB44-426B-9874-B4E421A440D5}" name="Gedner" dataDxfId="11"/>
    <tableColumn id="3" xr3:uid="{B0D41C62-587E-494D-B49A-603F2C05F8D3}" name="Age" dataDxfId="10"/>
    <tableColumn id="4" xr3:uid="{663F92D6-FE31-4D81-9E01-8D066DDC8A88}" name="City"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2" zoomScale="90" zoomScaleNormal="115" workbookViewId="0">
      <selection activeCell="Q3" sqref="Q3:T18"/>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A0947-68DE-4DDD-9AC8-3C31ED25E3F2}">
  <dimension ref="A1:AN41"/>
  <sheetViews>
    <sheetView tabSelected="1" zoomScale="64" workbookViewId="0">
      <selection activeCell="B2" sqref="B2"/>
    </sheetView>
  </sheetViews>
  <sheetFormatPr defaultRowHeight="14.4" x14ac:dyDescent="0.3"/>
  <cols>
    <col min="1" max="1" width="10.09765625" bestFit="1" customWidth="1"/>
    <col min="2" max="2" width="6.59765625" bestFit="1" customWidth="1"/>
    <col min="3" max="3" width="9.296875" bestFit="1" customWidth="1"/>
    <col min="4" max="4" width="11.59765625" bestFit="1" customWidth="1"/>
    <col min="5" max="5" width="12.3984375" bestFit="1" customWidth="1"/>
    <col min="13" max="13" width="11.59765625" customWidth="1"/>
  </cols>
  <sheetData>
    <row r="1" spans="1:40" x14ac:dyDescent="0.3">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spans="1:40"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row>
    <row r="3" spans="1:40"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row>
    <row r="4" spans="1:40"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row>
    <row r="5" spans="1:40"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row>
    <row r="6" spans="1:40"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row>
    <row r="7" spans="1:40"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row>
    <row r="8" spans="1:40"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row>
    <row r="9" spans="1:40"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row>
    <row r="10" spans="1:40"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row>
    <row r="11" spans="1:40"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row>
    <row r="12" spans="1:40"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row>
    <row r="13" spans="1:40"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row>
    <row r="14" spans="1:40"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row>
    <row r="15" spans="1:40"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row>
    <row r="16" spans="1:40" x14ac:dyDescent="0.3">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row>
    <row r="17" spans="1:40" x14ac:dyDescent="0.3">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row>
    <row r="18" spans="1:40" x14ac:dyDescent="0.3">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row>
    <row r="19" spans="1:40" x14ac:dyDescent="0.3">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row>
    <row r="20" spans="1:40" x14ac:dyDescent="0.3">
      <c r="A20" s="25"/>
      <c r="B20" s="25"/>
      <c r="C20" s="25"/>
      <c r="D20" s="25"/>
      <c r="E20" s="25"/>
      <c r="F20" s="25"/>
      <c r="G20" s="25"/>
      <c r="H20" s="25"/>
      <c r="I20" s="25"/>
      <c r="J20" s="25"/>
      <c r="K20" s="25"/>
      <c r="L20" s="25"/>
      <c r="M20" s="25"/>
      <c r="N20" s="30" t="s">
        <v>11</v>
      </c>
      <c r="O20" s="30" t="s">
        <v>9</v>
      </c>
      <c r="P20" s="30" t="s">
        <v>6</v>
      </c>
      <c r="Q20" s="30" t="s">
        <v>13</v>
      </c>
      <c r="R20" s="30" t="s">
        <v>10</v>
      </c>
      <c r="S20" s="30" t="s">
        <v>1076</v>
      </c>
      <c r="T20" s="25"/>
      <c r="U20" s="25"/>
      <c r="V20" s="25"/>
      <c r="W20" s="25"/>
      <c r="X20" s="25"/>
      <c r="Y20" s="25"/>
      <c r="Z20" s="25"/>
      <c r="AA20" s="25"/>
      <c r="AB20" s="25"/>
      <c r="AC20" s="25"/>
      <c r="AD20" s="25"/>
      <c r="AE20" s="25"/>
      <c r="AF20" s="25"/>
      <c r="AG20" s="25"/>
      <c r="AH20" s="25"/>
      <c r="AI20" s="25"/>
      <c r="AJ20" s="25"/>
      <c r="AK20" s="25"/>
      <c r="AL20" s="25"/>
      <c r="AM20" s="25"/>
      <c r="AN20" s="25"/>
    </row>
    <row r="21" spans="1:40" x14ac:dyDescent="0.3">
      <c r="A21" s="25"/>
      <c r="B21" s="25"/>
      <c r="C21" s="25"/>
      <c r="D21" s="25"/>
      <c r="E21" s="25"/>
      <c r="F21" s="25"/>
      <c r="G21" s="25"/>
      <c r="H21" s="25"/>
      <c r="I21" s="25"/>
      <c r="J21" s="25"/>
      <c r="K21" s="25"/>
      <c r="L21" s="25"/>
      <c r="M21" s="25" t="str" cm="1">
        <f t="array" ref="M21:S38">IF(Pivots!E64:K81= "", "", Pivots!E64:K81)</f>
        <v>Cincinnati</v>
      </c>
      <c r="N21" s="25" t="str">
        <v/>
      </c>
      <c r="O21" s="25" t="str">
        <v/>
      </c>
      <c r="P21" s="25" t="str">
        <v/>
      </c>
      <c r="Q21" s="25" t="str">
        <v/>
      </c>
      <c r="R21" s="25" t="str">
        <v/>
      </c>
      <c r="S21" s="25" t="str">
        <v/>
      </c>
      <c r="T21" s="25"/>
      <c r="U21" s="25"/>
      <c r="V21" s="25"/>
      <c r="W21" s="25"/>
      <c r="X21" s="25"/>
      <c r="Y21" s="25"/>
      <c r="Z21" s="25"/>
      <c r="AA21" s="25"/>
      <c r="AB21" s="25"/>
      <c r="AC21" s="25"/>
      <c r="AD21" s="25"/>
      <c r="AE21" s="25"/>
      <c r="AF21" s="25"/>
      <c r="AG21" s="25"/>
      <c r="AH21" s="25"/>
      <c r="AI21" s="25"/>
      <c r="AJ21" s="25"/>
      <c r="AK21" s="25"/>
      <c r="AL21" s="25"/>
      <c r="AM21" s="25"/>
      <c r="AN21" s="25"/>
    </row>
    <row r="22" spans="1:40" x14ac:dyDescent="0.3">
      <c r="A22" s="25"/>
      <c r="B22" s="25"/>
      <c r="C22" s="25"/>
      <c r="D22" s="25"/>
      <c r="E22" s="25"/>
      <c r="F22" s="25"/>
      <c r="G22" s="25"/>
      <c r="H22" s="25"/>
      <c r="I22" s="25"/>
      <c r="J22" s="25"/>
      <c r="K22" s="25"/>
      <c r="L22" s="25"/>
      <c r="M22" s="25" t="str">
        <v>C0003</v>
      </c>
      <c r="N22" s="25">
        <v>891</v>
      </c>
      <c r="O22" s="25">
        <v>1332</v>
      </c>
      <c r="P22" s="25">
        <v>1282</v>
      </c>
      <c r="Q22" s="25">
        <v>739</v>
      </c>
      <c r="R22" s="25">
        <v>560</v>
      </c>
      <c r="S22" s="25">
        <v>4804</v>
      </c>
      <c r="T22" s="25"/>
      <c r="U22" s="25"/>
      <c r="V22" s="25"/>
      <c r="W22" s="25"/>
      <c r="X22" s="25"/>
      <c r="Y22" s="25"/>
      <c r="Z22" s="25"/>
      <c r="AA22" s="25"/>
      <c r="AB22" s="25"/>
      <c r="AC22" s="25"/>
      <c r="AD22" s="25"/>
      <c r="AE22" s="25"/>
      <c r="AF22" s="25"/>
      <c r="AG22" s="25"/>
      <c r="AH22" s="25"/>
      <c r="AI22" s="25"/>
      <c r="AJ22" s="25"/>
      <c r="AK22" s="25"/>
      <c r="AL22" s="25"/>
      <c r="AM22" s="25"/>
      <c r="AN22" s="25"/>
    </row>
    <row r="23" spans="1:40" x14ac:dyDescent="0.3">
      <c r="A23" s="25"/>
      <c r="B23" s="25"/>
      <c r="C23" s="25"/>
      <c r="D23" s="25"/>
      <c r="E23" s="25"/>
      <c r="F23" s="25"/>
      <c r="G23" s="25"/>
      <c r="H23" s="25"/>
      <c r="I23" s="25"/>
      <c r="J23" s="25"/>
      <c r="K23" s="25"/>
      <c r="L23" s="25"/>
      <c r="M23" s="25" t="str">
        <v>C0004</v>
      </c>
      <c r="N23" s="25">
        <v>1991</v>
      </c>
      <c r="O23" s="25">
        <v>1886</v>
      </c>
      <c r="P23" s="25">
        <v>1206</v>
      </c>
      <c r="Q23" s="25">
        <v>884</v>
      </c>
      <c r="R23" s="25">
        <v>1722</v>
      </c>
      <c r="S23" s="25">
        <v>7689</v>
      </c>
      <c r="T23" s="25"/>
      <c r="U23" s="25"/>
      <c r="V23" s="25"/>
      <c r="W23" s="25"/>
      <c r="X23" s="25"/>
      <c r="Y23" s="25"/>
      <c r="Z23" s="25"/>
      <c r="AA23" s="25"/>
      <c r="AB23" s="25"/>
      <c r="AC23" s="25"/>
      <c r="AD23" s="25"/>
      <c r="AE23" s="25"/>
      <c r="AF23" s="25"/>
      <c r="AG23" s="25"/>
      <c r="AH23" s="25"/>
      <c r="AI23" s="25"/>
      <c r="AJ23" s="25"/>
      <c r="AK23" s="25"/>
      <c r="AL23" s="25"/>
      <c r="AM23" s="25"/>
      <c r="AN23" s="25"/>
    </row>
    <row r="24" spans="1:40" x14ac:dyDescent="0.3">
      <c r="A24" s="25"/>
      <c r="B24" s="25"/>
      <c r="C24" s="25"/>
      <c r="D24" s="25"/>
      <c r="E24" s="25"/>
      <c r="F24" s="25"/>
      <c r="G24" s="25"/>
      <c r="H24" s="25"/>
      <c r="I24" s="25"/>
      <c r="J24" s="25"/>
      <c r="K24" s="25"/>
      <c r="L24" s="25"/>
      <c r="M24" s="25" t="str">
        <v>C0011</v>
      </c>
      <c r="N24" s="25">
        <v>1163</v>
      </c>
      <c r="O24" s="25">
        <v>1180</v>
      </c>
      <c r="P24" s="25">
        <v>1616</v>
      </c>
      <c r="Q24" s="25">
        <v>1043</v>
      </c>
      <c r="R24" s="25">
        <v>1747</v>
      </c>
      <c r="S24" s="25">
        <v>6749</v>
      </c>
      <c r="T24" s="25"/>
      <c r="U24" s="25"/>
      <c r="V24" s="25"/>
      <c r="W24" s="25"/>
      <c r="X24" s="25"/>
      <c r="Y24" s="25"/>
      <c r="Z24" s="25"/>
      <c r="AA24" s="25"/>
      <c r="AB24" s="25"/>
      <c r="AC24" s="25"/>
      <c r="AD24" s="25"/>
      <c r="AE24" s="25"/>
      <c r="AF24" s="25"/>
      <c r="AG24" s="25"/>
      <c r="AH24" s="25"/>
      <c r="AI24" s="25"/>
      <c r="AJ24" s="25"/>
      <c r="AK24" s="25"/>
      <c r="AL24" s="25"/>
      <c r="AM24" s="25"/>
      <c r="AN24" s="25"/>
    </row>
    <row r="25" spans="1:40" x14ac:dyDescent="0.3">
      <c r="A25" s="25"/>
      <c r="B25" s="25"/>
      <c r="C25" s="25"/>
      <c r="D25" s="25"/>
      <c r="E25" s="25"/>
      <c r="F25" s="25"/>
      <c r="G25" s="25"/>
      <c r="H25" s="25"/>
      <c r="I25" s="25"/>
      <c r="J25" s="25"/>
      <c r="K25" s="25"/>
      <c r="L25" s="25"/>
      <c r="M25" s="25" t="str">
        <v>C0012</v>
      </c>
      <c r="N25" s="25">
        <v>1438</v>
      </c>
      <c r="O25" s="25">
        <v>1616</v>
      </c>
      <c r="P25" s="25">
        <v>866</v>
      </c>
      <c r="Q25" s="25">
        <v>829</v>
      </c>
      <c r="R25" s="25">
        <v>2070</v>
      </c>
      <c r="S25" s="25">
        <v>6819</v>
      </c>
      <c r="T25" s="25"/>
      <c r="U25" s="25"/>
      <c r="V25" s="25"/>
      <c r="W25" s="25"/>
      <c r="X25" s="25"/>
      <c r="Y25" s="25"/>
      <c r="Z25" s="25"/>
      <c r="AA25" s="25"/>
      <c r="AB25" s="25"/>
      <c r="AC25" s="25"/>
      <c r="AD25" s="25"/>
      <c r="AE25" s="25"/>
      <c r="AF25" s="25"/>
      <c r="AG25" s="25"/>
      <c r="AH25" s="25"/>
      <c r="AI25" s="25"/>
      <c r="AJ25" s="25"/>
      <c r="AK25" s="25"/>
      <c r="AL25" s="25"/>
      <c r="AM25" s="25"/>
      <c r="AN25" s="25"/>
    </row>
    <row r="26" spans="1:40" x14ac:dyDescent="0.3">
      <c r="A26" s="25"/>
      <c r="B26" s="25"/>
      <c r="C26" s="25"/>
      <c r="D26" s="25"/>
      <c r="E26" s="25"/>
      <c r="F26" s="25"/>
      <c r="G26" s="25"/>
      <c r="H26" s="25"/>
      <c r="I26" s="25"/>
      <c r="J26" s="25"/>
      <c r="K26" s="25"/>
      <c r="L26" s="25"/>
      <c r="M26" s="25" t="str">
        <v>Cleveland</v>
      </c>
      <c r="N26" s="25" t="str">
        <v/>
      </c>
      <c r="O26" s="25" t="str">
        <v/>
      </c>
      <c r="P26" s="25" t="str">
        <v/>
      </c>
      <c r="Q26" s="25" t="str">
        <v/>
      </c>
      <c r="R26" s="25" t="str">
        <v/>
      </c>
      <c r="S26" s="25" t="str">
        <v/>
      </c>
      <c r="T26" s="25"/>
      <c r="U26" s="25"/>
      <c r="V26" s="25"/>
      <c r="W26" s="25"/>
      <c r="X26" s="25"/>
      <c r="Y26" s="25"/>
      <c r="Z26" s="25"/>
      <c r="AA26" s="25"/>
      <c r="AB26" s="25"/>
      <c r="AC26" s="25"/>
      <c r="AD26" s="25"/>
      <c r="AE26" s="25"/>
      <c r="AF26" s="25"/>
      <c r="AG26" s="25"/>
      <c r="AH26" s="25"/>
      <c r="AI26" s="25"/>
      <c r="AJ26" s="25"/>
      <c r="AK26" s="25"/>
      <c r="AL26" s="25"/>
      <c r="AM26" s="25"/>
      <c r="AN26" s="25"/>
    </row>
    <row r="27" spans="1:40" x14ac:dyDescent="0.3">
      <c r="A27" s="25"/>
      <c r="B27" s="25"/>
      <c r="C27" s="25"/>
      <c r="D27" s="25"/>
      <c r="E27" s="25"/>
      <c r="F27" s="25"/>
      <c r="G27" s="25"/>
      <c r="H27" s="25"/>
      <c r="I27" s="25"/>
      <c r="J27" s="25"/>
      <c r="K27" s="25"/>
      <c r="L27" s="25"/>
      <c r="M27" s="25" t="str">
        <v>C0002</v>
      </c>
      <c r="N27" s="25">
        <v>1233</v>
      </c>
      <c r="O27" s="25">
        <v>223</v>
      </c>
      <c r="P27" s="25">
        <v>1680</v>
      </c>
      <c r="Q27" s="25">
        <v>990</v>
      </c>
      <c r="R27" s="25">
        <v>1508</v>
      </c>
      <c r="S27" s="25">
        <v>5634</v>
      </c>
      <c r="T27" s="25"/>
      <c r="U27" s="25"/>
      <c r="V27" s="25"/>
      <c r="W27" s="25"/>
      <c r="X27" s="25"/>
      <c r="Y27" s="25"/>
      <c r="Z27" s="25"/>
      <c r="AA27" s="25"/>
      <c r="AB27" s="25"/>
      <c r="AC27" s="25"/>
      <c r="AD27" s="25"/>
      <c r="AE27" s="25"/>
      <c r="AF27" s="25"/>
      <c r="AG27" s="25"/>
      <c r="AH27" s="25"/>
      <c r="AI27" s="25"/>
      <c r="AJ27" s="25"/>
      <c r="AK27" s="25"/>
      <c r="AL27" s="25"/>
      <c r="AM27" s="25"/>
      <c r="AN27" s="25"/>
    </row>
    <row r="28" spans="1:40" x14ac:dyDescent="0.3">
      <c r="A28" s="25"/>
      <c r="B28" s="25"/>
      <c r="C28" s="25"/>
      <c r="D28" s="25"/>
      <c r="E28" s="25"/>
      <c r="F28" s="25"/>
      <c r="G28" s="25"/>
      <c r="H28" s="25"/>
      <c r="I28" s="25"/>
      <c r="J28" s="25"/>
      <c r="K28" s="25"/>
      <c r="L28" s="25"/>
      <c r="M28" s="25" t="str">
        <v>C0007</v>
      </c>
      <c r="N28" s="25">
        <v>1598</v>
      </c>
      <c r="O28" s="25">
        <v>1907</v>
      </c>
      <c r="P28" s="25">
        <v>869</v>
      </c>
      <c r="Q28" s="25">
        <v>1426</v>
      </c>
      <c r="R28" s="25">
        <v>1416</v>
      </c>
      <c r="S28" s="25">
        <v>7216</v>
      </c>
      <c r="T28" s="25"/>
      <c r="U28" s="25"/>
      <c r="V28" s="25"/>
      <c r="W28" s="25"/>
      <c r="X28" s="25"/>
      <c r="Y28" s="25"/>
      <c r="Z28" s="25"/>
      <c r="AA28" s="25"/>
      <c r="AB28" s="25"/>
      <c r="AC28" s="25"/>
      <c r="AD28" s="25"/>
      <c r="AE28" s="25"/>
      <c r="AF28" s="25"/>
      <c r="AG28" s="25"/>
      <c r="AH28" s="25"/>
      <c r="AI28" s="25"/>
      <c r="AJ28" s="25"/>
      <c r="AK28" s="25"/>
      <c r="AL28" s="25"/>
      <c r="AM28" s="25"/>
      <c r="AN28" s="25"/>
    </row>
    <row r="29" spans="1:40" x14ac:dyDescent="0.3">
      <c r="A29" s="25"/>
      <c r="B29" s="25"/>
      <c r="C29" s="25"/>
      <c r="D29" s="25"/>
      <c r="E29" s="25"/>
      <c r="F29" s="25"/>
      <c r="G29" s="25"/>
      <c r="H29" s="25"/>
      <c r="I29" s="25"/>
      <c r="J29" s="25"/>
      <c r="K29" s="25"/>
      <c r="L29" s="25"/>
      <c r="M29" s="25" t="str">
        <v>C0008</v>
      </c>
      <c r="N29" s="25">
        <v>900</v>
      </c>
      <c r="O29" s="25">
        <v>1016</v>
      </c>
      <c r="P29" s="25">
        <v>960</v>
      </c>
      <c r="Q29" s="25">
        <v>940</v>
      </c>
      <c r="R29" s="25">
        <v>1193</v>
      </c>
      <c r="S29" s="25">
        <v>5009</v>
      </c>
      <c r="T29" s="25"/>
      <c r="U29" s="25"/>
      <c r="V29" s="25"/>
      <c r="W29" s="25"/>
      <c r="X29" s="25"/>
      <c r="Y29" s="25"/>
      <c r="Z29" s="25"/>
      <c r="AA29" s="25"/>
      <c r="AB29" s="25"/>
      <c r="AC29" s="25"/>
      <c r="AD29" s="25"/>
      <c r="AE29" s="25"/>
      <c r="AF29" s="25"/>
      <c r="AG29" s="25"/>
      <c r="AH29" s="25"/>
      <c r="AI29" s="25"/>
      <c r="AJ29" s="25"/>
      <c r="AK29" s="25"/>
      <c r="AL29" s="25"/>
      <c r="AM29" s="25"/>
      <c r="AN29" s="25"/>
    </row>
    <row r="30" spans="1:40" x14ac:dyDescent="0.3">
      <c r="A30" s="25"/>
      <c r="B30" s="25"/>
      <c r="C30" s="25"/>
      <c r="D30" s="25"/>
      <c r="E30" s="25"/>
      <c r="F30" s="25"/>
      <c r="G30" s="25"/>
      <c r="H30" s="25"/>
      <c r="I30" s="25"/>
      <c r="J30" s="25"/>
      <c r="K30" s="25"/>
      <c r="L30" s="25"/>
      <c r="M30" s="25" t="str">
        <v>C0010</v>
      </c>
      <c r="N30" s="25">
        <v>900</v>
      </c>
      <c r="O30" s="25">
        <v>1470</v>
      </c>
      <c r="P30" s="25">
        <v>1617</v>
      </c>
      <c r="Q30" s="25">
        <v>1314</v>
      </c>
      <c r="R30" s="25">
        <v>941</v>
      </c>
      <c r="S30" s="25">
        <v>6242</v>
      </c>
      <c r="T30" s="25"/>
      <c r="U30" s="25"/>
      <c r="V30" s="25"/>
      <c r="W30" s="25"/>
      <c r="X30" s="25"/>
      <c r="Y30" s="25"/>
      <c r="Z30" s="25"/>
      <c r="AA30" s="25"/>
      <c r="AB30" s="25"/>
      <c r="AC30" s="25"/>
      <c r="AD30" s="25"/>
      <c r="AE30" s="25"/>
      <c r="AF30" s="25"/>
      <c r="AG30" s="25"/>
      <c r="AH30" s="25"/>
      <c r="AI30" s="25"/>
      <c r="AJ30" s="25"/>
      <c r="AK30" s="25"/>
      <c r="AL30" s="25"/>
      <c r="AM30" s="25"/>
      <c r="AN30" s="25"/>
    </row>
    <row r="31" spans="1:40" x14ac:dyDescent="0.3">
      <c r="A31" s="25"/>
      <c r="B31" s="25"/>
      <c r="C31" s="25"/>
      <c r="D31" s="25"/>
      <c r="E31" s="25"/>
      <c r="F31" s="25"/>
      <c r="G31" s="25"/>
      <c r="H31" s="25"/>
      <c r="I31" s="25"/>
      <c r="J31" s="25"/>
      <c r="K31" s="25"/>
      <c r="L31" s="25"/>
      <c r="M31" s="25" t="str">
        <v>C0013</v>
      </c>
      <c r="N31" s="25">
        <v>1255</v>
      </c>
      <c r="O31" s="25">
        <v>516</v>
      </c>
      <c r="P31" s="25">
        <v>1874</v>
      </c>
      <c r="Q31" s="25">
        <v>1863</v>
      </c>
      <c r="R31" s="25">
        <v>1722</v>
      </c>
      <c r="S31" s="25">
        <v>7230</v>
      </c>
      <c r="T31" s="25"/>
      <c r="U31" s="25"/>
      <c r="V31" s="25"/>
      <c r="W31" s="25"/>
      <c r="X31" s="25"/>
      <c r="Y31" s="25"/>
      <c r="Z31" s="25"/>
      <c r="AA31" s="25"/>
      <c r="AB31" s="25"/>
      <c r="AC31" s="25"/>
      <c r="AD31" s="25"/>
      <c r="AE31" s="25"/>
      <c r="AF31" s="25"/>
      <c r="AG31" s="25"/>
      <c r="AH31" s="25"/>
      <c r="AI31" s="25"/>
      <c r="AJ31" s="25"/>
      <c r="AK31" s="25"/>
      <c r="AL31" s="25"/>
      <c r="AM31" s="25"/>
      <c r="AN31" s="25"/>
    </row>
    <row r="32" spans="1:40" x14ac:dyDescent="0.3">
      <c r="A32" s="25"/>
      <c r="B32" s="25"/>
      <c r="C32" s="25"/>
      <c r="D32" s="25"/>
      <c r="E32" s="25"/>
      <c r="F32" s="25"/>
      <c r="G32" s="25"/>
      <c r="H32" s="25"/>
      <c r="I32" s="25"/>
      <c r="J32" s="25"/>
      <c r="K32" s="25"/>
      <c r="L32" s="25"/>
      <c r="M32" s="25" t="str">
        <v>C0015</v>
      </c>
      <c r="N32" s="25">
        <v>1138</v>
      </c>
      <c r="O32" s="25">
        <v>1898</v>
      </c>
      <c r="P32" s="25">
        <v>1482</v>
      </c>
      <c r="Q32" s="25">
        <v>846</v>
      </c>
      <c r="R32" s="25">
        <v>1154</v>
      </c>
      <c r="S32" s="25">
        <v>6518</v>
      </c>
      <c r="T32" s="25"/>
      <c r="U32" s="25"/>
      <c r="V32" s="25"/>
      <c r="W32" s="25"/>
      <c r="X32" s="25"/>
      <c r="Y32" s="25"/>
      <c r="Z32" s="25"/>
      <c r="AA32" s="25"/>
      <c r="AB32" s="25"/>
      <c r="AC32" s="25"/>
      <c r="AD32" s="25"/>
      <c r="AE32" s="25"/>
      <c r="AF32" s="25"/>
      <c r="AG32" s="25"/>
      <c r="AH32" s="25"/>
      <c r="AI32" s="25"/>
      <c r="AJ32" s="25"/>
      <c r="AK32" s="25"/>
      <c r="AL32" s="25"/>
      <c r="AM32" s="25"/>
      <c r="AN32" s="25"/>
    </row>
    <row r="33" spans="1:40" x14ac:dyDescent="0.3">
      <c r="A33" s="25"/>
      <c r="B33" s="25"/>
      <c r="C33" s="25"/>
      <c r="D33" s="25"/>
      <c r="E33" s="25"/>
      <c r="F33" s="25"/>
      <c r="G33" s="25"/>
      <c r="H33" s="25"/>
      <c r="I33" s="25"/>
      <c r="J33" s="25"/>
      <c r="K33" s="25"/>
      <c r="L33" s="25"/>
      <c r="M33" s="25" t="str">
        <v>Columbus</v>
      </c>
      <c r="N33" s="25" t="str">
        <v/>
      </c>
      <c r="O33" s="25" t="str">
        <v/>
      </c>
      <c r="P33" s="25" t="str">
        <v/>
      </c>
      <c r="Q33" s="25" t="str">
        <v/>
      </c>
      <c r="R33" s="25" t="str">
        <v/>
      </c>
      <c r="S33" s="25" t="str">
        <v/>
      </c>
      <c r="T33" s="25"/>
      <c r="U33" s="25"/>
      <c r="V33" s="25"/>
      <c r="W33" s="25"/>
      <c r="X33" s="25"/>
      <c r="Y33" s="25"/>
      <c r="Z33" s="25"/>
      <c r="AA33" s="25"/>
      <c r="AB33" s="25"/>
      <c r="AC33" s="25"/>
      <c r="AD33" s="25"/>
      <c r="AE33" s="25"/>
      <c r="AF33" s="25"/>
      <c r="AG33" s="25"/>
      <c r="AH33" s="25"/>
      <c r="AI33" s="25"/>
      <c r="AJ33" s="25"/>
      <c r="AK33" s="25"/>
      <c r="AL33" s="25"/>
      <c r="AM33" s="25"/>
      <c r="AN33" s="25"/>
    </row>
    <row r="34" spans="1:40" x14ac:dyDescent="0.3">
      <c r="A34" s="25"/>
      <c r="B34" s="25"/>
      <c r="C34" s="25"/>
      <c r="D34" s="25"/>
      <c r="E34" s="25"/>
      <c r="F34" s="25"/>
      <c r="G34" s="25"/>
      <c r="H34" s="25"/>
      <c r="I34" s="25"/>
      <c r="J34" s="25"/>
      <c r="K34" s="25"/>
      <c r="L34" s="25"/>
      <c r="M34" s="25" t="str">
        <v>C0001</v>
      </c>
      <c r="N34" s="25">
        <v>1655</v>
      </c>
      <c r="O34" s="25">
        <v>805</v>
      </c>
      <c r="P34" s="25">
        <v>2263</v>
      </c>
      <c r="Q34" s="25">
        <v>987</v>
      </c>
      <c r="R34" s="25">
        <v>1075</v>
      </c>
      <c r="S34" s="25">
        <v>6785</v>
      </c>
      <c r="T34" s="25"/>
      <c r="U34" s="25"/>
      <c r="V34" s="25"/>
      <c r="W34" s="25"/>
      <c r="X34" s="25"/>
      <c r="Y34" s="25"/>
      <c r="Z34" s="25"/>
      <c r="AA34" s="25"/>
      <c r="AB34" s="25"/>
      <c r="AC34" s="25"/>
      <c r="AD34" s="25"/>
      <c r="AE34" s="25"/>
      <c r="AF34" s="25"/>
      <c r="AG34" s="25"/>
      <c r="AH34" s="25"/>
      <c r="AI34" s="25"/>
      <c r="AJ34" s="25"/>
      <c r="AK34" s="25"/>
      <c r="AL34" s="25"/>
      <c r="AM34" s="25"/>
      <c r="AN34" s="25"/>
    </row>
    <row r="35" spans="1:40" x14ac:dyDescent="0.3">
      <c r="A35" s="25"/>
      <c r="B35" s="25"/>
      <c r="C35" s="25"/>
      <c r="D35" s="25"/>
      <c r="E35" s="25"/>
      <c r="F35" s="25"/>
      <c r="G35" s="25"/>
      <c r="H35" s="25"/>
      <c r="I35" s="25"/>
      <c r="J35" s="25"/>
      <c r="K35" s="25"/>
      <c r="L35" s="25"/>
      <c r="M35" s="25" t="str">
        <v>C0005</v>
      </c>
      <c r="N35" s="25">
        <v>1104</v>
      </c>
      <c r="O35" s="25">
        <v>2280</v>
      </c>
      <c r="P35" s="25">
        <v>1445</v>
      </c>
      <c r="Q35" s="25">
        <v>1722</v>
      </c>
      <c r="R35" s="25">
        <v>1196</v>
      </c>
      <c r="S35" s="25">
        <v>7747</v>
      </c>
      <c r="T35" s="25"/>
      <c r="U35" s="25"/>
      <c r="V35" s="25"/>
      <c r="W35" s="25"/>
      <c r="X35" s="25"/>
      <c r="Y35" s="25"/>
      <c r="Z35" s="25"/>
      <c r="AA35" s="25"/>
      <c r="AB35" s="25"/>
      <c r="AC35" s="25"/>
      <c r="AD35" s="25"/>
      <c r="AE35" s="25"/>
      <c r="AF35" s="25"/>
      <c r="AG35" s="25"/>
      <c r="AH35" s="25"/>
      <c r="AI35" s="25"/>
      <c r="AJ35" s="25"/>
      <c r="AK35" s="25"/>
      <c r="AL35" s="25"/>
      <c r="AM35" s="25"/>
      <c r="AN35" s="25"/>
    </row>
    <row r="36" spans="1:40" x14ac:dyDescent="0.3">
      <c r="A36" s="25"/>
      <c r="B36" s="25"/>
      <c r="C36" s="25"/>
      <c r="D36" s="25"/>
      <c r="E36" s="25"/>
      <c r="F36" s="25"/>
      <c r="G36" s="25"/>
      <c r="H36" s="25"/>
      <c r="I36" s="25"/>
      <c r="J36" s="25"/>
      <c r="K36" s="25"/>
      <c r="L36" s="25"/>
      <c r="M36" s="25" t="str">
        <v>C0006</v>
      </c>
      <c r="N36" s="25">
        <v>372</v>
      </c>
      <c r="O36" s="25">
        <v>1818</v>
      </c>
      <c r="P36" s="25">
        <v>1346</v>
      </c>
      <c r="Q36" s="25">
        <v>1156</v>
      </c>
      <c r="R36" s="25">
        <v>1484</v>
      </c>
      <c r="S36" s="25">
        <v>6176</v>
      </c>
      <c r="T36" s="25"/>
      <c r="U36" s="25"/>
      <c r="V36" s="25"/>
      <c r="W36" s="25"/>
      <c r="X36" s="25"/>
      <c r="Y36" s="25"/>
      <c r="Z36" s="25"/>
      <c r="AA36" s="25"/>
      <c r="AB36" s="25"/>
      <c r="AC36" s="25"/>
      <c r="AD36" s="25"/>
      <c r="AE36" s="25"/>
      <c r="AF36" s="25"/>
      <c r="AG36" s="25"/>
      <c r="AH36" s="25"/>
      <c r="AI36" s="25"/>
      <c r="AJ36" s="25"/>
      <c r="AK36" s="25"/>
      <c r="AL36" s="25"/>
      <c r="AM36" s="25"/>
      <c r="AN36" s="25"/>
    </row>
    <row r="37" spans="1:40" x14ac:dyDescent="0.3">
      <c r="A37" s="25"/>
      <c r="B37" s="25"/>
      <c r="C37" s="25"/>
      <c r="D37" s="25"/>
      <c r="E37" s="25"/>
      <c r="F37" s="25"/>
      <c r="G37" s="25"/>
      <c r="H37" s="25"/>
      <c r="I37" s="25"/>
      <c r="J37" s="25"/>
      <c r="K37" s="25"/>
      <c r="L37" s="25"/>
      <c r="M37" s="25" t="str">
        <v>C0009</v>
      </c>
      <c r="N37" s="25">
        <v>1415</v>
      </c>
      <c r="O37" s="25">
        <v>1271</v>
      </c>
      <c r="P37" s="25">
        <v>1214</v>
      </c>
      <c r="Q37" s="25">
        <v>1135</v>
      </c>
      <c r="R37" s="25">
        <v>1566</v>
      </c>
      <c r="S37" s="25">
        <v>6601</v>
      </c>
      <c r="T37" s="25"/>
      <c r="U37" s="25"/>
      <c r="V37" s="25"/>
      <c r="W37" s="25"/>
      <c r="X37" s="25"/>
      <c r="Y37" s="25"/>
      <c r="Z37" s="25"/>
      <c r="AA37" s="25"/>
      <c r="AB37" s="25"/>
      <c r="AC37" s="25"/>
      <c r="AD37" s="25"/>
      <c r="AE37" s="25"/>
      <c r="AF37" s="25"/>
      <c r="AG37" s="25"/>
      <c r="AH37" s="25"/>
      <c r="AI37" s="25"/>
      <c r="AJ37" s="25"/>
      <c r="AK37" s="25"/>
      <c r="AL37" s="25"/>
      <c r="AM37" s="25"/>
      <c r="AN37" s="25"/>
    </row>
    <row r="38" spans="1:40" x14ac:dyDescent="0.3">
      <c r="A38" s="25"/>
      <c r="B38" s="25"/>
      <c r="C38" s="25"/>
      <c r="D38" s="25"/>
      <c r="E38" s="25"/>
      <c r="F38" s="25"/>
      <c r="G38" s="25"/>
      <c r="H38" s="25"/>
      <c r="I38" s="25"/>
      <c r="J38" s="25"/>
      <c r="K38" s="25"/>
      <c r="L38" s="25"/>
      <c r="M38" s="25" t="str">
        <v>C0014</v>
      </c>
      <c r="N38" s="25">
        <v>1362</v>
      </c>
      <c r="O38" s="25">
        <v>1363</v>
      </c>
      <c r="P38" s="25">
        <v>1152</v>
      </c>
      <c r="Q38" s="25">
        <v>777</v>
      </c>
      <c r="R38" s="25">
        <v>750</v>
      </c>
      <c r="S38" s="25">
        <v>5404</v>
      </c>
      <c r="T38" s="25"/>
      <c r="U38" s="25"/>
      <c r="V38" s="25"/>
      <c r="W38" s="25"/>
      <c r="X38" s="25"/>
      <c r="Y38" s="25"/>
      <c r="Z38" s="25"/>
      <c r="AA38" s="25"/>
      <c r="AB38" s="25"/>
      <c r="AC38" s="25"/>
      <c r="AD38" s="25"/>
      <c r="AE38" s="25"/>
      <c r="AF38" s="25"/>
      <c r="AG38" s="25"/>
      <c r="AH38" s="25"/>
      <c r="AI38" s="25"/>
      <c r="AJ38" s="25"/>
      <c r="AK38" s="25"/>
      <c r="AL38" s="25"/>
      <c r="AM38" s="25"/>
      <c r="AN38" s="25"/>
    </row>
    <row r="39" spans="1:40"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row r="40" spans="1:40"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row>
    <row r="41" spans="1:40"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row>
  </sheetData>
  <phoneticPr fontId="2" type="noConversion"/>
  <conditionalFormatting sqref="N22:R38">
    <cfRule type="dataBar" priority="2">
      <dataBar>
        <cfvo type="num" val="0"/>
        <cfvo type="formula" val="MAX($N$22:$R$38)*2"/>
        <color rgb="FF638EC6"/>
      </dataBar>
      <extLst>
        <ext xmlns:x14="http://schemas.microsoft.com/office/spreadsheetml/2009/9/main" uri="{B025F937-C7B1-47D3-B67F-A62EFF666E3E}">
          <x14:id>{727AA520-320E-450D-99A5-191C53B7BEE6}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A3667388-CBB6-4A74-A1D3-EEE231715230}">
            <xm:f>N$20=Pivots!$A$49</xm:f>
            <x14:dxf>
              <fill>
                <patternFill>
                  <bgColor theme="5" tint="0.39994506668294322"/>
                </patternFill>
              </fill>
              <border>
                <vertical/>
                <horizontal/>
              </border>
            </x14:dxf>
          </x14:cfRule>
          <xm:sqref>N20:R38</xm:sqref>
        </x14:conditionalFormatting>
        <x14:conditionalFormatting xmlns:xm="http://schemas.microsoft.com/office/excel/2006/main">
          <x14:cfRule type="dataBar" id="{727AA520-320E-450D-99A5-191C53B7BEE6}">
            <x14:dataBar minLength="0" maxLength="100" gradient="0">
              <x14:cfvo type="num">
                <xm:f>0</xm:f>
              </x14:cfvo>
              <x14:cfvo type="formula">
                <xm:f>MAX($N$22:$R$38)*2</xm:f>
              </x14:cfvo>
              <x14:negativeFillColor rgb="FFFF0000"/>
              <x14:axisColor rgb="FF000000"/>
            </x14:dataBar>
          </x14:cfRule>
          <xm:sqref>N22:R38</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5E27-77FA-4034-B9DB-64F513EF154C}">
  <dimension ref="A1:K81"/>
  <sheetViews>
    <sheetView topLeftCell="A15" zoomScale="69" workbookViewId="0">
      <selection activeCell="F63" sqref="F63:K63"/>
    </sheetView>
  </sheetViews>
  <sheetFormatPr defaultRowHeight="14.4" x14ac:dyDescent="0.3"/>
  <cols>
    <col min="1" max="1" width="13.69921875" bestFit="1" customWidth="1"/>
    <col min="2" max="2" width="20" bestFit="1" customWidth="1"/>
    <col min="3" max="3" width="21" bestFit="1" customWidth="1"/>
    <col min="4" max="4" width="12.69921875" bestFit="1" customWidth="1"/>
    <col min="5" max="5" width="13.69921875" bestFit="1" customWidth="1"/>
    <col min="6" max="6" width="11" bestFit="1" customWidth="1"/>
    <col min="7" max="10" width="6.59765625" bestFit="1" customWidth="1"/>
    <col min="11" max="11" width="11.09765625" bestFit="1" customWidth="1"/>
    <col min="12" max="20" width="6.296875" bestFit="1" customWidth="1"/>
    <col min="21" max="21" width="11.09765625" bestFit="1" customWidth="1"/>
    <col min="22" max="22" width="4" bestFit="1" customWidth="1"/>
    <col min="23" max="27" width="5" bestFit="1" customWidth="1"/>
    <col min="28" max="28" width="3" bestFit="1" customWidth="1"/>
    <col min="29" max="31" width="5" bestFit="1" customWidth="1"/>
    <col min="32" max="37" width="6" bestFit="1" customWidth="1"/>
    <col min="38" max="38" width="4" bestFit="1" customWidth="1"/>
    <col min="39" max="43" width="6" bestFit="1" customWidth="1"/>
    <col min="44" max="44" width="5" bestFit="1" customWidth="1"/>
    <col min="45" max="47" width="6" bestFit="1" customWidth="1"/>
    <col min="48" max="48" width="4" bestFit="1" customWidth="1"/>
    <col min="49" max="49" width="11.09765625" bestFit="1" customWidth="1"/>
  </cols>
  <sheetData>
    <row r="1" spans="1:5" x14ac:dyDescent="0.3">
      <c r="A1" t="s">
        <v>1042</v>
      </c>
      <c r="B1" t="s">
        <v>1046</v>
      </c>
      <c r="C1" t="s">
        <v>1045</v>
      </c>
      <c r="D1" t="s">
        <v>1043</v>
      </c>
      <c r="E1" t="s">
        <v>1044</v>
      </c>
    </row>
    <row r="2" spans="1:5" x14ac:dyDescent="0.3">
      <c r="A2" s="20">
        <v>1000</v>
      </c>
      <c r="B2" s="22">
        <v>307</v>
      </c>
      <c r="C2" s="23">
        <v>3.8854000000000033</v>
      </c>
      <c r="D2" s="21">
        <v>96623</v>
      </c>
      <c r="E2" s="22">
        <v>89850</v>
      </c>
    </row>
    <row r="10" spans="1:5" x14ac:dyDescent="0.3">
      <c r="A10" t="s">
        <v>1042</v>
      </c>
      <c r="B10" t="s">
        <v>1046</v>
      </c>
      <c r="C10" t="s">
        <v>1045</v>
      </c>
      <c r="D10" t="s">
        <v>1043</v>
      </c>
      <c r="E10" t="s">
        <v>1044</v>
      </c>
    </row>
    <row r="11" spans="1:5" x14ac:dyDescent="0.3">
      <c r="A11" s="20">
        <v>186</v>
      </c>
      <c r="B11" s="22">
        <v>62</v>
      </c>
      <c r="C11" s="23">
        <v>3.8973118279569863</v>
      </c>
      <c r="D11" s="21">
        <v>16651</v>
      </c>
      <c r="E11" s="22">
        <v>17807</v>
      </c>
    </row>
    <row r="19" spans="1:6" x14ac:dyDescent="0.3">
      <c r="A19" s="24" t="s">
        <v>1054</v>
      </c>
      <c r="B19" t="s">
        <v>1068</v>
      </c>
      <c r="C19" t="s">
        <v>1069</v>
      </c>
      <c r="E19" s="24" t="s">
        <v>1054</v>
      </c>
      <c r="F19" t="s">
        <v>1068</v>
      </c>
    </row>
    <row r="20" spans="1:6" x14ac:dyDescent="0.3">
      <c r="A20" s="26" t="s">
        <v>1056</v>
      </c>
      <c r="B20">
        <v>10</v>
      </c>
      <c r="C20">
        <v>10</v>
      </c>
      <c r="E20" s="26" t="s">
        <v>1047</v>
      </c>
      <c r="F20">
        <v>25</v>
      </c>
    </row>
    <row r="21" spans="1:6" x14ac:dyDescent="0.3">
      <c r="A21" s="26" t="s">
        <v>1057</v>
      </c>
      <c r="B21">
        <v>11</v>
      </c>
      <c r="C21">
        <v>11</v>
      </c>
      <c r="E21" s="26" t="s">
        <v>1048</v>
      </c>
      <c r="F21">
        <v>23</v>
      </c>
    </row>
    <row r="22" spans="1:6" x14ac:dyDescent="0.3">
      <c r="A22" s="26" t="s">
        <v>1058</v>
      </c>
      <c r="B22">
        <v>30</v>
      </c>
      <c r="C22">
        <v>30</v>
      </c>
      <c r="E22" s="26" t="s">
        <v>1049</v>
      </c>
      <c r="F22">
        <v>28</v>
      </c>
    </row>
    <row r="23" spans="1:6" x14ac:dyDescent="0.3">
      <c r="A23" s="26" t="s">
        <v>1059</v>
      </c>
      <c r="B23">
        <v>23</v>
      </c>
      <c r="C23">
        <v>23</v>
      </c>
      <c r="E23" s="26" t="s">
        <v>1050</v>
      </c>
      <c r="F23">
        <v>29</v>
      </c>
    </row>
    <row r="24" spans="1:6" x14ac:dyDescent="0.3">
      <c r="A24" s="26" t="s">
        <v>1060</v>
      </c>
      <c r="B24">
        <v>22</v>
      </c>
      <c r="C24">
        <v>22</v>
      </c>
      <c r="E24" s="26" t="s">
        <v>1051</v>
      </c>
      <c r="F24">
        <v>18</v>
      </c>
    </row>
    <row r="25" spans="1:6" x14ac:dyDescent="0.3">
      <c r="A25" s="26" t="s">
        <v>1061</v>
      </c>
      <c r="B25">
        <v>11</v>
      </c>
      <c r="C25">
        <v>11</v>
      </c>
      <c r="E25" s="26" t="s">
        <v>1052</v>
      </c>
      <c r="F25">
        <v>29</v>
      </c>
    </row>
    <row r="26" spans="1:6" x14ac:dyDescent="0.3">
      <c r="A26" s="26" t="s">
        <v>1062</v>
      </c>
      <c r="B26">
        <v>17</v>
      </c>
      <c r="C26">
        <v>17</v>
      </c>
      <c r="E26" s="26" t="s">
        <v>1053</v>
      </c>
      <c r="F26">
        <v>34</v>
      </c>
    </row>
    <row r="27" spans="1:6" x14ac:dyDescent="0.3">
      <c r="A27" s="26" t="s">
        <v>1063</v>
      </c>
      <c r="B27">
        <v>12</v>
      </c>
      <c r="C27">
        <v>12</v>
      </c>
      <c r="E27" s="26" t="s">
        <v>1055</v>
      </c>
      <c r="F27">
        <v>186</v>
      </c>
    </row>
    <row r="28" spans="1:6" x14ac:dyDescent="0.3">
      <c r="A28" s="26" t="s">
        <v>1064</v>
      </c>
      <c r="B28">
        <v>13</v>
      </c>
      <c r="C28">
        <v>13</v>
      </c>
    </row>
    <row r="29" spans="1:6" x14ac:dyDescent="0.3">
      <c r="A29" s="26" t="s">
        <v>1065</v>
      </c>
      <c r="B29">
        <v>15</v>
      </c>
      <c r="C29">
        <v>15</v>
      </c>
    </row>
    <row r="30" spans="1:6" x14ac:dyDescent="0.3">
      <c r="A30" s="26" t="s">
        <v>1066</v>
      </c>
      <c r="B30">
        <v>8</v>
      </c>
      <c r="C30">
        <v>8</v>
      </c>
    </row>
    <row r="31" spans="1:6" x14ac:dyDescent="0.3">
      <c r="A31" s="26" t="s">
        <v>1067</v>
      </c>
      <c r="B31">
        <v>14</v>
      </c>
      <c r="C31">
        <v>14</v>
      </c>
    </row>
    <row r="32" spans="1:6" x14ac:dyDescent="0.3">
      <c r="A32" s="26" t="s">
        <v>1055</v>
      </c>
      <c r="B32">
        <v>186</v>
      </c>
      <c r="C32">
        <v>186</v>
      </c>
    </row>
    <row r="36" spans="1:9" x14ac:dyDescent="0.3">
      <c r="H36" t="s">
        <v>1073</v>
      </c>
      <c r="I36" t="str">
        <f>A49</f>
        <v>R04</v>
      </c>
    </row>
    <row r="37" spans="1:9" x14ac:dyDescent="0.3">
      <c r="E37" t="s">
        <v>1070</v>
      </c>
    </row>
    <row r="38" spans="1:9" x14ac:dyDescent="0.3">
      <c r="A38" s="24" t="s">
        <v>1054</v>
      </c>
      <c r="B38" t="s">
        <v>1042</v>
      </c>
      <c r="C38" t="s">
        <v>1043</v>
      </c>
      <c r="H38" t="s">
        <v>1071</v>
      </c>
      <c r="I38" t="s">
        <v>1072</v>
      </c>
    </row>
    <row r="39" spans="1:9" x14ac:dyDescent="0.3">
      <c r="A39" s="26" t="s">
        <v>11</v>
      </c>
      <c r="B39" s="20">
        <v>189</v>
      </c>
      <c r="C39" s="21">
        <v>18415</v>
      </c>
      <c r="E39" t="str" cm="1">
        <f t="array" ref="E39:G43">A39:C43</f>
        <v>R01</v>
      </c>
      <c r="F39">
        <v>189</v>
      </c>
      <c r="G39" s="27">
        <v>18415</v>
      </c>
      <c r="H39" t="e">
        <f>IF(E39=$I$36,F39, NA())</f>
        <v>#N/A</v>
      </c>
      <c r="I39" s="27" t="e">
        <f>IF(E39=$I$36,G39,NA())</f>
        <v>#N/A</v>
      </c>
    </row>
    <row r="40" spans="1:9" x14ac:dyDescent="0.3">
      <c r="A40" s="26" t="s">
        <v>9</v>
      </c>
      <c r="B40" s="20">
        <v>218</v>
      </c>
      <c r="C40" s="21">
        <v>20581</v>
      </c>
      <c r="E40" t="str">
        <v>R02</v>
      </c>
      <c r="F40">
        <v>218</v>
      </c>
      <c r="G40" s="27">
        <v>20581</v>
      </c>
      <c r="H40" t="e">
        <f>IF(E40=$I$36,F40, NA())</f>
        <v>#N/A</v>
      </c>
      <c r="I40" s="27" t="e">
        <f>IF(E40=$I$36,G40,NA())</f>
        <v>#N/A</v>
      </c>
    </row>
    <row r="41" spans="1:9" x14ac:dyDescent="0.3">
      <c r="A41" s="26" t="s">
        <v>6</v>
      </c>
      <c r="B41" s="20">
        <v>207</v>
      </c>
      <c r="C41" s="21">
        <v>20872</v>
      </c>
      <c r="E41" t="str">
        <v>R03</v>
      </c>
      <c r="F41">
        <v>207</v>
      </c>
      <c r="G41" s="27">
        <v>20872</v>
      </c>
      <c r="H41" t="e">
        <f>IF(E41=$I$36,F41, NA())</f>
        <v>#N/A</v>
      </c>
      <c r="I41" s="27" t="e">
        <f>IF(E41=$I$36,G41,NA())</f>
        <v>#N/A</v>
      </c>
    </row>
    <row r="42" spans="1:9" x14ac:dyDescent="0.3">
      <c r="A42" s="26" t="s">
        <v>13</v>
      </c>
      <c r="B42" s="20">
        <v>186</v>
      </c>
      <c r="C42" s="21">
        <v>16651</v>
      </c>
      <c r="E42" t="str">
        <v>R04</v>
      </c>
      <c r="F42">
        <v>186</v>
      </c>
      <c r="G42" s="27">
        <v>16651</v>
      </c>
      <c r="H42">
        <f>IF(E42=$I$36,F42, NA())</f>
        <v>186</v>
      </c>
      <c r="I42" s="27">
        <f>IF(E42=$I$36,G42,NA())</f>
        <v>16651</v>
      </c>
    </row>
    <row r="43" spans="1:9" x14ac:dyDescent="0.3">
      <c r="A43" s="26" t="s">
        <v>10</v>
      </c>
      <c r="B43" s="20">
        <v>200</v>
      </c>
      <c r="C43" s="21">
        <v>20104</v>
      </c>
      <c r="E43" t="str">
        <v>R05</v>
      </c>
      <c r="F43">
        <v>200</v>
      </c>
      <c r="G43" s="27">
        <v>20104</v>
      </c>
      <c r="H43" t="e">
        <f>IF(E43=$I$36,F43, NA())</f>
        <v>#N/A</v>
      </c>
      <c r="I43" s="27" t="e">
        <f>IF(E43=$I$36,G43,NA())</f>
        <v>#N/A</v>
      </c>
    </row>
    <row r="44" spans="1:9" x14ac:dyDescent="0.3">
      <c r="A44" s="26" t="s">
        <v>1055</v>
      </c>
      <c r="B44" s="20">
        <v>1000</v>
      </c>
      <c r="C44" s="21">
        <v>96623</v>
      </c>
    </row>
    <row r="46" spans="1:9" x14ac:dyDescent="0.3">
      <c r="E46" s="24" t="s">
        <v>1068</v>
      </c>
      <c r="F46" s="24" t="s">
        <v>1074</v>
      </c>
    </row>
    <row r="47" spans="1:9" x14ac:dyDescent="0.3">
      <c r="E47" s="24" t="s">
        <v>1054</v>
      </c>
      <c r="F47" t="s">
        <v>999</v>
      </c>
      <c r="G47" t="s">
        <v>998</v>
      </c>
      <c r="H47" t="s">
        <v>1055</v>
      </c>
    </row>
    <row r="48" spans="1:9" x14ac:dyDescent="0.3">
      <c r="A48" s="24" t="s">
        <v>1054</v>
      </c>
      <c r="E48" s="26" t="s">
        <v>1002</v>
      </c>
      <c r="F48">
        <v>144</v>
      </c>
      <c r="G48">
        <v>132</v>
      </c>
      <c r="H48">
        <v>276</v>
      </c>
    </row>
    <row r="49" spans="1:11" x14ac:dyDescent="0.3">
      <c r="A49" s="26" t="s">
        <v>13</v>
      </c>
      <c r="E49" s="26" t="s">
        <v>1001</v>
      </c>
      <c r="F49">
        <v>326</v>
      </c>
      <c r="G49">
        <v>63</v>
      </c>
      <c r="H49">
        <v>389</v>
      </c>
    </row>
    <row r="50" spans="1:11" x14ac:dyDescent="0.3">
      <c r="A50" s="26" t="s">
        <v>1055</v>
      </c>
      <c r="E50" s="26" t="s">
        <v>1000</v>
      </c>
      <c r="F50">
        <v>129</v>
      </c>
      <c r="G50">
        <v>206</v>
      </c>
      <c r="H50">
        <v>335</v>
      </c>
    </row>
    <row r="51" spans="1:11" x14ac:dyDescent="0.3">
      <c r="E51" s="26" t="s">
        <v>1055</v>
      </c>
      <c r="F51">
        <v>599</v>
      </c>
      <c r="G51">
        <v>401</v>
      </c>
      <c r="H51">
        <v>1000</v>
      </c>
    </row>
    <row r="54" spans="1:11" x14ac:dyDescent="0.3">
      <c r="E54" s="24" t="s">
        <v>1054</v>
      </c>
      <c r="F54" t="s">
        <v>1042</v>
      </c>
    </row>
    <row r="55" spans="1:11" x14ac:dyDescent="0.3">
      <c r="E55" s="26">
        <v>1</v>
      </c>
      <c r="F55" s="20">
        <v>3</v>
      </c>
    </row>
    <row r="56" spans="1:11" x14ac:dyDescent="0.3">
      <c r="E56" s="26">
        <v>2</v>
      </c>
      <c r="F56" s="20">
        <v>10</v>
      </c>
    </row>
    <row r="57" spans="1:11" x14ac:dyDescent="0.3">
      <c r="E57" s="26">
        <v>3</v>
      </c>
      <c r="F57" s="20">
        <v>41</v>
      </c>
    </row>
    <row r="58" spans="1:11" x14ac:dyDescent="0.3">
      <c r="E58" s="26">
        <v>4</v>
      </c>
      <c r="F58" s="20">
        <v>70</v>
      </c>
    </row>
    <row r="59" spans="1:11" x14ac:dyDescent="0.3">
      <c r="E59" s="26">
        <v>5</v>
      </c>
      <c r="F59" s="20">
        <v>62</v>
      </c>
    </row>
    <row r="60" spans="1:11" x14ac:dyDescent="0.3">
      <c r="E60" s="26" t="s">
        <v>1055</v>
      </c>
      <c r="F60" s="20">
        <v>186</v>
      </c>
    </row>
    <row r="62" spans="1:11" x14ac:dyDescent="0.3">
      <c r="E62" s="24" t="s">
        <v>1075</v>
      </c>
      <c r="F62" s="24" t="s">
        <v>1074</v>
      </c>
    </row>
    <row r="63" spans="1:11" x14ac:dyDescent="0.3">
      <c r="E63" s="24" t="s">
        <v>1054</v>
      </c>
      <c r="F63" t="s">
        <v>11</v>
      </c>
      <c r="G63" t="s">
        <v>9</v>
      </c>
      <c r="H63" t="s">
        <v>6</v>
      </c>
      <c r="I63" t="s">
        <v>13</v>
      </c>
      <c r="J63" t="s">
        <v>10</v>
      </c>
      <c r="K63" t="s">
        <v>1055</v>
      </c>
    </row>
    <row r="64" spans="1:11" x14ac:dyDescent="0.3">
      <c r="E64" s="26" t="s">
        <v>1002</v>
      </c>
      <c r="F64" s="20"/>
      <c r="G64" s="20"/>
      <c r="H64" s="20"/>
      <c r="I64" s="20"/>
      <c r="J64" s="20"/>
      <c r="K64" s="20"/>
    </row>
    <row r="65" spans="5:11" x14ac:dyDescent="0.3">
      <c r="E65" s="28" t="s">
        <v>20</v>
      </c>
      <c r="F65" s="29">
        <v>891</v>
      </c>
      <c r="G65" s="29">
        <v>1332</v>
      </c>
      <c r="H65" s="29">
        <v>1282</v>
      </c>
      <c r="I65" s="29">
        <v>739</v>
      </c>
      <c r="J65" s="29">
        <v>560</v>
      </c>
      <c r="K65" s="29">
        <v>4804</v>
      </c>
    </row>
    <row r="66" spans="5:11" x14ac:dyDescent="0.3">
      <c r="E66" s="28" t="s">
        <v>12</v>
      </c>
      <c r="F66" s="29">
        <v>1991</v>
      </c>
      <c r="G66" s="29">
        <v>1886</v>
      </c>
      <c r="H66" s="29">
        <v>1206</v>
      </c>
      <c r="I66" s="29">
        <v>884</v>
      </c>
      <c r="J66" s="29">
        <v>1722</v>
      </c>
      <c r="K66" s="29">
        <v>7689</v>
      </c>
    </row>
    <row r="67" spans="5:11" x14ac:dyDescent="0.3">
      <c r="E67" s="28" t="s">
        <v>8</v>
      </c>
      <c r="F67" s="29">
        <v>1163</v>
      </c>
      <c r="G67" s="29">
        <v>1180</v>
      </c>
      <c r="H67" s="29">
        <v>1616</v>
      </c>
      <c r="I67" s="29">
        <v>1043</v>
      </c>
      <c r="J67" s="29">
        <v>1747</v>
      </c>
      <c r="K67" s="29">
        <v>6749</v>
      </c>
    </row>
    <row r="68" spans="5:11" x14ac:dyDescent="0.3">
      <c r="E68" s="28" t="s">
        <v>16</v>
      </c>
      <c r="F68" s="29">
        <v>1438</v>
      </c>
      <c r="G68" s="29">
        <v>1616</v>
      </c>
      <c r="H68" s="29">
        <v>866</v>
      </c>
      <c r="I68" s="29">
        <v>829</v>
      </c>
      <c r="J68" s="29">
        <v>2070</v>
      </c>
      <c r="K68" s="29">
        <v>6819</v>
      </c>
    </row>
    <row r="69" spans="5:11" x14ac:dyDescent="0.3">
      <c r="E69" s="26" t="s">
        <v>1001</v>
      </c>
      <c r="F69" s="20"/>
      <c r="G69" s="20"/>
      <c r="H69" s="20"/>
      <c r="I69" s="20"/>
      <c r="J69" s="20"/>
      <c r="K69" s="20"/>
    </row>
    <row r="70" spans="5:11" x14ac:dyDescent="0.3">
      <c r="E70" s="28" t="s">
        <v>24</v>
      </c>
      <c r="F70" s="29">
        <v>1233</v>
      </c>
      <c r="G70" s="29">
        <v>223</v>
      </c>
      <c r="H70" s="29">
        <v>1680</v>
      </c>
      <c r="I70" s="29">
        <v>990</v>
      </c>
      <c r="J70" s="29">
        <v>1508</v>
      </c>
      <c r="K70" s="29">
        <v>5634</v>
      </c>
    </row>
    <row r="71" spans="5:11" x14ac:dyDescent="0.3">
      <c r="E71" s="28" t="s">
        <v>15</v>
      </c>
      <c r="F71" s="29">
        <v>1598</v>
      </c>
      <c r="G71" s="29">
        <v>1907</v>
      </c>
      <c r="H71" s="29">
        <v>869</v>
      </c>
      <c r="I71" s="29">
        <v>1426</v>
      </c>
      <c r="J71" s="29">
        <v>1416</v>
      </c>
      <c r="K71" s="29">
        <v>7216</v>
      </c>
    </row>
    <row r="72" spans="5:11" x14ac:dyDescent="0.3">
      <c r="E72" s="28" t="s">
        <v>5</v>
      </c>
      <c r="F72" s="29">
        <v>900</v>
      </c>
      <c r="G72" s="29">
        <v>1016</v>
      </c>
      <c r="H72" s="29">
        <v>960</v>
      </c>
      <c r="I72" s="29">
        <v>940</v>
      </c>
      <c r="J72" s="29">
        <v>1193</v>
      </c>
      <c r="K72" s="29">
        <v>5009</v>
      </c>
    </row>
    <row r="73" spans="5:11" x14ac:dyDescent="0.3">
      <c r="E73" s="28" t="s">
        <v>18</v>
      </c>
      <c r="F73" s="29">
        <v>900</v>
      </c>
      <c r="G73" s="29">
        <v>1470</v>
      </c>
      <c r="H73" s="29">
        <v>1617</v>
      </c>
      <c r="I73" s="29">
        <v>1314</v>
      </c>
      <c r="J73" s="29">
        <v>941</v>
      </c>
      <c r="K73" s="29">
        <v>6242</v>
      </c>
    </row>
    <row r="74" spans="5:11" x14ac:dyDescent="0.3">
      <c r="E74" s="28" t="s">
        <v>14</v>
      </c>
      <c r="F74" s="29">
        <v>1255</v>
      </c>
      <c r="G74" s="29">
        <v>516</v>
      </c>
      <c r="H74" s="29">
        <v>1874</v>
      </c>
      <c r="I74" s="29">
        <v>1863</v>
      </c>
      <c r="J74" s="29">
        <v>1722</v>
      </c>
      <c r="K74" s="29">
        <v>7230</v>
      </c>
    </row>
    <row r="75" spans="5:11" x14ac:dyDescent="0.3">
      <c r="E75" s="28" t="s">
        <v>19</v>
      </c>
      <c r="F75" s="29">
        <v>1138</v>
      </c>
      <c r="G75" s="29">
        <v>1898</v>
      </c>
      <c r="H75" s="29">
        <v>1482</v>
      </c>
      <c r="I75" s="29">
        <v>846</v>
      </c>
      <c r="J75" s="29">
        <v>1154</v>
      </c>
      <c r="K75" s="29">
        <v>6518</v>
      </c>
    </row>
    <row r="76" spans="5:11" x14ac:dyDescent="0.3">
      <c r="E76" s="26" t="s">
        <v>1000</v>
      </c>
      <c r="F76" s="20"/>
      <c r="G76" s="20"/>
      <c r="H76" s="20"/>
      <c r="I76" s="20"/>
      <c r="J76" s="20"/>
      <c r="K76" s="20"/>
    </row>
    <row r="77" spans="5:11" x14ac:dyDescent="0.3">
      <c r="E77" s="28" t="s">
        <v>17</v>
      </c>
      <c r="F77" s="29">
        <v>1655</v>
      </c>
      <c r="G77" s="29">
        <v>805</v>
      </c>
      <c r="H77" s="29">
        <v>2263</v>
      </c>
      <c r="I77" s="29">
        <v>987</v>
      </c>
      <c r="J77" s="29">
        <v>1075</v>
      </c>
      <c r="K77" s="29">
        <v>6785</v>
      </c>
    </row>
    <row r="78" spans="5:11" x14ac:dyDescent="0.3">
      <c r="E78" s="28" t="s">
        <v>23</v>
      </c>
      <c r="F78" s="29">
        <v>1104</v>
      </c>
      <c r="G78" s="29">
        <v>2280</v>
      </c>
      <c r="H78" s="29">
        <v>1445</v>
      </c>
      <c r="I78" s="29">
        <v>1722</v>
      </c>
      <c r="J78" s="29">
        <v>1196</v>
      </c>
      <c r="K78" s="29">
        <v>7747</v>
      </c>
    </row>
    <row r="79" spans="5:11" x14ac:dyDescent="0.3">
      <c r="E79" s="28" t="s">
        <v>7</v>
      </c>
      <c r="F79" s="29">
        <v>372</v>
      </c>
      <c r="G79" s="29">
        <v>1818</v>
      </c>
      <c r="H79" s="29">
        <v>1346</v>
      </c>
      <c r="I79" s="29">
        <v>1156</v>
      </c>
      <c r="J79" s="29">
        <v>1484</v>
      </c>
      <c r="K79" s="29">
        <v>6176</v>
      </c>
    </row>
    <row r="80" spans="5:11" x14ac:dyDescent="0.3">
      <c r="E80" s="28" t="s">
        <v>22</v>
      </c>
      <c r="F80" s="29">
        <v>1415</v>
      </c>
      <c r="G80" s="29">
        <v>1271</v>
      </c>
      <c r="H80" s="29">
        <v>1214</v>
      </c>
      <c r="I80" s="29">
        <v>1135</v>
      </c>
      <c r="J80" s="29">
        <v>1566</v>
      </c>
      <c r="K80" s="29">
        <v>6601</v>
      </c>
    </row>
    <row r="81" spans="5:11" x14ac:dyDescent="0.3">
      <c r="E81" s="28" t="s">
        <v>21</v>
      </c>
      <c r="F81" s="29">
        <v>1362</v>
      </c>
      <c r="G81" s="29">
        <v>1363</v>
      </c>
      <c r="H81" s="29">
        <v>1152</v>
      </c>
      <c r="I81" s="29">
        <v>777</v>
      </c>
      <c r="J81" s="29">
        <v>750</v>
      </c>
      <c r="K81" s="29">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L18"/>
  <sheetViews>
    <sheetView zoomScale="98" zoomScaleNormal="115" workbookViewId="0">
      <selection activeCell="L6" sqref="L6"/>
    </sheetView>
  </sheetViews>
  <sheetFormatPr defaultRowHeight="14.4" x14ac:dyDescent="0.3"/>
  <cols>
    <col min="5" max="5" width="10.8984375" customWidth="1"/>
    <col min="6" max="6" width="14.3984375" customWidth="1"/>
  </cols>
  <sheetData>
    <row r="2" spans="5:12" x14ac:dyDescent="0.3">
      <c r="E2" t="s">
        <v>1040</v>
      </c>
      <c r="F2" t="s">
        <v>1041</v>
      </c>
    </row>
    <row r="3" spans="5:12" ht="25.5" customHeight="1" x14ac:dyDescent="0.3">
      <c r="E3" t="s">
        <v>11</v>
      </c>
      <c r="L3" t="e" cm="1">
        <f t="array" aca="1" ref="L3" ca="1">image(F3, "R01")</f>
        <v>#NAME?</v>
      </c>
    </row>
    <row r="4" spans="5:12" ht="25.5" customHeight="1" x14ac:dyDescent="0.3">
      <c r="E4" t="s">
        <v>9</v>
      </c>
      <c r="L4" t="e" cm="1">
        <f t="array" ref="L4">image</f>
        <v>#NAME?</v>
      </c>
    </row>
    <row r="5" spans="5:12" ht="25.5" customHeight="1" x14ac:dyDescent="0.3">
      <c r="E5" t="s">
        <v>6</v>
      </c>
      <c r="L5" t="e" cm="1">
        <f t="array" aca="1" ref="L5" ca="1">image("https://www.google.com/url?sa=i&amp;url=https%3A%2F%2Fwww.themoviedb.org%2Fperson%2F3223-robert-downey-jr&amp;psig=AOvVaw2GqRQHO4MNEoQDHTBJlwFb&amp;ust=1762371363113000&amp;source=images&amp;cd=vfe&amp;opi=89978449&amp;ved=0CBUQjRxqFwoTCNDA0Iqf2ZADFQAAAAAdAAAAABAE", "alt")</f>
        <v>#NAME?</v>
      </c>
    </row>
    <row r="6" spans="5:12" ht="25.5" customHeight="1" x14ac:dyDescent="0.3">
      <c r="E6" t="s">
        <v>13</v>
      </c>
      <c r="J6" t="s">
        <v>1084</v>
      </c>
    </row>
    <row r="7" spans="5:12" ht="25.5" customHeight="1" x14ac:dyDescent="0.3">
      <c r="E7" t="s">
        <v>10</v>
      </c>
    </row>
    <row r="10" spans="5:12" x14ac:dyDescent="0.3">
      <c r="F10" t="s">
        <v>1077</v>
      </c>
    </row>
    <row r="11" spans="5:12" x14ac:dyDescent="0.3">
      <c r="F11" t="s">
        <v>1078</v>
      </c>
      <c r="G11" s="31">
        <f>Pivots!A11/Pivots!A2</f>
        <v>0.186</v>
      </c>
    </row>
    <row r="12" spans="5:12" x14ac:dyDescent="0.3">
      <c r="F12" t="s">
        <v>1081</v>
      </c>
      <c r="G12">
        <f>_xlfn.XLOOKUP(Pivots!A49,Pivots!E39:E43, Pivots!F39:F43)</f>
        <v>186</v>
      </c>
    </row>
    <row r="13" spans="5:12" x14ac:dyDescent="0.3">
      <c r="F13" t="s">
        <v>1082</v>
      </c>
      <c r="G13">
        <f>_xlfn.XLOOKUP(Pivots!A49,Pivots!E39:E43, Pivots!G39:G43)</f>
        <v>16651</v>
      </c>
    </row>
    <row r="14" spans="5:12" x14ac:dyDescent="0.3">
      <c r="F14" t="s">
        <v>1079</v>
      </c>
      <c r="G14">
        <f>_xlfn.RANK.AVG(G12,Pivots!F39:F43)</f>
        <v>5</v>
      </c>
    </row>
    <row r="15" spans="5:12" x14ac:dyDescent="0.3">
      <c r="F15" t="s">
        <v>1080</v>
      </c>
      <c r="G15">
        <f>_xlfn.RANK.AVG(G13,Pivots!G39:G43)</f>
        <v>5</v>
      </c>
    </row>
    <row r="18" spans="6:7" x14ac:dyDescent="0.3">
      <c r="F18" t="s">
        <v>1083</v>
      </c>
      <c r="G18">
        <f>_xlfn.XLOOKUP(Pivots!A49, Assets!E3:E7,F3:F7 )</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Center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 Harish Sharma</cp:lastModifiedBy>
  <dcterms:created xsi:type="dcterms:W3CDTF">2021-03-14T20:21:32Z</dcterms:created>
  <dcterms:modified xsi:type="dcterms:W3CDTF">2026-04-08T03:48:53Z</dcterms:modified>
</cp:coreProperties>
</file>