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</sheets>
  <definedNames/>
  <calcPr/>
</workbook>
</file>

<file path=xl/sharedStrings.xml><?xml version="1.0" encoding="utf-8"?>
<sst xmlns="http://schemas.openxmlformats.org/spreadsheetml/2006/main" count="362" uniqueCount="129">
  <si>
    <t xml:space="preserve">GPT2 (Small)  - Transformer </t>
  </si>
  <si>
    <t>Tokenizer (by word for simplicity, but pretend its BPE)</t>
  </si>
  <si>
    <t>text</t>
  </si>
  <si>
    <t>the brown dog jumped over the lazy fox</t>
  </si>
  <si>
    <t>tokens</t>
  </si>
  <si>
    <t>EOS</t>
  </si>
  <si>
    <t>...</t>
  </si>
  <si>
    <t>foo</t>
  </si>
  <si>
    <t>token_id</t>
  </si>
  <si>
    <t xml:space="preserve">⬅ Vocab size </t>
  </si>
  <si>
    <t>input tokens</t>
  </si>
  <si>
    <t>the</t>
  </si>
  <si>
    <t>brown</t>
  </si>
  <si>
    <t>dog</t>
  </si>
  <si>
    <t>jumped</t>
  </si>
  <si>
    <t>over</t>
  </si>
  <si>
    <t>lazy</t>
  </si>
  <si>
    <t>fox</t>
  </si>
  <si>
    <t>input ids</t>
  </si>
  <si>
    <t>Embedding input matrix</t>
  </si>
  <si>
    <t>Embedding matrix</t>
  </si>
  <si>
    <t>⬅ hidden dimension (768)</t>
  </si>
  <si>
    <t>Lorem</t>
  </si>
  <si>
    <t>ipsum</t>
  </si>
  <si>
    <t>⬆ Context size (1024)</t>
  </si>
  <si>
    <t>dolor</t>
  </si>
  <si>
    <t>sit</t>
  </si>
  <si>
    <t>amet,</t>
  </si>
  <si>
    <t>consectetur</t>
  </si>
  <si>
    <t>adipiscing</t>
  </si>
  <si>
    <t>elit</t>
  </si>
  <si>
    <t xml:space="preserve">⬆ Vocab size </t>
  </si>
  <si>
    <t>Absolute Positional Encoding (GPT2 actually uses learned embedding)</t>
  </si>
  <si>
    <t>Embedding</t>
  </si>
  <si>
    <t>Input</t>
  </si>
  <si>
    <t>Matrix</t>
  </si>
  <si>
    <t>PE(x)</t>
  </si>
  <si>
    <t>⬇</t>
  </si>
  <si>
    <t>w/ encoding</t>
  </si>
  <si>
    <t xml:space="preserve">Dropout (pre-transformer) </t>
  </si>
  <si>
    <t>Rate</t>
  </si>
  <si>
    <t>Dropout</t>
  </si>
  <si>
    <t>mask</t>
  </si>
  <si>
    <t>TRANSFORMER -BEGIN-</t>
  </si>
  <si>
    <t xml:space="preserve">1st pre LayerNorm </t>
  </si>
  <si>
    <t>LayerNorm</t>
  </si>
  <si>
    <t>➡</t>
  </si>
  <si>
    <t>Multi-head attention</t>
  </si>
  <si>
    <t xml:space="preserve">(for demo purposes, 5x5) </t>
  </si>
  <si>
    <t>Causal</t>
  </si>
  <si>
    <t>(X)</t>
  </si>
  <si>
    <t>Mask</t>
  </si>
  <si>
    <t>⬅</t>
  </si>
  <si>
    <t>(10 more)</t>
  </si>
  <si>
    <t>Weight Q1</t>
  </si>
  <si>
    <t>Q1</t>
  </si>
  <si>
    <t>Weight Q2</t>
  </si>
  <si>
    <t>Q2</t>
  </si>
  <si>
    <t>(Query)</t>
  </si>
  <si>
    <t>Weight K1</t>
  </si>
  <si>
    <t>K1</t>
  </si>
  <si>
    <t>Weight K2</t>
  </si>
  <si>
    <t>K2</t>
  </si>
  <si>
    <t>(Key)</t>
  </si>
  <si>
    <t>Weight V1</t>
  </si>
  <si>
    <t>V1</t>
  </si>
  <si>
    <t>Weight V2</t>
  </si>
  <si>
    <t>V2</t>
  </si>
  <si>
    <t>(Value)</t>
  </si>
  <si>
    <t>Q*Kt/Dk^0.5</t>
  </si>
  <si>
    <t xml:space="preserve">SoftMax(Q*Kt/Dk^0.5) </t>
  </si>
  <si>
    <t>w/ Mask</t>
  </si>
  <si>
    <t>Causal self-attention #1</t>
  </si>
  <si>
    <t>Causal self-attention #2</t>
  </si>
  <si>
    <t>Causal self-attention #12 (pretend there's 9 more here))</t>
  </si>
  <si>
    <t>Concat</t>
  </si>
  <si>
    <t>W0</t>
  </si>
  <si>
    <t>MHA</t>
  </si>
  <si>
    <t xml:space="preserve">Dropout (in transformer, after attention) </t>
  </si>
  <si>
    <t>Residual adding input before the pre-layernorm 1</t>
  </si>
  <si>
    <t>Pre-</t>
  </si>
  <si>
    <t>w/ Residual</t>
  </si>
  <si>
    <t xml:space="preserve">2nd pre LayerNorm </t>
  </si>
  <si>
    <t>FFN: Growing (4x)</t>
  </si>
  <si>
    <t>4x Weights</t>
  </si>
  <si>
    <t>@ 4x</t>
  </si>
  <si>
    <t>FFN: GELU</t>
  </si>
  <si>
    <t>GeLU</t>
  </si>
  <si>
    <t>FFN: Shrinking (4x)</t>
  </si>
  <si>
    <t>/4x Weights</t>
  </si>
  <si>
    <t>4x shrinking</t>
  </si>
  <si>
    <t xml:space="preserve">Dropout (in transformer, after FFN) </t>
  </si>
  <si>
    <t xml:space="preserve">Residual adding input before the 2nd pre-layernorm </t>
  </si>
  <si>
    <t>TRANSFORMER -END-</t>
  </si>
  <si>
    <t xml:space="preserve">Even more transformers (12 in total!) </t>
  </si>
  <si>
    <t xml:space="preserve">Transformer 1 </t>
  </si>
  <si>
    <t>output</t>
  </si>
  <si>
    <t>Transformer 2</t>
  </si>
  <si>
    <t>Transformer 3</t>
  </si>
  <si>
    <t>Transformer 4</t>
  </si>
  <si>
    <t>Transformer 5</t>
  </si>
  <si>
    <t>Transformer 6</t>
  </si>
  <si>
    <t>Transformer 7</t>
  </si>
  <si>
    <t>Transformer 8</t>
  </si>
  <si>
    <t>Transformer 9</t>
  </si>
  <si>
    <t>Transformer 10</t>
  </si>
  <si>
    <t>Transformer 11</t>
  </si>
  <si>
    <t>Transformer 12</t>
  </si>
  <si>
    <t>Final LayerNorm</t>
  </si>
  <si>
    <t>Unembedding Matrix</t>
  </si>
  <si>
    <t>lorem</t>
  </si>
  <si>
    <t>Unembedded</t>
  </si>
  <si>
    <t>SoftMax</t>
  </si>
  <si>
    <t>Output</t>
  </si>
  <si>
    <t>Has</t>
  </si>
  <si>
    <t>Did</t>
  </si>
  <si>
    <t>Fox</t>
  </si>
  <si>
    <t>Dog</t>
  </si>
  <si>
    <t>You</t>
  </si>
  <si>
    <t>The</t>
  </si>
  <si>
    <t>Are</t>
  </si>
  <si>
    <t>ArgMax of last row (choose the biggest next token)</t>
  </si>
  <si>
    <t>ArgMax</t>
  </si>
  <si>
    <t>TokenID</t>
  </si>
  <si>
    <t>Token</t>
  </si>
  <si>
    <t>Why there's no exercises? The key takeaway...</t>
  </si>
  <si>
    <t xml:space="preserve">Transformers aren't magic. </t>
  </si>
  <si>
    <t>It's MatMuls in a training loop all the way down.</t>
  </si>
  <si>
    <t>You've seen every component of GPT2.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</si>
</sst>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3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>
      <color rgb="FFB7B7B7"/>
      <name val="Arial"/>
    </font>
    <font>
      <b/>
      <sz val="14.0"/>
      <color theme="1"/>
      <name val="Arial"/>
    </font>
    <font>
      <b/>
      <color theme="1"/>
      <name val="Arial"/>
    </font>
    <font>
      <color rgb="FF000000"/>
      <name val="Arial"/>
    </font>
    <font>
      <b/>
      <i/>
      <color theme="1"/>
      <name val="Arial"/>
    </font>
    <font>
      <color rgb="FFCCCCCC"/>
      <name val="Arial"/>
      <scheme val="minor"/>
    </font>
    <font>
      <b/>
      <sz val="16.0"/>
      <color theme="1"/>
      <name val="Arial"/>
    </font>
    <font>
      <color rgb="FFFFFFFF"/>
      <name val="Arial"/>
    </font>
    <font>
      <sz val="12.0"/>
      <color theme="1"/>
      <name val="Arial"/>
      <scheme val="minor"/>
    </font>
  </fonts>
  <fills count="30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49"/>
        <bgColor rgb="FFFFFF49"/>
      </patternFill>
    </fill>
    <fill>
      <patternFill patternType="solid">
        <fgColor rgb="FFB7B7B7"/>
        <bgColor rgb="FFB7B7B7"/>
      </patternFill>
    </fill>
    <fill>
      <patternFill patternType="solid">
        <fgColor rgb="FFEDA29C"/>
        <bgColor rgb="FFEDA29C"/>
      </patternFill>
    </fill>
    <fill>
      <patternFill patternType="solid">
        <fgColor rgb="FFFFFFFF"/>
        <bgColor rgb="FFFFFFFF"/>
      </patternFill>
    </fill>
    <fill>
      <patternFill patternType="solid">
        <fgColor rgb="FFEC9D96"/>
        <bgColor rgb="FFEC9D96"/>
      </patternFill>
    </fill>
    <fill>
      <patternFill patternType="solid">
        <fgColor rgb="FF57BB8A"/>
        <bgColor rgb="FF57BB8A"/>
      </patternFill>
    </fill>
    <fill>
      <patternFill patternType="solid">
        <fgColor rgb="FF83CDA9"/>
        <bgColor rgb="FF83CDA9"/>
      </patternFill>
    </fill>
    <fill>
      <patternFill patternType="solid">
        <fgColor rgb="FFC2E7D5"/>
        <bgColor rgb="FFC2E7D5"/>
      </patternFill>
    </fill>
    <fill>
      <patternFill patternType="solid">
        <fgColor rgb="FFD3EEE1"/>
        <bgColor rgb="FFD3EEE1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EB968F"/>
        <bgColor rgb="FFEB968F"/>
      </patternFill>
    </fill>
    <fill>
      <patternFill patternType="solid">
        <fgColor rgb="FFF7D7D5"/>
        <bgColor rgb="FFF7D7D5"/>
      </patternFill>
    </fill>
    <fill>
      <patternFill patternType="solid">
        <fgColor rgb="FF6CC499"/>
        <bgColor rgb="FF6CC499"/>
      </patternFill>
    </fill>
    <fill>
      <patternFill patternType="solid">
        <fgColor rgb="FFF1B7B2"/>
        <bgColor rgb="FFF1B7B2"/>
      </patternFill>
    </fill>
    <fill>
      <patternFill patternType="solid">
        <fgColor rgb="FFFAE8E6"/>
        <bgColor rgb="FFFAE8E6"/>
      </patternFill>
    </fill>
    <fill>
      <patternFill patternType="solid">
        <fgColor rgb="FFF8DEDB"/>
        <bgColor rgb="FFF8DEDB"/>
      </patternFill>
    </fill>
    <fill>
      <patternFill patternType="solid">
        <fgColor rgb="FFFAE9E7"/>
        <bgColor rgb="FFFAE9E7"/>
      </patternFill>
    </fill>
    <fill>
      <patternFill patternType="solid">
        <fgColor rgb="FFFCFEFD"/>
        <bgColor rgb="FFFCFEFD"/>
      </patternFill>
    </fill>
    <fill>
      <patternFill patternType="solid">
        <fgColor rgb="FFE4F4EC"/>
        <bgColor rgb="FFE4F4EC"/>
      </patternFill>
    </fill>
    <fill>
      <patternFill patternType="solid">
        <fgColor rgb="FFABDDC5"/>
        <bgColor rgb="FFABDDC5"/>
      </patternFill>
    </fill>
    <fill>
      <patternFill patternType="solid">
        <fgColor rgb="FF95D4B5"/>
        <bgColor rgb="FF95D4B5"/>
      </patternFill>
    </fill>
    <fill>
      <patternFill patternType="solid">
        <fgColor rgb="FFCAEADA"/>
        <bgColor rgb="FFCAEADA"/>
      </patternFill>
    </fill>
    <fill>
      <patternFill patternType="solid">
        <fgColor rgb="FFF9E4E2"/>
        <bgColor rgb="FFF9E4E2"/>
      </patternFill>
    </fill>
    <fill>
      <patternFill patternType="solid">
        <fgColor rgb="FFEB9790"/>
        <bgColor rgb="FFEB9790"/>
      </patternFill>
    </fill>
    <fill>
      <patternFill patternType="solid">
        <fgColor rgb="FFFEFFFE"/>
        <bgColor rgb="FFFEFFFE"/>
      </patternFill>
    </fill>
    <fill>
      <patternFill patternType="solid">
        <fgColor rgb="FFFEFEFE"/>
        <bgColor rgb="FFFEFEFE"/>
      </patternFill>
    </fill>
    <fill>
      <patternFill patternType="solid">
        <fgColor rgb="FFF8FCFA"/>
        <bgColor rgb="FFF8FCFA"/>
      </patternFill>
    </fill>
    <fill>
      <patternFill patternType="solid">
        <fgColor rgb="FFE67C73"/>
        <bgColor rgb="FFE67C73"/>
      </patternFill>
    </fill>
    <fill>
      <patternFill patternType="solid">
        <fgColor rgb="FFCCEBDB"/>
        <bgColor rgb="FFCCEBDB"/>
      </patternFill>
    </fill>
    <fill>
      <patternFill patternType="solid">
        <fgColor rgb="FFFDF7F6"/>
        <bgColor rgb="FFFDF7F6"/>
      </patternFill>
    </fill>
    <fill>
      <patternFill patternType="solid">
        <fgColor rgb="FFB1E0C9"/>
        <bgColor rgb="FFB1E0C9"/>
      </patternFill>
    </fill>
    <fill>
      <patternFill patternType="solid">
        <fgColor rgb="FFF7D8D5"/>
        <bgColor rgb="FFF7D8D5"/>
      </patternFill>
    </fill>
    <fill>
      <patternFill patternType="solid">
        <fgColor rgb="FFEEA8A2"/>
        <bgColor rgb="FFEEA8A2"/>
      </patternFill>
    </fill>
    <fill>
      <patternFill patternType="solid">
        <fgColor rgb="FFD8F0E4"/>
        <bgColor rgb="FFD8F0E4"/>
      </patternFill>
    </fill>
    <fill>
      <patternFill patternType="solid">
        <fgColor rgb="FFF1FAF6"/>
        <bgColor rgb="FFF1FAF6"/>
      </patternFill>
    </fill>
    <fill>
      <patternFill patternType="solid">
        <fgColor rgb="FFF4FBF7"/>
        <bgColor rgb="FFF4FBF7"/>
      </patternFill>
    </fill>
    <fill>
      <patternFill patternType="solid">
        <fgColor rgb="FF59BC8C"/>
        <bgColor rgb="FF59BC8C"/>
      </patternFill>
    </fill>
    <fill>
      <patternFill patternType="solid">
        <fgColor rgb="FFB5E1CC"/>
        <bgColor rgb="FFB5E1CC"/>
      </patternFill>
    </fill>
    <fill>
      <patternFill patternType="solid">
        <fgColor rgb="FFC7E9D8"/>
        <bgColor rgb="FFC7E9D8"/>
      </patternFill>
    </fill>
    <fill>
      <patternFill patternType="solid">
        <fgColor rgb="FF97D5B6"/>
        <bgColor rgb="FF97D5B6"/>
      </patternFill>
    </fill>
    <fill>
      <patternFill patternType="solid">
        <fgColor rgb="FF69C296"/>
        <bgColor rgb="FF69C296"/>
      </patternFill>
    </fill>
    <fill>
      <patternFill patternType="solid">
        <fgColor rgb="FFFEFCFC"/>
        <bgColor rgb="FFFEFCFC"/>
      </patternFill>
    </fill>
    <fill>
      <patternFill patternType="solid">
        <fgColor rgb="FF9ED8BC"/>
        <bgColor rgb="FF9ED8BC"/>
      </patternFill>
    </fill>
    <fill>
      <patternFill patternType="solid">
        <fgColor rgb="FFEEA9A4"/>
        <bgColor rgb="FFEEA9A4"/>
      </patternFill>
    </fill>
    <fill>
      <patternFill patternType="solid">
        <fgColor rgb="FFFBEDEC"/>
        <bgColor rgb="FFFBEDEC"/>
      </patternFill>
    </fill>
    <fill>
      <patternFill patternType="solid">
        <fgColor rgb="FF87CFAC"/>
        <bgColor rgb="FF87CFAC"/>
      </patternFill>
    </fill>
    <fill>
      <patternFill patternType="solid">
        <fgColor rgb="FFEC9D97"/>
        <bgColor rgb="FFEC9D97"/>
      </patternFill>
    </fill>
    <fill>
      <patternFill patternType="solid">
        <fgColor rgb="FFF6D2CF"/>
        <bgColor rgb="FFF6D2CF"/>
      </patternFill>
    </fill>
    <fill>
      <patternFill patternType="solid">
        <fgColor rgb="FFF4C9C6"/>
        <bgColor rgb="FFF4C9C6"/>
      </patternFill>
    </fill>
    <fill>
      <patternFill patternType="solid">
        <fgColor rgb="FFF8DBD9"/>
        <bgColor rgb="FFF8DBD9"/>
      </patternFill>
    </fill>
    <fill>
      <patternFill patternType="solid">
        <fgColor rgb="FFF9E3E2"/>
        <bgColor rgb="FFF9E3E2"/>
      </patternFill>
    </fill>
    <fill>
      <patternFill patternType="solid">
        <fgColor rgb="FFFCF2F1"/>
        <bgColor rgb="FFFCF2F1"/>
      </patternFill>
    </fill>
    <fill>
      <patternFill patternType="solid">
        <fgColor rgb="FFA6DBC1"/>
        <bgColor rgb="FFA6DBC1"/>
      </patternFill>
    </fill>
    <fill>
      <patternFill patternType="solid">
        <fgColor rgb="FFE1F3EA"/>
        <bgColor rgb="FFE1F3EA"/>
      </patternFill>
    </fill>
    <fill>
      <patternFill patternType="solid">
        <fgColor rgb="FF8BD0AE"/>
        <bgColor rgb="FF8BD0AE"/>
      </patternFill>
    </fill>
    <fill>
      <patternFill patternType="solid">
        <fgColor rgb="FFF0B1AC"/>
        <bgColor rgb="FFF0B1AC"/>
      </patternFill>
    </fill>
    <fill>
      <patternFill patternType="solid">
        <fgColor rgb="FFF9E1DF"/>
        <bgColor rgb="FFF9E1DF"/>
      </patternFill>
    </fill>
    <fill>
      <patternFill patternType="solid">
        <fgColor rgb="FFDAF0E6"/>
        <bgColor rgb="FFDAF0E6"/>
      </patternFill>
    </fill>
    <fill>
      <patternFill patternType="solid">
        <fgColor rgb="FFE1F3EB"/>
        <bgColor rgb="FFE1F3EB"/>
      </patternFill>
    </fill>
    <fill>
      <patternFill patternType="solid">
        <fgColor rgb="FFE3F4EB"/>
        <bgColor rgb="FFE3F4EB"/>
      </patternFill>
    </fill>
    <fill>
      <patternFill patternType="solid">
        <fgColor rgb="FFB9E3CE"/>
        <bgColor rgb="FFB9E3CE"/>
      </patternFill>
    </fill>
    <fill>
      <patternFill patternType="solid">
        <fgColor rgb="FFF4C7C3"/>
        <bgColor rgb="FFF4C7C3"/>
      </patternFill>
    </fill>
    <fill>
      <patternFill patternType="solid">
        <fgColor rgb="FFFBEBE9"/>
        <bgColor rgb="FFFBEBE9"/>
      </patternFill>
    </fill>
    <fill>
      <patternFill patternType="solid">
        <fgColor rgb="FFF3FBF7"/>
        <bgColor rgb="FFF3FBF7"/>
      </patternFill>
    </fill>
    <fill>
      <patternFill patternType="solid">
        <fgColor rgb="FFF1B6B1"/>
        <bgColor rgb="FFF1B6B1"/>
      </patternFill>
    </fill>
    <fill>
      <patternFill patternType="solid">
        <fgColor rgb="FFE0F3EA"/>
        <bgColor rgb="FFE0F3EA"/>
      </patternFill>
    </fill>
    <fill>
      <patternFill patternType="solid">
        <fgColor rgb="FFF7D5D2"/>
        <bgColor rgb="FFF7D5D2"/>
      </patternFill>
    </fill>
    <fill>
      <patternFill patternType="solid">
        <fgColor rgb="FFF3C2BD"/>
        <bgColor rgb="FFF3C2BD"/>
      </patternFill>
    </fill>
    <fill>
      <patternFill patternType="solid">
        <fgColor rgb="FFF3C2BE"/>
        <bgColor rgb="FFF3C2BE"/>
      </patternFill>
    </fill>
    <fill>
      <patternFill patternType="solid">
        <fgColor rgb="FFFDF4F4"/>
        <bgColor rgb="FFFDF4F4"/>
      </patternFill>
    </fill>
    <fill>
      <patternFill patternType="solid">
        <fgColor rgb="FFF8DCDA"/>
        <bgColor rgb="FFF8DCDA"/>
      </patternFill>
    </fill>
    <fill>
      <patternFill patternType="solid">
        <fgColor rgb="FF7DCBA4"/>
        <bgColor rgb="FF7DCBA4"/>
      </patternFill>
    </fill>
    <fill>
      <patternFill patternType="solid">
        <fgColor rgb="FF70C59C"/>
        <bgColor rgb="FF70C59C"/>
      </patternFill>
    </fill>
    <fill>
      <patternFill patternType="solid">
        <fgColor rgb="FFBFE5D3"/>
        <bgColor rgb="FFBFE5D3"/>
      </patternFill>
    </fill>
    <fill>
      <patternFill patternType="solid">
        <fgColor rgb="FFFBECEB"/>
        <bgColor rgb="FFFBECEB"/>
      </patternFill>
    </fill>
    <fill>
      <patternFill patternType="solid">
        <fgColor rgb="FFF5CECA"/>
        <bgColor rgb="FFF5CECA"/>
      </patternFill>
    </fill>
    <fill>
      <patternFill patternType="solid">
        <fgColor rgb="FFF1B5B0"/>
        <bgColor rgb="FFF1B5B0"/>
      </patternFill>
    </fill>
    <fill>
      <patternFill patternType="solid">
        <fgColor rgb="FFC4E7D6"/>
        <bgColor rgb="FFC4E7D6"/>
      </patternFill>
    </fill>
    <fill>
      <patternFill patternType="solid">
        <fgColor rgb="FFDDF2E8"/>
        <bgColor rgb="FFDDF2E8"/>
      </patternFill>
    </fill>
    <fill>
      <patternFill patternType="solid">
        <fgColor rgb="FFDCF1E7"/>
        <bgColor rgb="FFDCF1E7"/>
      </patternFill>
    </fill>
    <fill>
      <patternFill patternType="solid">
        <fgColor rgb="FFEEF9F4"/>
        <bgColor rgb="FFEEF9F4"/>
      </patternFill>
    </fill>
    <fill>
      <patternFill patternType="solid">
        <fgColor rgb="FFF6D0CC"/>
        <bgColor rgb="FFF6D0CC"/>
      </patternFill>
    </fill>
    <fill>
      <patternFill patternType="solid">
        <fgColor rgb="FFFEFDFD"/>
        <bgColor rgb="FFFEFDFD"/>
      </patternFill>
    </fill>
    <fill>
      <patternFill patternType="solid">
        <fgColor rgb="FFB8E2CD"/>
        <bgColor rgb="FFB8E2CD"/>
      </patternFill>
    </fill>
    <fill>
      <patternFill patternType="solid">
        <fgColor rgb="FFEDA49E"/>
        <bgColor rgb="FFEDA49E"/>
      </patternFill>
    </fill>
    <fill>
      <patternFill patternType="solid">
        <fgColor rgb="FFC8E9D9"/>
        <bgColor rgb="FFC8E9D9"/>
      </patternFill>
    </fill>
    <fill>
      <patternFill patternType="solid">
        <fgColor rgb="FFF2BBB6"/>
        <bgColor rgb="FFF2BBB6"/>
      </patternFill>
    </fill>
    <fill>
      <patternFill patternType="solid">
        <fgColor rgb="FFF8DAD8"/>
        <bgColor rgb="FFF8DAD8"/>
      </patternFill>
    </fill>
    <fill>
      <patternFill patternType="solid">
        <fgColor rgb="FFF0F9F5"/>
        <bgColor rgb="FFF0F9F5"/>
      </patternFill>
    </fill>
    <fill>
      <patternFill patternType="solid">
        <fgColor rgb="FFB2E0CA"/>
        <bgColor rgb="FFB2E0CA"/>
      </patternFill>
    </fill>
    <fill>
      <patternFill patternType="solid">
        <fgColor rgb="FFFEFBFB"/>
        <bgColor rgb="FFFEFBFB"/>
      </patternFill>
    </fill>
    <fill>
      <patternFill patternType="solid">
        <fgColor rgb="FFBCE4D1"/>
        <bgColor rgb="FFBCE4D1"/>
      </patternFill>
    </fill>
    <fill>
      <patternFill patternType="solid">
        <fgColor rgb="FFF3C4C0"/>
        <bgColor rgb="FFF3C4C0"/>
      </patternFill>
    </fill>
    <fill>
      <patternFill patternType="solid">
        <fgColor rgb="FFF9FDFB"/>
        <bgColor rgb="FFF9FDFB"/>
      </patternFill>
    </fill>
    <fill>
      <patternFill patternType="solid">
        <fgColor rgb="FF8ED2B0"/>
        <bgColor rgb="FF8ED2B0"/>
      </patternFill>
    </fill>
    <fill>
      <patternFill patternType="solid">
        <fgColor rgb="FFFCF3F3"/>
        <bgColor rgb="FFFCF3F3"/>
      </patternFill>
    </fill>
    <fill>
      <patternFill patternType="solid">
        <fgColor rgb="FFF3FAF7"/>
        <bgColor rgb="FFF3FAF7"/>
      </patternFill>
    </fill>
    <fill>
      <patternFill patternType="solid">
        <fgColor rgb="FFFBEBEA"/>
        <bgColor rgb="FFFBEBEA"/>
      </patternFill>
    </fill>
    <fill>
      <patternFill patternType="solid">
        <fgColor rgb="FFEFAEA8"/>
        <bgColor rgb="FFEFAEA8"/>
      </patternFill>
    </fill>
    <fill>
      <patternFill patternType="solid">
        <fgColor rgb="FFF2BDB8"/>
        <bgColor rgb="FFF2BDB8"/>
      </patternFill>
    </fill>
    <fill>
      <patternFill patternType="solid">
        <fgColor rgb="FFFEFAFA"/>
        <bgColor rgb="FFFEFAFA"/>
      </patternFill>
    </fill>
    <fill>
      <patternFill patternType="solid">
        <fgColor rgb="FFB6E2CD"/>
        <bgColor rgb="FFB6E2CD"/>
      </patternFill>
    </fill>
    <fill>
      <patternFill patternType="solid">
        <fgColor rgb="FFD7EFE3"/>
        <bgColor rgb="FFD7EFE3"/>
      </patternFill>
    </fill>
    <fill>
      <patternFill patternType="solid">
        <fgColor rgb="FFEDA39C"/>
        <bgColor rgb="FFEDA39C"/>
      </patternFill>
    </fill>
    <fill>
      <patternFill patternType="solid">
        <fgColor rgb="FFDBF1E6"/>
        <bgColor rgb="FFDBF1E6"/>
      </patternFill>
    </fill>
    <fill>
      <patternFill patternType="solid">
        <fgColor rgb="FF67C295"/>
        <bgColor rgb="FF67C295"/>
      </patternFill>
    </fill>
    <fill>
      <patternFill patternType="solid">
        <fgColor rgb="FF9DD8BB"/>
        <bgColor rgb="FF9DD8BB"/>
      </patternFill>
    </fill>
    <fill>
      <patternFill patternType="solid">
        <fgColor rgb="FFEEF8F3"/>
        <bgColor rgb="FFEEF8F3"/>
      </patternFill>
    </fill>
    <fill>
      <patternFill patternType="solid">
        <fgColor rgb="FFEFABA5"/>
        <bgColor rgb="FFEFABA5"/>
      </patternFill>
    </fill>
    <fill>
      <patternFill patternType="solid">
        <fgColor rgb="FFFDF5F5"/>
        <bgColor rgb="FFFDF5F5"/>
      </patternFill>
    </fill>
    <fill>
      <patternFill patternType="solid">
        <fgColor rgb="FFEAF7F0"/>
        <bgColor rgb="FFEAF7F0"/>
      </patternFill>
    </fill>
    <fill>
      <patternFill patternType="solid">
        <fgColor rgb="FFF7FCFA"/>
        <bgColor rgb="FFF7FCFA"/>
      </patternFill>
    </fill>
    <fill>
      <patternFill patternType="solid">
        <fgColor rgb="FFF4C6C2"/>
        <bgColor rgb="FFF4C6C2"/>
      </patternFill>
    </fill>
    <fill>
      <patternFill patternType="solid">
        <fgColor rgb="FFE88A82"/>
        <bgColor rgb="FFE88A82"/>
      </patternFill>
    </fill>
    <fill>
      <patternFill patternType="solid">
        <fgColor rgb="FFFAE9E8"/>
        <bgColor rgb="FFFAE9E8"/>
      </patternFill>
    </fill>
    <fill>
      <patternFill patternType="solid">
        <fgColor rgb="FFFCF0EF"/>
        <bgColor rgb="FFFCF0EF"/>
      </patternFill>
    </fill>
    <fill>
      <patternFill patternType="solid">
        <fgColor rgb="FFF2BFBB"/>
        <bgColor rgb="FFF2BFBB"/>
      </patternFill>
    </fill>
    <fill>
      <patternFill patternType="solid">
        <fgColor rgb="FFA4DBC0"/>
        <bgColor rgb="FFA4DBC0"/>
      </patternFill>
    </fill>
    <fill>
      <patternFill patternType="solid">
        <fgColor rgb="FFF4C9C5"/>
        <bgColor rgb="FFF4C9C5"/>
      </patternFill>
    </fill>
    <fill>
      <patternFill patternType="solid">
        <fgColor rgb="FFA7DCC2"/>
        <bgColor rgb="FFA7DCC2"/>
      </patternFill>
    </fill>
    <fill>
      <patternFill patternType="solid">
        <fgColor rgb="FFF0B0AB"/>
        <bgColor rgb="FFF0B0AB"/>
      </patternFill>
    </fill>
    <fill>
      <patternFill patternType="solid">
        <fgColor rgb="FF6BC398"/>
        <bgColor rgb="FF6BC398"/>
      </patternFill>
    </fill>
    <fill>
      <patternFill patternType="solid">
        <fgColor rgb="FFF8DFDD"/>
        <bgColor rgb="FFF8DFDD"/>
      </patternFill>
    </fill>
    <fill>
      <patternFill patternType="solid">
        <fgColor rgb="FFFBEAE9"/>
        <bgColor rgb="FFFBEAE9"/>
      </patternFill>
    </fill>
    <fill>
      <patternFill patternType="solid">
        <fgColor rgb="FFFAE8E7"/>
        <bgColor rgb="FFFAE8E7"/>
      </patternFill>
    </fill>
    <fill>
      <patternFill patternType="solid">
        <fgColor rgb="FFBBE4D0"/>
        <bgColor rgb="FFBBE4D0"/>
      </patternFill>
    </fill>
    <fill>
      <patternFill patternType="solid">
        <fgColor rgb="FFA6DBC2"/>
        <bgColor rgb="FFA6DBC2"/>
      </patternFill>
    </fill>
    <fill>
      <patternFill patternType="solid">
        <fgColor rgb="FFE3F4EC"/>
        <bgColor rgb="FFE3F4EC"/>
      </patternFill>
    </fill>
    <fill>
      <patternFill patternType="solid">
        <fgColor rgb="FF7ACAA3"/>
        <bgColor rgb="FF7ACAA3"/>
      </patternFill>
    </fill>
    <fill>
      <patternFill patternType="solid">
        <fgColor rgb="FFBDE5D1"/>
        <bgColor rgb="FFBDE5D1"/>
      </patternFill>
    </fill>
    <fill>
      <patternFill patternType="solid">
        <fgColor rgb="FFF5CFCC"/>
        <bgColor rgb="FFF5CFCC"/>
      </patternFill>
    </fill>
    <fill>
      <patternFill patternType="solid">
        <fgColor rgb="FF8FD2B1"/>
        <bgColor rgb="FF8FD2B1"/>
      </patternFill>
    </fill>
    <fill>
      <patternFill patternType="solid">
        <fgColor rgb="FFFCF1F0"/>
        <bgColor rgb="FFFCF1F0"/>
      </patternFill>
    </fill>
    <fill>
      <patternFill patternType="solid">
        <fgColor rgb="FFF3C0BC"/>
        <bgColor rgb="FFF3C0BC"/>
      </patternFill>
    </fill>
    <fill>
      <patternFill patternType="solid">
        <fgColor rgb="FFC0E6D3"/>
        <bgColor rgb="FFC0E6D3"/>
      </patternFill>
    </fill>
    <fill>
      <patternFill patternType="solid">
        <fgColor rgb="FFFDF8F8"/>
        <bgColor rgb="FFFDF8F8"/>
      </patternFill>
    </fill>
    <fill>
      <patternFill patternType="solid">
        <fgColor rgb="FFFAE7E5"/>
        <bgColor rgb="FFFAE7E5"/>
      </patternFill>
    </fill>
    <fill>
      <patternFill patternType="solid">
        <fgColor rgb="FFF6D1CE"/>
        <bgColor rgb="FFF6D1CE"/>
      </patternFill>
    </fill>
    <fill>
      <patternFill patternType="solid">
        <fgColor rgb="FFF6D4D1"/>
        <bgColor rgb="FFF6D4D1"/>
      </patternFill>
    </fill>
    <fill>
      <patternFill patternType="solid">
        <fgColor rgb="FFEDA19B"/>
        <bgColor rgb="FFEDA19B"/>
      </patternFill>
    </fill>
    <fill>
      <patternFill patternType="solid">
        <fgColor rgb="FFF3C1BD"/>
        <bgColor rgb="FFF3C1BD"/>
      </patternFill>
    </fill>
    <fill>
      <patternFill patternType="solid">
        <fgColor rgb="FFFDF6F5"/>
        <bgColor rgb="FFFDF6F5"/>
      </patternFill>
    </fill>
    <fill>
      <patternFill patternType="solid">
        <fgColor rgb="FF8AD0AD"/>
        <bgColor rgb="FF8AD0AD"/>
      </patternFill>
    </fill>
    <fill>
      <patternFill patternType="solid">
        <fgColor rgb="FFEC9C95"/>
        <bgColor rgb="FFEC9C95"/>
      </patternFill>
    </fill>
    <fill>
      <patternFill patternType="solid">
        <fgColor rgb="FF78C8A1"/>
        <bgColor rgb="FF78C8A1"/>
      </patternFill>
    </fill>
    <fill>
      <patternFill patternType="solid">
        <fgColor rgb="FFF9DFDD"/>
        <bgColor rgb="FFF9DFDD"/>
      </patternFill>
    </fill>
    <fill>
      <patternFill patternType="solid">
        <fgColor rgb="FFC1E6D4"/>
        <bgColor rgb="FFC1E6D4"/>
      </patternFill>
    </fill>
    <fill>
      <patternFill patternType="solid">
        <fgColor rgb="FFF4CAC6"/>
        <bgColor rgb="FFF4CAC6"/>
      </patternFill>
    </fill>
    <fill>
      <patternFill patternType="solid">
        <fgColor rgb="FFF8DCD9"/>
        <bgColor rgb="FFF8DCD9"/>
      </patternFill>
    </fill>
    <fill>
      <patternFill patternType="solid">
        <fgColor rgb="FFC5E8D7"/>
        <bgColor rgb="FFC5E8D7"/>
      </patternFill>
    </fill>
    <fill>
      <patternFill patternType="solid">
        <fgColor rgb="FFEB9A93"/>
        <bgColor rgb="FFEB9A93"/>
      </patternFill>
    </fill>
    <fill>
      <patternFill patternType="solid">
        <fgColor rgb="FF7AC9A2"/>
        <bgColor rgb="FF7AC9A2"/>
      </patternFill>
    </fill>
    <fill>
      <patternFill patternType="solid">
        <fgColor rgb="FFA5DBC0"/>
        <bgColor rgb="FFA5DBC0"/>
      </patternFill>
    </fill>
    <fill>
      <patternFill patternType="solid">
        <fgColor rgb="FFCFECDE"/>
        <bgColor rgb="FFCFECDE"/>
      </patternFill>
    </fill>
    <fill>
      <patternFill patternType="solid">
        <fgColor rgb="FFF8DEDC"/>
        <bgColor rgb="FFF8DEDC"/>
      </patternFill>
    </fill>
    <fill>
      <patternFill patternType="solid">
        <fgColor rgb="FF62C092"/>
        <bgColor rgb="FF62C092"/>
      </patternFill>
    </fill>
    <fill>
      <patternFill patternType="solid">
        <fgColor rgb="FFF5FBF8"/>
        <bgColor rgb="FFF5FBF8"/>
      </patternFill>
    </fill>
    <fill>
      <patternFill patternType="solid">
        <fgColor rgb="FFD4EEE1"/>
        <bgColor rgb="FFD4EEE1"/>
      </patternFill>
    </fill>
    <fill>
      <patternFill patternType="solid">
        <fgColor rgb="FFF9E0DE"/>
        <bgColor rgb="FFF9E0DE"/>
      </patternFill>
    </fill>
    <fill>
      <patternFill patternType="solid">
        <fgColor rgb="FFE4F5ED"/>
        <bgColor rgb="FFE4F5ED"/>
      </patternFill>
    </fill>
    <fill>
      <patternFill patternType="solid">
        <fgColor rgb="FFFEFFFF"/>
        <bgColor rgb="FFFEFFFF"/>
      </patternFill>
    </fill>
    <fill>
      <patternFill patternType="solid">
        <fgColor rgb="FFDFF3E9"/>
        <bgColor rgb="FFDFF3E9"/>
      </patternFill>
    </fill>
    <fill>
      <patternFill patternType="solid">
        <fgColor rgb="FFC3E7D5"/>
        <bgColor rgb="FFC3E7D5"/>
      </patternFill>
    </fill>
    <fill>
      <patternFill patternType="solid">
        <fgColor rgb="FFFAFDFB"/>
        <bgColor rgb="FFFAFDFB"/>
      </patternFill>
    </fill>
    <fill>
      <patternFill patternType="solid">
        <fgColor rgb="FF5EBE8F"/>
        <bgColor rgb="FF5EBE8F"/>
      </patternFill>
    </fill>
    <fill>
      <patternFill patternType="solid">
        <fgColor rgb="FFEA958E"/>
        <bgColor rgb="FFEA958E"/>
      </patternFill>
    </fill>
    <fill>
      <patternFill patternType="solid">
        <fgColor rgb="FFEFF9F4"/>
        <bgColor rgb="FFEFF9F4"/>
      </patternFill>
    </fill>
    <fill>
      <patternFill patternType="solid">
        <fgColor rgb="FFFAE7E6"/>
        <bgColor rgb="FFFAE7E6"/>
      </patternFill>
    </fill>
    <fill>
      <patternFill patternType="solid">
        <fgColor rgb="FF98D6B8"/>
        <bgColor rgb="FF98D6B8"/>
      </patternFill>
    </fill>
    <fill>
      <patternFill patternType="solid">
        <fgColor rgb="FFFDF9F9"/>
        <bgColor rgb="FFFDF9F9"/>
      </patternFill>
    </fill>
    <fill>
      <patternFill patternType="solid">
        <fgColor rgb="FFD1ECDF"/>
        <bgColor rgb="FFD1ECDF"/>
      </patternFill>
    </fill>
    <fill>
      <patternFill patternType="solid">
        <fgColor rgb="FFE9F6F0"/>
        <bgColor rgb="FFE9F6F0"/>
      </patternFill>
    </fill>
    <fill>
      <patternFill patternType="solid">
        <fgColor rgb="FFFAFDFC"/>
        <bgColor rgb="FFFAFDFC"/>
      </patternFill>
    </fill>
    <fill>
      <patternFill patternType="solid">
        <fgColor rgb="FFB8E3CE"/>
        <bgColor rgb="FFB8E3CE"/>
      </patternFill>
    </fill>
    <fill>
      <patternFill patternType="solid">
        <fgColor rgb="FFC3E7D6"/>
        <bgColor rgb="FFC3E7D6"/>
      </patternFill>
    </fill>
    <fill>
      <patternFill patternType="solid">
        <fgColor rgb="FFFDFEFE"/>
        <bgColor rgb="FFFDFEFE"/>
      </patternFill>
    </fill>
    <fill>
      <patternFill patternType="solid">
        <fgColor rgb="FFF4C8C5"/>
        <bgColor rgb="FFF4C8C5"/>
      </patternFill>
    </fill>
    <fill>
      <patternFill patternType="solid">
        <fgColor rgb="FFFAE5E3"/>
        <bgColor rgb="FFFAE5E3"/>
      </patternFill>
    </fill>
    <fill>
      <patternFill patternType="solid">
        <fgColor rgb="FFD1EDDF"/>
        <bgColor rgb="FFD1EDDF"/>
      </patternFill>
    </fill>
    <fill>
      <patternFill patternType="solid">
        <fgColor rgb="FFFEFBFA"/>
        <bgColor rgb="FFFEFBFA"/>
      </patternFill>
    </fill>
    <fill>
      <patternFill patternType="solid">
        <fgColor rgb="FFE7F6EF"/>
        <bgColor rgb="FFE7F6EF"/>
      </patternFill>
    </fill>
    <fill>
      <patternFill patternType="solid">
        <fgColor rgb="FFAEDEC6"/>
        <bgColor rgb="FFAEDEC6"/>
      </patternFill>
    </fill>
    <fill>
      <patternFill patternType="solid">
        <fgColor rgb="FFB4E1CB"/>
        <bgColor rgb="FFB4E1CB"/>
      </patternFill>
    </fill>
    <fill>
      <patternFill patternType="solid">
        <fgColor rgb="FFF8DBD8"/>
        <bgColor rgb="FFF8DBD8"/>
      </patternFill>
    </fill>
    <fill>
      <patternFill patternType="solid">
        <fgColor rgb="FF84CDA9"/>
        <bgColor rgb="FF84CDA9"/>
      </patternFill>
    </fill>
    <fill>
      <patternFill patternType="solid">
        <fgColor rgb="FFFBFEFC"/>
        <bgColor rgb="FFFBFEFC"/>
      </patternFill>
    </fill>
    <fill>
      <patternFill patternType="solid">
        <fgColor rgb="FFF6D0CD"/>
        <bgColor rgb="FFF6D0CD"/>
      </patternFill>
    </fill>
    <fill>
      <patternFill patternType="solid">
        <fgColor rgb="FFCCEBDC"/>
        <bgColor rgb="FFCCEBDC"/>
      </patternFill>
    </fill>
    <fill>
      <patternFill patternType="solid">
        <fgColor rgb="FFF1B8B3"/>
        <bgColor rgb="FFF1B8B3"/>
      </patternFill>
    </fill>
    <fill>
      <patternFill patternType="solid">
        <fgColor rgb="FFF7DAD7"/>
        <bgColor rgb="FFF7DAD7"/>
      </patternFill>
    </fill>
    <fill>
      <patternFill patternType="solid">
        <fgColor rgb="FFD3EDE0"/>
        <bgColor rgb="FFD3EDE0"/>
      </patternFill>
    </fill>
    <fill>
      <patternFill patternType="solid">
        <fgColor rgb="FFEA918A"/>
        <bgColor rgb="FFEA918A"/>
      </patternFill>
    </fill>
    <fill>
      <patternFill patternType="solid">
        <fgColor rgb="FFFCF2F2"/>
        <bgColor rgb="FFFCF2F2"/>
      </patternFill>
    </fill>
    <fill>
      <patternFill patternType="solid">
        <fgColor rgb="FFD9F0E5"/>
        <bgColor rgb="FFD9F0E5"/>
      </patternFill>
    </fill>
    <fill>
      <patternFill patternType="solid">
        <fgColor rgb="FFEAF7F1"/>
        <bgColor rgb="FFEAF7F1"/>
      </patternFill>
    </fill>
    <fill>
      <patternFill patternType="solid">
        <fgColor rgb="FFE67F76"/>
        <bgColor rgb="FFE67F76"/>
      </patternFill>
    </fill>
    <fill>
      <patternFill patternType="solid">
        <fgColor rgb="FFF7D6D3"/>
        <bgColor rgb="FFF7D6D3"/>
      </patternFill>
    </fill>
    <fill>
      <patternFill patternType="solid">
        <fgColor rgb="FFE98E86"/>
        <bgColor rgb="FFE98E86"/>
      </patternFill>
    </fill>
    <fill>
      <patternFill patternType="solid">
        <fgColor rgb="FFEB9891"/>
        <bgColor rgb="FFEB9891"/>
      </patternFill>
    </fill>
    <fill>
      <patternFill patternType="solid">
        <fgColor rgb="FFF5CDC9"/>
        <bgColor rgb="FFF5CDC9"/>
      </patternFill>
    </fill>
    <fill>
      <patternFill patternType="solid">
        <fgColor rgb="FFCBEADB"/>
        <bgColor rgb="FFCBEADB"/>
      </patternFill>
    </fill>
    <fill>
      <patternFill patternType="solid">
        <fgColor rgb="FFFDF5F4"/>
        <bgColor rgb="FFFDF5F4"/>
      </patternFill>
    </fill>
    <fill>
      <patternFill patternType="solid">
        <fgColor rgb="FFCEECDD"/>
        <bgColor rgb="FFCEECDD"/>
      </patternFill>
    </fill>
    <fill>
      <patternFill patternType="solid">
        <fgColor rgb="FF92D3B3"/>
        <bgColor rgb="FF92D3B3"/>
      </patternFill>
    </fill>
    <fill>
      <patternFill patternType="solid">
        <fgColor rgb="FFC6E8D7"/>
        <bgColor rgb="FFC6E8D7"/>
      </patternFill>
    </fill>
    <fill>
      <patternFill patternType="solid">
        <fgColor rgb="FFE6F5EE"/>
        <bgColor rgb="FFE6F5EE"/>
      </patternFill>
    </fill>
    <fill>
      <patternFill patternType="solid">
        <fgColor rgb="FFF0B3AE"/>
        <bgColor rgb="FFF0B3AE"/>
      </patternFill>
    </fill>
    <fill>
      <patternFill patternType="solid">
        <fgColor rgb="FFE2F3EB"/>
        <bgColor rgb="FFE2F3EB"/>
      </patternFill>
    </fill>
    <fill>
      <patternFill patternType="solid">
        <fgColor rgb="FFEA948D"/>
        <bgColor rgb="FFEA948D"/>
      </patternFill>
    </fill>
    <fill>
      <patternFill patternType="solid">
        <fgColor rgb="FFEB9992"/>
        <bgColor rgb="FFEB9992"/>
      </patternFill>
    </fill>
    <fill>
      <patternFill patternType="solid">
        <fgColor rgb="FFEEA9A3"/>
        <bgColor rgb="FFEEA9A3"/>
      </patternFill>
    </fill>
    <fill>
      <patternFill patternType="solid">
        <fgColor rgb="FFF7FCF9"/>
        <bgColor rgb="FFF7FCF9"/>
      </patternFill>
    </fill>
    <fill>
      <patternFill patternType="solid">
        <fgColor rgb="FFE7827A"/>
        <bgColor rgb="FFE7827A"/>
      </patternFill>
    </fill>
    <fill>
      <patternFill patternType="solid">
        <fgColor rgb="FFA2DABF"/>
        <bgColor rgb="FFA2DABF"/>
      </patternFill>
    </fill>
    <fill>
      <patternFill patternType="solid">
        <fgColor rgb="FF74C79E"/>
        <bgColor rgb="FF74C79E"/>
      </patternFill>
    </fill>
    <fill>
      <patternFill patternType="solid">
        <fgColor rgb="FFDEF2E8"/>
        <bgColor rgb="FFDEF2E8"/>
      </patternFill>
    </fill>
    <fill>
      <patternFill patternType="solid">
        <fgColor rgb="FFF1BAB6"/>
        <bgColor rgb="FFF1BAB6"/>
      </patternFill>
    </fill>
    <fill>
      <patternFill patternType="solid">
        <fgColor rgb="FF8DD1B0"/>
        <bgColor rgb="FF8DD1B0"/>
      </patternFill>
    </fill>
    <fill>
      <patternFill patternType="solid">
        <fgColor rgb="FFF6D4D2"/>
        <bgColor rgb="FFF6D4D2"/>
      </patternFill>
    </fill>
    <fill>
      <patternFill patternType="solid">
        <fgColor rgb="FFEFACA6"/>
        <bgColor rgb="FFEFACA6"/>
      </patternFill>
    </fill>
    <fill>
      <patternFill patternType="solid">
        <fgColor rgb="FFA4DAC0"/>
        <bgColor rgb="FFA4DAC0"/>
      </patternFill>
    </fill>
    <fill>
      <patternFill patternType="solid">
        <fgColor rgb="FFEBF7F1"/>
        <bgColor rgb="FFEBF7F1"/>
      </patternFill>
    </fill>
    <fill>
      <patternFill patternType="solid">
        <fgColor rgb="FFFDF6F6"/>
        <bgColor rgb="FFFDF6F6"/>
      </patternFill>
    </fill>
    <fill>
      <patternFill patternType="solid">
        <fgColor rgb="FFCDEBDC"/>
        <bgColor rgb="FFCDEBDC"/>
      </patternFill>
    </fill>
    <fill>
      <patternFill patternType="solid">
        <fgColor rgb="FFA8DCC2"/>
        <bgColor rgb="FFA8DCC2"/>
      </patternFill>
    </fill>
    <fill>
      <patternFill patternType="solid">
        <fgColor rgb="FFF2BFBA"/>
        <bgColor rgb="FFF2BFBA"/>
      </patternFill>
    </fill>
    <fill>
      <patternFill patternType="solid">
        <fgColor rgb="FFEDF8F3"/>
        <bgColor rgb="FFEDF8F3"/>
      </patternFill>
    </fill>
    <fill>
      <patternFill patternType="solid">
        <fgColor rgb="FF7ECBA5"/>
        <bgColor rgb="FF7ECBA5"/>
      </patternFill>
    </fill>
    <fill>
      <patternFill patternType="solid">
        <fgColor rgb="FFC7E8D8"/>
        <bgColor rgb="FFC7E8D8"/>
      </patternFill>
    </fill>
    <fill>
      <patternFill patternType="solid">
        <fgColor rgb="FFE88981"/>
        <bgColor rgb="FFE88981"/>
      </patternFill>
    </fill>
    <fill>
      <patternFill patternType="solid">
        <fgColor rgb="FF58BC8B"/>
        <bgColor rgb="FF58BC8B"/>
      </patternFill>
    </fill>
    <fill>
      <patternFill patternType="solid">
        <fgColor rgb="FF7CCAA4"/>
        <bgColor rgb="FF7CCAA4"/>
      </patternFill>
    </fill>
    <fill>
      <patternFill patternType="solid">
        <fgColor rgb="FF94D4B5"/>
        <bgColor rgb="FF94D4B5"/>
      </patternFill>
    </fill>
    <fill>
      <patternFill patternType="solid">
        <fgColor rgb="FFA0D9BD"/>
        <bgColor rgb="FFA0D9BD"/>
      </patternFill>
    </fill>
    <fill>
      <patternFill patternType="solid">
        <fgColor rgb="FFA1D9BE"/>
        <bgColor rgb="FFA1D9BE"/>
      </patternFill>
    </fill>
    <fill>
      <patternFill patternType="solid">
        <fgColor rgb="FFFCF1F1"/>
        <bgColor rgb="FFFCF1F1"/>
      </patternFill>
    </fill>
    <fill>
      <patternFill patternType="solid">
        <fgColor rgb="FFF6FCF9"/>
        <bgColor rgb="FFF6FCF9"/>
      </patternFill>
    </fill>
    <fill>
      <patternFill patternType="solid">
        <fgColor rgb="FFF2BEB9"/>
        <bgColor rgb="FFF2BEB9"/>
      </patternFill>
    </fill>
    <fill>
      <patternFill patternType="solid">
        <fgColor rgb="FFFDF7F7"/>
        <bgColor rgb="FFFDF7F7"/>
      </patternFill>
    </fill>
    <fill>
      <patternFill patternType="solid">
        <fgColor rgb="FFFEFDFC"/>
        <bgColor rgb="FFFEFDFC"/>
      </patternFill>
    </fill>
    <fill>
      <patternFill patternType="solid">
        <fgColor rgb="FF82CDA8"/>
        <bgColor rgb="FF82CDA8"/>
      </patternFill>
    </fill>
    <fill>
      <patternFill patternType="solid">
        <fgColor rgb="FFD2EDE0"/>
        <bgColor rgb="FFD2EDE0"/>
      </patternFill>
    </fill>
    <fill>
      <patternFill patternType="solid">
        <fgColor rgb="FFE67E75"/>
        <bgColor rgb="FFE67E75"/>
      </patternFill>
    </fill>
    <fill>
      <patternFill patternType="solid">
        <fgColor rgb="FFEEA69F"/>
        <bgColor rgb="FFEEA69F"/>
      </patternFill>
    </fill>
    <fill>
      <patternFill patternType="solid">
        <fgColor rgb="FFB3E0CA"/>
        <bgColor rgb="FFB3E0CA"/>
      </patternFill>
    </fill>
    <fill>
      <patternFill patternType="solid">
        <fgColor rgb="FFFAE6E5"/>
        <bgColor rgb="FFFAE6E5"/>
      </patternFill>
    </fill>
    <fill>
      <patternFill patternType="solid">
        <fgColor rgb="FFFCF3F2"/>
        <bgColor rgb="FFFCF3F2"/>
      </patternFill>
    </fill>
    <fill>
      <patternFill patternType="solid">
        <fgColor rgb="FFE9F7F0"/>
        <bgColor rgb="FFE9F7F0"/>
      </patternFill>
    </fill>
    <fill>
      <patternFill patternType="solid">
        <fgColor rgb="FFF4FBF8"/>
        <bgColor rgb="FFF4FBF8"/>
      </patternFill>
    </fill>
    <fill>
      <patternFill patternType="solid">
        <fgColor rgb="FFFEFAF9"/>
        <bgColor rgb="FFFEFAF9"/>
      </patternFill>
    </fill>
    <fill>
      <patternFill patternType="solid">
        <fgColor rgb="FFA9DCC3"/>
        <bgColor rgb="FFA9DCC3"/>
      </patternFill>
    </fill>
    <fill>
      <patternFill patternType="solid">
        <fgColor rgb="FFBFE5D2"/>
        <bgColor rgb="FFBFE5D2"/>
      </patternFill>
    </fill>
    <fill>
      <patternFill patternType="solid">
        <fgColor rgb="FFE8F6EF"/>
        <bgColor rgb="FFE8F6EF"/>
      </patternFill>
    </fill>
    <fill>
      <patternFill patternType="solid">
        <fgColor rgb="FFFEF9F9"/>
        <bgColor rgb="FFFEF9F9"/>
      </patternFill>
    </fill>
    <fill>
      <patternFill patternType="solid">
        <fgColor rgb="FFFDFFFE"/>
        <bgColor rgb="FFFDFFFE"/>
      </patternFill>
    </fill>
    <fill>
      <patternFill patternType="solid">
        <fgColor rgb="FFFBFEFD"/>
        <bgColor rgb="FFFBFEFD"/>
      </patternFill>
    </fill>
    <fill>
      <patternFill patternType="solid">
        <fgColor rgb="FFF7D9D6"/>
        <bgColor rgb="FFF7D9D6"/>
      </patternFill>
    </fill>
    <fill>
      <patternFill patternType="solid">
        <fgColor rgb="FFFEFCFB"/>
        <bgColor rgb="FFFEFCFB"/>
      </patternFill>
    </fill>
    <fill>
      <patternFill patternType="solid">
        <fgColor rgb="FFFCF4F3"/>
        <bgColor rgb="FFFCF4F3"/>
      </patternFill>
    </fill>
    <fill>
      <patternFill patternType="solid">
        <fgColor rgb="FFF5FBF9"/>
        <bgColor rgb="FFF5FBF9"/>
      </patternFill>
    </fill>
    <fill>
      <patternFill patternType="solid">
        <fgColor rgb="FFDDF1E7"/>
        <bgColor rgb="FFDDF1E7"/>
      </patternFill>
    </fill>
    <fill>
      <patternFill patternType="solid">
        <fgColor rgb="FFF2BCB7"/>
        <bgColor rgb="FFF2BCB7"/>
      </patternFill>
    </fill>
    <fill>
      <patternFill patternType="solid">
        <fgColor rgb="FFEC9E97"/>
        <bgColor rgb="FFEC9E97"/>
      </patternFill>
    </fill>
    <fill>
      <patternFill patternType="solid">
        <fgColor rgb="FFFDF4F3"/>
        <bgColor rgb="FFFDF4F3"/>
      </patternFill>
    </fill>
    <fill>
      <patternFill patternType="solid">
        <fgColor rgb="FFA5DBC1"/>
        <bgColor rgb="FFA5DBC1"/>
      </patternFill>
    </fill>
    <fill>
      <patternFill patternType="solid">
        <fgColor rgb="FF68C296"/>
        <bgColor rgb="FF68C296"/>
      </patternFill>
    </fill>
    <fill>
      <patternFill patternType="solid">
        <fgColor rgb="FFEA928B"/>
        <bgColor rgb="FFEA928B"/>
      </patternFill>
    </fill>
    <fill>
      <patternFill patternType="solid">
        <fgColor rgb="FFEFAEA9"/>
        <bgColor rgb="FFEFAEA9"/>
      </patternFill>
    </fill>
    <fill>
      <patternFill patternType="solid">
        <fgColor rgb="FFF8FDFA"/>
        <bgColor rgb="FFF8FDFA"/>
      </patternFill>
    </fill>
    <fill>
      <patternFill patternType="solid">
        <fgColor rgb="FFACDEC5"/>
        <bgColor rgb="FFACDEC5"/>
      </patternFill>
    </fill>
    <fill>
      <patternFill patternType="solid">
        <fgColor rgb="FFFBEAE8"/>
        <bgColor rgb="FFFBEAE8"/>
      </patternFill>
    </fill>
    <fill>
      <patternFill patternType="solid">
        <fgColor rgb="FF97D5B7"/>
        <bgColor rgb="FF97D5B7"/>
      </patternFill>
    </fill>
    <fill>
      <patternFill patternType="solid">
        <fgColor rgb="FFF2BCB8"/>
        <bgColor rgb="FFF2BCB8"/>
      </patternFill>
    </fill>
    <fill>
      <patternFill patternType="solid">
        <fgColor rgb="FFFBECEA"/>
        <bgColor rgb="FFFBECEA"/>
      </patternFill>
    </fill>
    <fill>
      <patternFill patternType="solid">
        <fgColor rgb="FF6DC49A"/>
        <bgColor rgb="FF6DC49A"/>
      </patternFill>
    </fill>
    <fill>
      <patternFill patternType="solid">
        <fgColor rgb="FFF5CBC8"/>
        <bgColor rgb="FFF5CBC8"/>
      </patternFill>
    </fill>
    <fill>
      <patternFill patternType="solid">
        <fgColor rgb="FFAADDC4"/>
        <bgColor rgb="FFAADDC4"/>
      </patternFill>
    </fill>
    <fill>
      <patternFill patternType="solid">
        <fgColor rgb="FFEA938C"/>
        <bgColor rgb="FFEA938C"/>
      </patternFill>
    </fill>
    <fill>
      <patternFill patternType="solid">
        <fgColor rgb="FFD6EFE2"/>
        <bgColor rgb="FFD6EFE2"/>
      </patternFill>
    </fill>
    <fill>
      <patternFill patternType="solid">
        <fgColor rgb="FFF3C1BC"/>
        <bgColor rgb="FFF3C1BC"/>
      </patternFill>
    </fill>
    <fill>
      <patternFill patternType="solid">
        <fgColor rgb="FFECF7F2"/>
        <bgColor rgb="FFECF7F2"/>
      </patternFill>
    </fill>
    <fill>
      <patternFill patternType="solid">
        <fgColor rgb="FFBAE3CF"/>
        <bgColor rgb="FFBAE3CF"/>
      </patternFill>
    </fill>
    <fill>
      <patternFill patternType="solid">
        <fgColor rgb="FF9FD8BC"/>
        <bgColor rgb="FF9FD8BC"/>
      </patternFill>
    </fill>
    <fill>
      <patternFill patternType="solid">
        <fgColor rgb="FFFDF9F8"/>
        <bgColor rgb="FFFDF9F8"/>
      </patternFill>
    </fill>
    <fill>
      <patternFill patternType="solid">
        <fgColor rgb="FF91D3B3"/>
        <bgColor rgb="FF91D3B3"/>
      </patternFill>
    </fill>
    <fill>
      <patternFill patternType="solid">
        <fgColor rgb="FFB2E0C9"/>
        <bgColor rgb="FFB2E0C9"/>
      </patternFill>
    </fill>
    <fill>
      <patternFill patternType="solid">
        <fgColor rgb="FFF7D7D4"/>
        <bgColor rgb="FFF7D7D4"/>
      </patternFill>
    </fill>
    <fill>
      <patternFill patternType="solid">
        <fgColor rgb="FF7DCBA5"/>
        <bgColor rgb="FF7DCBA5"/>
      </patternFill>
    </fill>
    <fill>
      <patternFill patternType="solid">
        <fgColor rgb="FFEB9B94"/>
        <bgColor rgb="FFEB9B94"/>
      </patternFill>
    </fill>
    <fill>
      <patternFill patternType="solid">
        <fgColor rgb="FF5DBE8F"/>
        <bgColor rgb="FF5DBE8F"/>
      </patternFill>
    </fill>
    <fill>
      <patternFill patternType="solid">
        <fgColor rgb="FFDFF2E9"/>
        <bgColor rgb="FFDFF2E9"/>
      </patternFill>
    </fill>
    <fill>
      <patternFill patternType="solid">
        <fgColor rgb="FF65C194"/>
        <bgColor rgb="FF65C194"/>
      </patternFill>
    </fill>
    <fill>
      <patternFill patternType="solid">
        <fgColor rgb="FFF5CBC7"/>
        <bgColor rgb="FFF5CBC7"/>
      </patternFill>
    </fill>
    <fill>
      <patternFill patternType="solid">
        <fgColor rgb="FFF1F9F5"/>
        <bgColor rgb="FFF1F9F5"/>
      </patternFill>
    </fill>
    <fill>
      <patternFill patternType="solid">
        <fgColor rgb="FFF2BEBA"/>
        <bgColor rgb="FFF2BEBA"/>
      </patternFill>
    </fill>
    <fill>
      <patternFill patternType="solid">
        <fgColor rgb="FFF5CCC8"/>
        <bgColor rgb="FFF5CCC8"/>
      </patternFill>
    </fill>
    <fill>
      <patternFill patternType="solid">
        <fgColor rgb="FFFBEEED"/>
        <bgColor rgb="FFFBEEED"/>
      </patternFill>
    </fill>
    <fill>
      <patternFill patternType="solid">
        <fgColor rgb="FFE98D85"/>
        <bgColor rgb="FFE98D85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3" fontId="7" numFmtId="0" xfId="0" applyAlignment="1" applyFill="1" applyFont="1">
      <alignment horizontal="right" vertical="bottom"/>
    </xf>
    <xf borderId="0" fillId="0" fontId="8" numFmtId="0" xfId="0" applyAlignment="1" applyFont="1">
      <alignment horizontal="center" vertical="bottom"/>
    </xf>
    <xf borderId="1" fillId="4" fontId="3" numFmtId="164" xfId="0" applyAlignment="1" applyBorder="1" applyFill="1" applyFont="1" applyNumberFormat="1">
      <alignment horizontal="center" vertical="bottom"/>
    </xf>
    <xf borderId="2" fillId="4" fontId="3" numFmtId="164" xfId="0" applyAlignment="1" applyBorder="1" applyFill="1" applyFont="1" applyNumberFormat="1">
      <alignment horizontal="center" vertical="bottom"/>
    </xf>
    <xf borderId="2" fillId="4" fontId="6" numFmtId="0" xfId="0" applyAlignment="1" applyBorder="1" applyFill="1" applyFont="1">
      <alignment horizontal="center" vertical="bottom"/>
    </xf>
    <xf borderId="3" fillId="4" fontId="3" numFmtId="164" xfId="0" applyAlignment="1" applyBorder="1" applyFill="1" applyFont="1" applyNumberFormat="1">
      <alignment horizontal="center" vertical="bottom"/>
    </xf>
    <xf borderId="1" fillId="2" fontId="3" numFmtId="164" xfId="0" applyAlignment="1" applyBorder="1" applyFill="1" applyFont="1" applyNumberFormat="1">
      <alignment horizontal="center" vertical="bottom"/>
    </xf>
    <xf borderId="2" fillId="2" fontId="3" numFmtId="164" xfId="0" applyAlignment="1" applyBorder="1" applyFill="1" applyFont="1" applyNumberFormat="1">
      <alignment horizontal="center" vertical="bottom"/>
    </xf>
    <xf borderId="2" fillId="2" fontId="6" numFmtId="0" xfId="0" applyAlignment="1" applyBorder="1" applyFill="1" applyFont="1">
      <alignment horizontal="center" vertical="bottom"/>
    </xf>
    <xf borderId="3" fillId="2" fontId="3" numFmtId="164" xfId="0" applyAlignment="1" applyBorder="1" applyFill="1" applyFont="1" applyNumberFormat="1">
      <alignment horizontal="center" vertical="bottom"/>
    </xf>
    <xf borderId="4" fillId="4" fontId="3" numFmtId="164" xfId="0" applyAlignment="1" applyBorder="1" applyFill="1" applyFont="1" applyNumberFormat="1">
      <alignment horizontal="center" vertical="bottom"/>
    </xf>
    <xf borderId="0" fillId="4" fontId="3" numFmtId="164" xfId="0" applyAlignment="1" applyFill="1" applyFont="1" applyNumberFormat="1">
      <alignment horizontal="center" vertical="bottom"/>
    </xf>
    <xf borderId="0" fillId="4" fontId="6" numFmtId="0" xfId="0" applyAlignment="1" applyFill="1" applyFont="1">
      <alignment horizontal="center" vertical="bottom"/>
    </xf>
    <xf borderId="5" fillId="4" fontId="3" numFmtId="164" xfId="0" applyAlignment="1" applyBorder="1" applyFill="1" applyFont="1" applyNumberFormat="1">
      <alignment horizontal="center" vertical="bottom"/>
    </xf>
    <xf borderId="4" fillId="2" fontId="3" numFmtId="164" xfId="0" applyAlignment="1" applyBorder="1" applyFill="1" applyFont="1" applyNumberForma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0" fillId="2" fontId="6" numFmtId="0" xfId="0" applyAlignment="1" applyFill="1" applyFont="1">
      <alignment horizontal="center" vertical="bottom"/>
    </xf>
    <xf borderId="5" fillId="2" fontId="3" numFmtId="164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4" fillId="4" fontId="6" numFmtId="0" xfId="0" applyAlignment="1" applyBorder="1" applyFill="1" applyFont="1">
      <alignment horizontal="center" vertical="bottom"/>
    </xf>
    <xf borderId="5" fillId="4" fontId="6" numFmtId="0" xfId="0" applyAlignment="1" applyBorder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6" fillId="4" fontId="3" numFmtId="164" xfId="0" applyAlignment="1" applyBorder="1" applyFill="1" applyFont="1" applyNumberFormat="1">
      <alignment horizontal="center" vertical="bottom"/>
    </xf>
    <xf borderId="7" fillId="4" fontId="3" numFmtId="164" xfId="0" applyAlignment="1" applyBorder="1" applyFill="1" applyFont="1" applyNumberFormat="1">
      <alignment horizontal="center" vertical="bottom"/>
    </xf>
    <xf borderId="7" fillId="4" fontId="3" numFmtId="0" xfId="0" applyAlignment="1" applyBorder="1" applyFill="1" applyFont="1">
      <alignment horizontal="center" vertical="bottom"/>
    </xf>
    <xf borderId="8" fillId="4" fontId="3" numFmtId="164" xfId="0" applyAlignment="1" applyBorder="1" applyFill="1" applyFont="1" applyNumberFormat="1">
      <alignment horizontal="center" vertical="bottom"/>
    </xf>
    <xf borderId="4" fillId="2" fontId="6" numFmtId="0" xfId="0" applyAlignment="1" applyBorder="1" applyFill="1" applyFont="1">
      <alignment horizontal="center" vertical="bottom"/>
    </xf>
    <xf borderId="5" fillId="2" fontId="6" numFmtId="0" xfId="0" applyAlignment="1" applyBorder="1" applyFill="1" applyFont="1">
      <alignment horizontal="center" vertical="bottom"/>
    </xf>
    <xf borderId="6" fillId="2" fontId="3" numFmtId="164" xfId="0" applyAlignment="1" applyBorder="1" applyFill="1" applyFont="1" applyNumberFormat="1">
      <alignment horizontal="center" vertical="bottom"/>
    </xf>
    <xf borderId="7" fillId="2" fontId="3" numFmtId="164" xfId="0" applyAlignment="1" applyBorder="1" applyFill="1" applyFont="1" applyNumberFormat="1">
      <alignment horizontal="center" vertical="bottom"/>
    </xf>
    <xf borderId="7" fillId="2" fontId="6" numFmtId="0" xfId="0" applyAlignment="1" applyBorder="1" applyFill="1" applyFont="1">
      <alignment horizontal="center" vertical="bottom"/>
    </xf>
    <xf borderId="8" fillId="2" fontId="3" numFmtId="164" xfId="0" applyAlignment="1" applyBorder="1" applyFill="1" applyFont="1" applyNumberFormat="1">
      <alignment horizontal="center" vertical="bottom"/>
    </xf>
    <xf borderId="0" fillId="0" fontId="9" numFmtId="0" xfId="0" applyAlignment="1" applyFont="1">
      <alignment horizontal="right" readingOrder="0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5" fontId="3" numFmtId="2" xfId="0" applyAlignment="1" applyFill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horizontal="center"/>
    </xf>
    <xf borderId="9" fillId="0" fontId="3" numFmtId="9" xfId="0" applyAlignment="1" applyBorder="1" applyFont="1" applyNumberForma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2" fontId="10" numFmtId="0" xfId="0" applyAlignment="1" applyFill="1" applyFont="1">
      <alignment readingOrder="0" vertical="bottom"/>
    </xf>
    <xf borderId="0" fillId="7" fontId="3" numFmtId="164" xfId="0" applyAlignment="1" applyFill="1" applyFont="1" applyNumberFormat="1">
      <alignment horizontal="right" vertical="bottom"/>
    </xf>
    <xf borderId="0" fillId="8" fontId="3" numFmtId="164" xfId="0" applyAlignment="1" applyFill="1" applyFont="1" applyNumberFormat="1">
      <alignment horizontal="right" vertical="bottom"/>
    </xf>
    <xf borderId="1" fillId="9" fontId="3" numFmtId="164" xfId="0" applyAlignment="1" applyBorder="1" applyFill="1" applyFont="1" applyNumberFormat="1">
      <alignment horizontal="center" vertical="bottom"/>
    </xf>
    <xf borderId="2" fillId="10" fontId="3" numFmtId="164" xfId="0" applyAlignment="1" applyBorder="1" applyFill="1" applyFont="1" applyNumberFormat="1">
      <alignment horizontal="center" vertical="bottom"/>
    </xf>
    <xf borderId="2" fillId="11" fontId="3" numFmtId="164" xfId="0" applyAlignment="1" applyBorder="1" applyFill="1" applyFont="1" applyNumberFormat="1">
      <alignment horizontal="center" vertical="bottom"/>
    </xf>
    <xf borderId="2" fillId="12" fontId="3" numFmtId="164" xfId="0" applyAlignment="1" applyBorder="1" applyFill="1" applyFont="1" applyNumberFormat="1">
      <alignment horizontal="center" vertical="bottom"/>
    </xf>
    <xf borderId="3" fillId="13" fontId="3" numFmtId="164" xfId="0" applyAlignment="1" applyBorder="1" applyFill="1" applyFont="1" applyNumberFormat="1">
      <alignment horizontal="center" vertical="bottom"/>
    </xf>
    <xf borderId="1" fillId="14" fontId="11" numFmtId="0" xfId="0" applyAlignment="1" applyBorder="1" applyFill="1" applyFont="1">
      <alignment horizontal="center" vertical="bottom"/>
    </xf>
    <xf borderId="2" fillId="15" fontId="11" numFmtId="0" xfId="0" applyAlignment="1" applyBorder="1" applyFill="1" applyFont="1">
      <alignment horizontal="center" vertical="bottom"/>
    </xf>
    <xf borderId="3" fillId="15" fontId="11" numFmtId="0" xfId="0" applyAlignment="1" applyBorder="1" applyFill="1" applyFont="1">
      <alignment horizontal="center" vertical="bottom"/>
    </xf>
    <xf borderId="4" fillId="16" fontId="3" numFmtId="164" xfId="0" applyAlignment="1" applyBorder="1" applyFill="1" applyFont="1" applyNumberFormat="1">
      <alignment horizontal="center" vertical="bottom"/>
    </xf>
    <xf borderId="0" fillId="9" fontId="3" numFmtId="164" xfId="0" applyAlignment="1" applyFill="1" applyFont="1" applyNumberFormat="1">
      <alignment horizontal="center" vertical="bottom"/>
    </xf>
    <xf borderId="0" fillId="17" fontId="3" numFmtId="164" xfId="0" applyAlignment="1" applyFill="1" applyFont="1" applyNumberFormat="1">
      <alignment horizontal="center" vertical="bottom"/>
    </xf>
    <xf borderId="0" fillId="18" fontId="3" numFmtId="164" xfId="0" applyAlignment="1" applyFill="1" applyFont="1" applyNumberFormat="1">
      <alignment horizontal="center" vertical="bottom"/>
    </xf>
    <xf borderId="5" fillId="19" fontId="3" numFmtId="164" xfId="0" applyAlignment="1" applyBorder="1" applyFill="1" applyFont="1" applyNumberFormat="1">
      <alignment horizontal="center" vertical="bottom"/>
    </xf>
    <xf borderId="4" fillId="14" fontId="11" numFmtId="0" xfId="0" applyAlignment="1" applyBorder="1" applyFill="1" applyFont="1">
      <alignment horizontal="center" vertical="bottom"/>
    </xf>
    <xf borderId="0" fillId="14" fontId="11" numFmtId="0" xfId="0" applyAlignment="1" applyFill="1" applyFont="1">
      <alignment horizontal="center" vertical="bottom"/>
    </xf>
    <xf borderId="0" fillId="15" fontId="11" numFmtId="0" xfId="0" applyAlignment="1" applyFill="1" applyFont="1">
      <alignment horizontal="center" vertical="bottom"/>
    </xf>
    <xf borderId="5" fillId="15" fontId="11" numFmtId="0" xfId="0" applyAlignment="1" applyBorder="1" applyFill="1" applyFont="1">
      <alignment horizontal="center" vertical="bottom"/>
    </xf>
    <xf borderId="4" fillId="20" fontId="3" numFmtId="164" xfId="0" applyAlignment="1" applyBorder="1" applyFill="1" applyFont="1" applyNumberFormat="1">
      <alignment horizontal="center" vertical="bottom"/>
    </xf>
    <xf borderId="0" fillId="21" fontId="3" numFmtId="164" xfId="0" applyAlignment="1" applyFill="1" applyFont="1" applyNumberFormat="1">
      <alignment horizontal="center" vertical="bottom"/>
    </xf>
    <xf borderId="0" fillId="22" fontId="3" numFmtId="164" xfId="0" applyAlignment="1" applyFill="1" applyFont="1" applyNumberFormat="1">
      <alignment horizontal="center" vertical="bottom"/>
    </xf>
    <xf borderId="0" fillId="8" fontId="3" numFmtId="164" xfId="0" applyAlignment="1" applyFill="1" applyFont="1" applyNumberFormat="1">
      <alignment horizontal="center" vertical="bottom"/>
    </xf>
    <xf borderId="5" fillId="23" fontId="3" numFmtId="164" xfId="0" applyAlignment="1" applyBorder="1" applyFill="1" applyFont="1" applyNumberFormat="1">
      <alignment horizontal="center" vertical="bottom"/>
    </xf>
    <xf borderId="4" fillId="24" fontId="3" numFmtId="164" xfId="0" applyAlignment="1" applyBorder="1" applyFill="1" applyFont="1" applyNumberFormat="1">
      <alignment horizontal="center" vertical="bottom"/>
    </xf>
    <xf borderId="0" fillId="25" fontId="3" numFmtId="164" xfId="0" applyAlignment="1" applyFill="1" applyFont="1" applyNumberFormat="1">
      <alignment horizontal="center" vertical="bottom"/>
    </xf>
    <xf borderId="0" fillId="26" fontId="3" numFmtId="164" xfId="0" applyAlignment="1" applyFill="1" applyFont="1" applyNumberFormat="1">
      <alignment horizontal="center" vertical="bottom"/>
    </xf>
    <xf borderId="0" fillId="27" fontId="3" numFmtId="164" xfId="0" applyAlignment="1" applyFill="1" applyFont="1" applyNumberFormat="1">
      <alignment horizontal="center" vertical="bottom"/>
    </xf>
    <xf borderId="5" fillId="28" fontId="3" numFmtId="164" xfId="0" applyAlignment="1" applyBorder="1" applyFill="1" applyFont="1" applyNumberFormat="1">
      <alignment horizontal="center" vertical="bottom"/>
    </xf>
    <xf borderId="6" fillId="29" fontId="3" numFmtId="164" xfId="0" applyAlignment="1" applyBorder="1" applyFill="1" applyFont="1" applyNumberFormat="1">
      <alignment horizontal="center" vertical="bottom"/>
    </xf>
    <xf borderId="7" fillId="30" fontId="3" numFmtId="164" xfId="0" applyAlignment="1" applyBorder="1" applyFill="1" applyFont="1" applyNumberFormat="1">
      <alignment horizontal="center" vertical="bottom"/>
    </xf>
    <xf borderId="7" fillId="31" fontId="3" numFmtId="164" xfId="0" applyAlignment="1" applyBorder="1" applyFill="1" applyFont="1" applyNumberFormat="1">
      <alignment horizontal="center" vertical="bottom"/>
    </xf>
    <xf borderId="7" fillId="32" fontId="3" numFmtId="164" xfId="0" applyAlignment="1" applyBorder="1" applyFill="1" applyFont="1" applyNumberFormat="1">
      <alignment horizontal="center" vertical="bottom"/>
    </xf>
    <xf borderId="8" fillId="33" fontId="3" numFmtId="164" xfId="0" applyAlignment="1" applyBorder="1" applyFill="1" applyFont="1" applyNumberFormat="1">
      <alignment horizontal="center" vertical="bottom"/>
    </xf>
    <xf borderId="6" fillId="14" fontId="11" numFmtId="0" xfId="0" applyAlignment="1" applyBorder="1" applyFill="1" applyFont="1">
      <alignment horizontal="center" vertical="bottom"/>
    </xf>
    <xf borderId="7" fillId="14" fontId="11" numFmtId="0" xfId="0" applyAlignment="1" applyBorder="1" applyFill="1" applyFont="1">
      <alignment horizontal="center" vertical="bottom"/>
    </xf>
    <xf borderId="8" fillId="14" fontId="11" numFmtId="0" xfId="0" applyAlignment="1" applyBorder="1" applyFill="1" applyFont="1">
      <alignment horizontal="center" vertical="bottom"/>
    </xf>
    <xf borderId="1" fillId="34" fontId="3" numFmtId="164" xfId="0" applyAlignment="1" applyBorder="1" applyFill="1" applyFont="1" applyNumberFormat="1">
      <alignment horizontal="center" vertical="bottom"/>
    </xf>
    <xf borderId="2" fillId="35" fontId="3" numFmtId="164" xfId="0" applyAlignment="1" applyBorder="1" applyFill="1" applyFont="1" applyNumberFormat="1">
      <alignment horizontal="center" vertical="bottom"/>
    </xf>
    <xf borderId="2" fillId="36" fontId="3" numFmtId="164" xfId="0" applyAlignment="1" applyBorder="1" applyFill="1" applyFont="1" applyNumberFormat="1">
      <alignment horizontal="center" vertical="bottom"/>
    </xf>
    <xf borderId="2" fillId="37" fontId="3" numFmtId="164" xfId="0" applyAlignment="1" applyBorder="1" applyFill="1" applyFont="1" applyNumberFormat="1">
      <alignment horizontal="center" vertical="bottom"/>
    </xf>
    <xf borderId="3" fillId="38" fontId="3" numFmtId="164" xfId="0" applyAlignment="1" applyBorder="1" applyFill="1" applyFont="1" applyNumberFormat="1">
      <alignment horizontal="center" vertical="bottom"/>
    </xf>
    <xf borderId="1" fillId="39" fontId="3" numFmtId="165" xfId="0" applyAlignment="1" applyBorder="1" applyFill="1" applyFont="1" applyNumberFormat="1">
      <alignment horizontal="center" vertical="bottom"/>
    </xf>
    <xf borderId="2" fillId="40" fontId="3" numFmtId="165" xfId="0" applyAlignment="1" applyBorder="1" applyFill="1" applyFont="1" applyNumberFormat="1">
      <alignment horizontal="center" vertical="bottom"/>
    </xf>
    <xf borderId="2" fillId="23" fontId="3" numFmtId="165" xfId="0" applyAlignment="1" applyBorder="1" applyFill="1" applyFont="1" applyNumberFormat="1">
      <alignment horizontal="center" vertical="bottom"/>
    </xf>
    <xf borderId="2" fillId="41" fontId="3" numFmtId="165" xfId="0" applyAlignment="1" applyBorder="1" applyFill="1" applyFont="1" applyNumberFormat="1">
      <alignment horizontal="center" vertical="bottom"/>
    </xf>
    <xf borderId="3" fillId="42" fontId="3" numFmtId="165" xfId="0" applyAlignment="1" applyBorder="1" applyFill="1" applyFont="1" applyNumberFormat="1">
      <alignment horizontal="center" vertical="bottom"/>
    </xf>
    <xf borderId="1" fillId="43" fontId="3" numFmtId="164" xfId="0" applyAlignment="1" applyBorder="1" applyFill="1" applyFont="1" applyNumberFormat="1">
      <alignment horizontal="center" vertical="bottom"/>
    </xf>
    <xf borderId="2" fillId="33" fontId="3" numFmtId="164" xfId="0" applyAlignment="1" applyBorder="1" applyFill="1" applyFont="1" applyNumberFormat="1">
      <alignment horizontal="center" vertical="bottom"/>
    </xf>
    <xf borderId="2" fillId="44" fontId="3" numFmtId="164" xfId="0" applyAlignment="1" applyBorder="1" applyFill="1" applyFont="1" applyNumberFormat="1">
      <alignment horizontal="center" vertical="bottom"/>
    </xf>
    <xf borderId="2" fillId="45" fontId="3" numFmtId="164" xfId="0" applyAlignment="1" applyBorder="1" applyFill="1" applyFont="1" applyNumberFormat="1">
      <alignment horizontal="center" vertical="bottom"/>
    </xf>
    <xf borderId="3" fillId="46" fontId="3" numFmtId="164" xfId="0" applyAlignment="1" applyBorder="1" applyFill="1" applyFont="1" applyNumberFormat="1">
      <alignment horizontal="center" vertical="bottom"/>
    </xf>
    <xf borderId="1" fillId="47" fontId="3" numFmtId="165" xfId="0" applyAlignment="1" applyBorder="1" applyFill="1" applyFont="1" applyNumberFormat="1">
      <alignment horizontal="center" vertical="bottom"/>
    </xf>
    <xf borderId="2" fillId="10" fontId="3" numFmtId="165" xfId="0" applyAlignment="1" applyBorder="1" applyFill="1" applyFont="1" applyNumberFormat="1">
      <alignment horizontal="center" vertical="bottom"/>
    </xf>
    <xf borderId="2" fillId="48" fontId="3" numFmtId="165" xfId="0" applyAlignment="1" applyBorder="1" applyFill="1" applyFont="1" applyNumberFormat="1">
      <alignment horizontal="center" vertical="bottom"/>
    </xf>
    <xf borderId="2" fillId="49" fontId="3" numFmtId="165" xfId="0" applyAlignment="1" applyBorder="1" applyFill="1" applyFont="1" applyNumberFormat="1">
      <alignment horizontal="center" vertical="bottom"/>
    </xf>
    <xf borderId="3" fillId="50" fontId="3" numFmtId="165" xfId="0" applyAlignment="1" applyBorder="1" applyFill="1" applyFont="1" applyNumberFormat="1">
      <alignment horizontal="center" vertical="bottom"/>
    </xf>
    <xf borderId="0" fillId="51" fontId="3" numFmtId="164" xfId="0" applyAlignment="1" applyFill="1" applyFont="1" applyNumberFormat="1">
      <alignment horizontal="center" vertical="bottom"/>
    </xf>
    <xf borderId="0" fillId="52" fontId="3" numFmtId="164" xfId="0" applyAlignment="1" applyFill="1" applyFont="1" applyNumberFormat="1">
      <alignment horizontal="center" vertical="bottom"/>
    </xf>
    <xf borderId="0" fillId="53" fontId="3" numFmtId="164" xfId="0" applyAlignment="1" applyFill="1" applyFont="1" applyNumberFormat="1">
      <alignment horizontal="center" vertical="bottom"/>
    </xf>
    <xf borderId="5" fillId="54" fontId="3" numFmtId="164" xfId="0" applyAlignment="1" applyBorder="1" applyFill="1" applyFont="1" applyNumberFormat="1">
      <alignment horizontal="center" vertical="bottom"/>
    </xf>
    <xf borderId="4" fillId="55" fontId="3" numFmtId="165" xfId="0" applyAlignment="1" applyBorder="1" applyFill="1" applyFont="1" applyNumberFormat="1">
      <alignment horizontal="center" vertical="bottom"/>
    </xf>
    <xf borderId="0" fillId="56" fontId="3" numFmtId="165" xfId="0" applyAlignment="1" applyFill="1" applyFont="1" applyNumberFormat="1">
      <alignment horizontal="center" vertical="bottom"/>
    </xf>
    <xf borderId="0" fillId="57" fontId="3" numFmtId="165" xfId="0" applyAlignment="1" applyFill="1" applyFont="1" applyNumberFormat="1">
      <alignment horizontal="center" vertical="bottom"/>
    </xf>
    <xf borderId="0" fillId="58" fontId="3" numFmtId="165" xfId="0" applyAlignment="1" applyFill="1" applyFont="1" applyNumberFormat="1">
      <alignment horizontal="center" vertical="bottom"/>
    </xf>
    <xf borderId="5" fillId="59" fontId="3" numFmtId="165" xfId="0" applyAlignment="1" applyBorder="1" applyFill="1" applyFont="1" applyNumberFormat="1">
      <alignment horizontal="center" vertical="bottom"/>
    </xf>
    <xf borderId="4" fillId="10" fontId="3" numFmtId="164" xfId="0" applyAlignment="1" applyBorder="1" applyFill="1" applyFont="1" applyNumberFormat="1">
      <alignment horizontal="center" vertical="bottom"/>
    </xf>
    <xf borderId="0" fillId="60" fontId="3" numFmtId="164" xfId="0" applyAlignment="1" applyFill="1" applyFont="1" applyNumberFormat="1">
      <alignment horizontal="center" vertical="bottom"/>
    </xf>
    <xf borderId="0" fillId="61" fontId="3" numFmtId="164" xfId="0" applyAlignment="1" applyFill="1" applyFont="1" applyNumberFormat="1">
      <alignment horizontal="center" vertical="bottom"/>
    </xf>
    <xf borderId="0" fillId="62" fontId="3" numFmtId="164" xfId="0" applyAlignment="1" applyFill="1" applyFont="1" applyNumberFormat="1">
      <alignment horizontal="center" vertical="bottom"/>
    </xf>
    <xf borderId="5" fillId="63" fontId="3" numFmtId="164" xfId="0" applyAlignment="1" applyBorder="1" applyFill="1" applyFont="1" applyNumberFormat="1">
      <alignment horizontal="center" vertical="bottom"/>
    </xf>
    <xf borderId="4" fillId="33" fontId="3" numFmtId="165" xfId="0" applyAlignment="1" applyBorder="1" applyFill="1" applyFont="1" applyNumberFormat="1">
      <alignment horizontal="center" vertical="bottom"/>
    </xf>
    <xf borderId="0" fillId="64" fontId="3" numFmtId="165" xfId="0" applyAlignment="1" applyFill="1" applyFont="1" applyNumberFormat="1">
      <alignment horizontal="center" vertical="bottom"/>
    </xf>
    <xf borderId="0" fillId="65" fontId="3" numFmtId="165" xfId="0" applyAlignment="1" applyFill="1" applyFont="1" applyNumberFormat="1">
      <alignment horizontal="center" vertical="bottom"/>
    </xf>
    <xf borderId="0" fillId="66" fontId="3" numFmtId="165" xfId="0" applyAlignment="1" applyFill="1" applyFont="1" applyNumberFormat="1">
      <alignment horizontal="center" vertical="bottom"/>
    </xf>
    <xf borderId="5" fillId="67" fontId="3" numFmtId="165" xfId="0" applyAlignment="1" applyBorder="1" applyFill="1" applyFont="1" applyNumberFormat="1">
      <alignment horizontal="center" vertical="bottom"/>
    </xf>
    <xf borderId="4" fillId="68" fontId="3" numFmtId="164" xfId="0" applyAlignment="1" applyBorder="1" applyFill="1" applyFont="1" applyNumberFormat="1">
      <alignment horizontal="center" vertical="bottom"/>
    </xf>
    <xf borderId="0" fillId="69" fontId="3" numFmtId="164" xfId="0" applyAlignment="1" applyFill="1" applyFont="1" applyNumberFormat="1">
      <alignment horizontal="center" vertical="bottom"/>
    </xf>
    <xf borderId="0" fillId="70" fontId="3" numFmtId="164" xfId="0" applyAlignment="1" applyFill="1" applyFont="1" applyNumberFormat="1">
      <alignment horizontal="center" vertical="bottom"/>
    </xf>
    <xf borderId="5" fillId="71" fontId="3" numFmtId="164" xfId="0" applyAlignment="1" applyBorder="1" applyFill="1" applyFont="1" applyNumberFormat="1">
      <alignment horizontal="center" vertical="bottom"/>
    </xf>
    <xf borderId="4" fillId="72" fontId="3" numFmtId="165" xfId="0" applyAlignment="1" applyBorder="1" applyFill="1" applyFont="1" applyNumberFormat="1">
      <alignment horizontal="center" vertical="bottom"/>
    </xf>
    <xf borderId="0" fillId="73" fontId="3" numFmtId="165" xfId="0" applyAlignment="1" applyFill="1" applyFont="1" applyNumberFormat="1">
      <alignment horizontal="center" vertical="bottom"/>
    </xf>
    <xf borderId="0" fillId="74" fontId="3" numFmtId="165" xfId="0" applyAlignment="1" applyFill="1" applyFont="1" applyNumberFormat="1">
      <alignment horizontal="center" vertical="bottom"/>
    </xf>
    <xf borderId="0" fillId="75" fontId="3" numFmtId="165" xfId="0" applyAlignment="1" applyFill="1" applyFont="1" applyNumberFormat="1">
      <alignment horizontal="center" vertical="bottom"/>
    </xf>
    <xf borderId="5" fillId="20" fontId="3" numFmtId="165" xfId="0" applyAlignment="1" applyBorder="1" applyFill="1" applyFont="1" applyNumberFormat="1">
      <alignment horizontal="center" vertical="bottom"/>
    </xf>
    <xf borderId="4" fillId="76" fontId="3" numFmtId="164" xfId="0" applyAlignment="1" applyBorder="1" applyFill="1" applyFont="1" applyNumberFormat="1">
      <alignment horizontal="center" vertical="bottom"/>
    </xf>
    <xf borderId="0" fillId="77" fontId="3" numFmtId="164" xfId="0" applyAlignment="1" applyFill="1" applyFont="1" applyNumberFormat="1">
      <alignment horizontal="center" vertical="bottom"/>
    </xf>
    <xf borderId="0" fillId="78" fontId="3" numFmtId="164" xfId="0" applyAlignment="1" applyFill="1" applyFont="1" applyNumberFormat="1">
      <alignment horizontal="center" vertical="bottom"/>
    </xf>
    <xf borderId="0" fillId="79" fontId="3" numFmtId="164" xfId="0" applyAlignment="1" applyFill="1" applyFont="1" applyNumberFormat="1">
      <alignment horizontal="center" vertical="bottom"/>
    </xf>
    <xf borderId="5" fillId="80" fontId="3" numFmtId="164" xfId="0" applyAlignment="1" applyBorder="1" applyFill="1" applyFont="1" applyNumberFormat="1">
      <alignment horizontal="center" vertical="bottom"/>
    </xf>
    <xf borderId="4" fillId="81" fontId="3" numFmtId="165" xfId="0" applyAlignment="1" applyBorder="1" applyFill="1" applyFont="1" applyNumberFormat="1">
      <alignment horizontal="center" vertical="bottom"/>
    </xf>
    <xf borderId="0" fillId="82" fontId="3" numFmtId="165" xfId="0" applyAlignment="1" applyFill="1" applyFont="1" applyNumberFormat="1">
      <alignment horizontal="center" vertical="bottom"/>
    </xf>
    <xf borderId="0" fillId="62" fontId="3" numFmtId="165" xfId="0" applyAlignment="1" applyFill="1" applyFont="1" applyNumberFormat="1">
      <alignment horizontal="center" vertical="bottom"/>
    </xf>
    <xf borderId="0" fillId="83" fontId="3" numFmtId="165" xfId="0" applyAlignment="1" applyFill="1" applyFont="1" applyNumberFormat="1">
      <alignment horizontal="center" vertical="bottom"/>
    </xf>
    <xf borderId="5" fillId="54" fontId="3" numFmtId="165" xfId="0" applyAlignment="1" applyBorder="1" applyFill="1" applyFont="1" applyNumberFormat="1">
      <alignment horizontal="center" vertical="bottom"/>
    </xf>
    <xf borderId="4" fillId="84" fontId="3" numFmtId="164" xfId="0" applyAlignment="1" applyBorder="1" applyFill="1" applyFont="1" applyNumberFormat="1">
      <alignment horizontal="center" vertical="bottom"/>
    </xf>
    <xf borderId="0" fillId="85" fontId="3" numFmtId="164" xfId="0" applyAlignment="1" applyFill="1" applyFont="1" applyNumberFormat="1">
      <alignment horizontal="center" vertical="bottom"/>
    </xf>
    <xf borderId="0" fillId="86" fontId="3" numFmtId="164" xfId="0" applyAlignment="1" applyFill="1" applyFont="1" applyNumberFormat="1">
      <alignment horizontal="center" vertical="bottom"/>
    </xf>
    <xf borderId="0" fillId="87" fontId="3" numFmtId="164" xfId="0" applyAlignment="1" applyFill="1" applyFont="1" applyNumberFormat="1">
      <alignment horizontal="center" vertical="bottom"/>
    </xf>
    <xf borderId="5" fillId="10" fontId="3" numFmtId="164" xfId="0" applyAlignment="1" applyBorder="1" applyFill="1" applyFont="1" applyNumberFormat="1">
      <alignment horizontal="center" vertical="bottom"/>
    </xf>
    <xf borderId="0" fillId="88" fontId="3" numFmtId="165" xfId="0" applyAlignment="1" applyFill="1" applyFont="1" applyNumberFormat="1">
      <alignment horizontal="center" vertical="bottom"/>
    </xf>
    <xf borderId="0" fillId="8" fontId="3" numFmtId="165" xfId="0" applyAlignment="1" applyFill="1" applyFont="1" applyNumberFormat="1">
      <alignment horizontal="center" vertical="bottom"/>
    </xf>
    <xf borderId="0" fillId="89" fontId="3" numFmtId="165" xfId="0" applyAlignment="1" applyFill="1" applyFont="1" applyNumberFormat="1">
      <alignment horizontal="center" vertical="bottom"/>
    </xf>
    <xf borderId="5" fillId="90" fontId="3" numFmtId="165" xfId="0" applyAlignment="1" applyBorder="1" applyFill="1" applyFont="1" applyNumberFormat="1">
      <alignment horizontal="center" vertical="bottom"/>
    </xf>
    <xf borderId="4" fillId="62" fontId="3" numFmtId="164" xfId="0" applyAlignment="1" applyBorder="1" applyFill="1" applyFont="1" applyNumberFormat="1">
      <alignment horizontal="center" vertical="bottom"/>
    </xf>
    <xf borderId="0" fillId="58" fontId="3" numFmtId="164" xfId="0" applyAlignment="1" applyFill="1" applyFont="1" applyNumberFormat="1">
      <alignment horizontal="center" vertical="bottom"/>
    </xf>
    <xf borderId="0" fillId="59" fontId="3" numFmtId="164" xfId="0" applyAlignment="1" applyFill="1" applyFont="1" applyNumberFormat="1">
      <alignment horizontal="center" vertical="bottom"/>
    </xf>
    <xf borderId="5" fillId="33" fontId="3" numFmtId="164" xfId="0" applyAlignment="1" applyBorder="1" applyFill="1" applyFont="1" applyNumberFormat="1">
      <alignment horizontal="center" vertical="bottom"/>
    </xf>
    <xf borderId="4" fillId="91" fontId="3" numFmtId="165" xfId="0" applyAlignment="1" applyBorder="1" applyFill="1" applyFont="1" applyNumberFormat="1">
      <alignment horizontal="center" vertical="bottom"/>
    </xf>
    <xf borderId="0" fillId="92" fontId="3" numFmtId="165" xfId="0" applyAlignment="1" applyFill="1" applyFont="1" applyNumberFormat="1">
      <alignment horizontal="center" vertical="bottom"/>
    </xf>
    <xf borderId="0" fillId="93" fontId="3" numFmtId="165" xfId="0" applyAlignment="1" applyFill="1" applyFont="1" applyNumberFormat="1">
      <alignment horizontal="center" vertical="bottom"/>
    </xf>
    <xf borderId="0" fillId="94" fontId="3" numFmtId="165" xfId="0" applyAlignment="1" applyFill="1" applyFont="1" applyNumberFormat="1">
      <alignment horizontal="center" vertical="bottom"/>
    </xf>
    <xf borderId="5" fillId="95" fontId="3" numFmtId="165" xfId="0" applyAlignment="1" applyBorder="1" applyFill="1" applyFont="1" applyNumberFormat="1">
      <alignment horizontal="center" vertical="bottom"/>
    </xf>
    <xf borderId="6" fillId="96" fontId="3" numFmtId="164" xfId="0" applyAlignment="1" applyBorder="1" applyFill="1" applyFont="1" applyNumberFormat="1">
      <alignment horizontal="center" vertical="bottom"/>
    </xf>
    <xf borderId="7" fillId="97" fontId="3" numFmtId="164" xfId="0" applyAlignment="1" applyBorder="1" applyFill="1" applyFont="1" applyNumberFormat="1">
      <alignment horizontal="center" vertical="bottom"/>
    </xf>
    <xf borderId="7" fillId="98" fontId="3" numFmtId="164" xfId="0" applyAlignment="1" applyBorder="1" applyFill="1" applyFont="1" applyNumberFormat="1">
      <alignment horizontal="center" vertical="bottom"/>
    </xf>
    <xf borderId="7" fillId="99" fontId="3" numFmtId="164" xfId="0" applyAlignment="1" applyBorder="1" applyFill="1" applyFont="1" applyNumberFormat="1">
      <alignment horizontal="center" vertical="bottom"/>
    </xf>
    <xf borderId="6" fillId="100" fontId="3" numFmtId="165" xfId="0" applyAlignment="1" applyBorder="1" applyFill="1" applyFont="1" applyNumberFormat="1">
      <alignment horizontal="center" vertical="bottom"/>
    </xf>
    <xf borderId="7" fillId="101" fontId="3" numFmtId="165" xfId="0" applyAlignment="1" applyBorder="1" applyFill="1" applyFont="1" applyNumberFormat="1">
      <alignment horizontal="center" vertical="bottom"/>
    </xf>
    <xf borderId="7" fillId="102" fontId="3" numFmtId="165" xfId="0" applyAlignment="1" applyBorder="1" applyFill="1" applyFont="1" applyNumberFormat="1">
      <alignment horizontal="center" vertical="bottom"/>
    </xf>
    <xf borderId="7" fillId="83" fontId="3" numFmtId="165" xfId="0" applyAlignment="1" applyBorder="1" applyFill="1" applyFont="1" applyNumberFormat="1">
      <alignment horizontal="center" vertical="bottom"/>
    </xf>
    <xf borderId="8" fillId="10" fontId="3" numFmtId="165" xfId="0" applyAlignment="1" applyBorder="1" applyFill="1" applyFont="1" applyNumberFormat="1">
      <alignment horizontal="center" vertical="bottom"/>
    </xf>
    <xf borderId="6" fillId="103" fontId="3" numFmtId="164" xfId="0" applyAlignment="1" applyBorder="1" applyFill="1" applyFont="1" applyNumberFormat="1">
      <alignment horizontal="center" vertical="bottom"/>
    </xf>
    <xf borderId="7" fillId="104" fontId="3" numFmtId="164" xfId="0" applyAlignment="1" applyBorder="1" applyFill="1" applyFont="1" applyNumberFormat="1">
      <alignment horizontal="center" vertical="bottom"/>
    </xf>
    <xf borderId="7" fillId="105" fontId="3" numFmtId="164" xfId="0" applyAlignment="1" applyBorder="1" applyFill="1" applyFont="1" applyNumberFormat="1">
      <alignment horizontal="center" vertical="bottom"/>
    </xf>
    <xf borderId="7" fillId="106" fontId="3" numFmtId="164" xfId="0" applyAlignment="1" applyBorder="1" applyFill="1" applyFont="1" applyNumberFormat="1">
      <alignment horizontal="center" vertical="bottom"/>
    </xf>
    <xf borderId="8" fillId="53" fontId="3" numFmtId="164" xfId="0" applyAlignment="1" applyBorder="1" applyFill="1" applyFont="1" applyNumberFormat="1">
      <alignment horizontal="center" vertical="bottom"/>
    </xf>
    <xf borderId="6" fillId="107" fontId="3" numFmtId="165" xfId="0" applyAlignment="1" applyBorder="1" applyFill="1" applyFont="1" applyNumberFormat="1">
      <alignment horizontal="center" vertical="bottom"/>
    </xf>
    <xf borderId="7" fillId="108" fontId="3" numFmtId="165" xfId="0" applyAlignment="1" applyBorder="1" applyFill="1" applyFont="1" applyNumberFormat="1">
      <alignment horizontal="center" vertical="bottom"/>
    </xf>
    <xf borderId="7" fillId="8" fontId="3" numFmtId="165" xfId="0" applyAlignment="1" applyBorder="1" applyFill="1" applyFont="1" applyNumberFormat="1">
      <alignment horizontal="center" vertical="bottom"/>
    </xf>
    <xf borderId="7" fillId="109" fontId="3" numFmtId="165" xfId="0" applyAlignment="1" applyBorder="1" applyFill="1" applyFont="1" applyNumberFormat="1">
      <alignment horizontal="center" vertical="bottom"/>
    </xf>
    <xf borderId="8" fillId="110" fontId="3" numFmtId="165" xfId="0" applyAlignment="1" applyBorder="1" applyFill="1" applyFont="1" applyNumberFormat="1">
      <alignment horizontal="center" vertical="bottom"/>
    </xf>
    <xf borderId="1" fillId="111" fontId="3" numFmtId="164" xfId="0" applyAlignment="1" applyBorder="1" applyFill="1" applyFont="1" applyNumberFormat="1">
      <alignment horizontal="center" vertical="bottom"/>
    </xf>
    <xf borderId="2" fillId="112" fontId="3" numFmtId="164" xfId="0" applyAlignment="1" applyBorder="1" applyFill="1" applyFont="1" applyNumberFormat="1">
      <alignment horizontal="center" vertical="bottom"/>
    </xf>
    <xf borderId="2" fillId="113" fontId="3" numFmtId="164" xfId="0" applyAlignment="1" applyBorder="1" applyFill="1" applyFont="1" applyNumberFormat="1">
      <alignment horizontal="center" vertical="bottom"/>
    </xf>
    <xf borderId="2" fillId="114" fontId="3" numFmtId="164" xfId="0" applyAlignment="1" applyBorder="1" applyFill="1" applyFont="1" applyNumberFormat="1">
      <alignment horizontal="center" vertical="bottom"/>
    </xf>
    <xf borderId="3" fillId="88" fontId="3" numFmtId="164" xfId="0" applyAlignment="1" applyBorder="1" applyFill="1" applyFont="1" applyNumberFormat="1">
      <alignment horizontal="center" vertical="bottom"/>
    </xf>
    <xf borderId="1" fillId="92" fontId="3" numFmtId="165" xfId="0" applyAlignment="1" applyBorder="1" applyFill="1" applyFont="1" applyNumberFormat="1">
      <alignment horizontal="center" vertical="bottom"/>
    </xf>
    <xf borderId="2" fillId="96" fontId="3" numFmtId="165" xfId="0" applyAlignment="1" applyBorder="1" applyFill="1" applyFont="1" applyNumberFormat="1">
      <alignment horizontal="center" vertical="bottom"/>
    </xf>
    <xf borderId="2" fillId="115" fontId="3" numFmtId="165" xfId="0" applyAlignment="1" applyBorder="1" applyFill="1" applyFont="1" applyNumberFormat="1">
      <alignment horizontal="center" vertical="bottom"/>
    </xf>
    <xf borderId="2" fillId="44" fontId="3" numFmtId="165" xfId="0" applyAlignment="1" applyBorder="1" applyFill="1" applyFont="1" applyNumberFormat="1">
      <alignment horizontal="center" vertical="bottom"/>
    </xf>
    <xf borderId="3" fillId="116" fontId="3" numFmtId="165" xfId="0" applyAlignment="1" applyBorder="1" applyFill="1" applyFont="1" applyNumberFormat="1">
      <alignment horizontal="center" vertical="bottom"/>
    </xf>
    <xf borderId="1" fillId="117" fontId="3" numFmtId="164" xfId="0" applyAlignment="1" applyBorder="1" applyFill="1" applyFont="1" applyNumberFormat="1">
      <alignment horizontal="center" vertical="bottom"/>
    </xf>
    <xf borderId="2" fillId="26" fontId="3" numFmtId="164" xfId="0" applyAlignment="1" applyBorder="1" applyFill="1" applyFont="1" applyNumberFormat="1">
      <alignment horizontal="center" vertical="bottom"/>
    </xf>
    <xf borderId="2" fillId="118" fontId="3" numFmtId="164" xfId="0" applyAlignment="1" applyBorder="1" applyFill="1" applyFont="1" applyNumberFormat="1">
      <alignment horizontal="center" vertical="bottom"/>
    </xf>
    <xf borderId="2" fillId="119" fontId="3" numFmtId="164" xfId="0" applyAlignment="1" applyBorder="1" applyFill="1" applyFont="1" applyNumberFormat="1">
      <alignment horizontal="center" vertical="bottom"/>
    </xf>
    <xf borderId="3" fillId="120" fontId="3" numFmtId="164" xfId="0" applyAlignment="1" applyBorder="1" applyFill="1" applyFont="1" applyNumberFormat="1">
      <alignment horizontal="center" vertical="bottom"/>
    </xf>
    <xf borderId="1" fillId="121" fontId="3" numFmtId="165" xfId="0" applyAlignment="1" applyBorder="1" applyFill="1" applyFont="1" applyNumberFormat="1">
      <alignment horizontal="center" vertical="bottom"/>
    </xf>
    <xf borderId="2" fillId="122" fontId="3" numFmtId="165" xfId="0" applyAlignment="1" applyBorder="1" applyFill="1" applyFont="1" applyNumberFormat="1">
      <alignment horizontal="center" vertical="bottom"/>
    </xf>
    <xf borderId="2" fillId="72" fontId="3" numFmtId="165" xfId="0" applyAlignment="1" applyBorder="1" applyFill="1" applyFont="1" applyNumberFormat="1">
      <alignment horizontal="center" vertical="bottom"/>
    </xf>
    <xf borderId="2" fillId="123" fontId="3" numFmtId="165" xfId="0" applyAlignment="1" applyBorder="1" applyFill="1" applyFont="1" applyNumberFormat="1">
      <alignment horizontal="center" vertical="bottom"/>
    </xf>
    <xf borderId="3" fillId="13" fontId="3" numFmtId="165" xfId="0" applyAlignment="1" applyBorder="1" applyFill="1" applyFont="1" applyNumberFormat="1">
      <alignment horizontal="center" vertical="bottom"/>
    </xf>
    <xf borderId="4" fillId="124" fontId="3" numFmtId="164" xfId="0" applyAlignment="1" applyBorder="1" applyFill="1" applyFont="1" applyNumberFormat="1">
      <alignment horizontal="center" vertical="bottom"/>
    </xf>
    <xf borderId="0" fillId="43" fontId="3" numFmtId="164" xfId="0" applyAlignment="1" applyFill="1" applyFont="1" applyNumberFormat="1">
      <alignment horizontal="center" vertical="bottom"/>
    </xf>
    <xf borderId="0" fillId="125" fontId="3" numFmtId="164" xfId="0" applyAlignment="1" applyFill="1" applyFont="1" applyNumberFormat="1">
      <alignment horizontal="center" vertical="bottom"/>
    </xf>
    <xf borderId="5" fillId="126" fontId="3" numFmtId="164" xfId="0" applyAlignment="1" applyBorder="1" applyFill="1" applyFont="1" applyNumberFormat="1">
      <alignment horizontal="center" vertical="bottom"/>
    </xf>
    <xf borderId="4" fillId="127" fontId="3" numFmtId="165" xfId="0" applyAlignment="1" applyBorder="1" applyFill="1" applyFont="1" applyNumberFormat="1">
      <alignment horizontal="center" vertical="bottom"/>
    </xf>
    <xf borderId="0" fillId="128" fontId="3" numFmtId="165" xfId="0" applyAlignment="1" applyFill="1" applyFont="1" applyNumberFormat="1">
      <alignment horizontal="center" vertical="bottom"/>
    </xf>
    <xf borderId="0" fillId="129" fontId="3" numFmtId="165" xfId="0" applyAlignment="1" applyFill="1" applyFont="1" applyNumberFormat="1">
      <alignment horizontal="center" vertical="bottom"/>
    </xf>
    <xf borderId="0" fillId="130" fontId="3" numFmtId="165" xfId="0" applyAlignment="1" applyFill="1" applyFont="1" applyNumberFormat="1">
      <alignment horizontal="center" vertical="bottom"/>
    </xf>
    <xf borderId="5" fillId="131" fontId="3" numFmtId="165" xfId="0" applyAlignment="1" applyBorder="1" applyFill="1" applyFont="1" applyNumberFormat="1">
      <alignment horizontal="center" vertical="bottom"/>
    </xf>
    <xf borderId="4" fillId="120" fontId="3" numFmtId="164" xfId="0" applyAlignment="1" applyBorder="1" applyFill="1" applyFont="1" applyNumberFormat="1">
      <alignment horizontal="center" vertical="bottom"/>
    </xf>
    <xf borderId="0" fillId="80" fontId="3" numFmtId="164" xfId="0" applyAlignment="1" applyFill="1" applyFont="1" applyNumberFormat="1">
      <alignment horizontal="center" vertical="bottom"/>
    </xf>
    <xf borderId="0" fillId="76" fontId="3" numFmtId="164" xfId="0" applyAlignment="1" applyFill="1" applyFont="1" applyNumberFormat="1">
      <alignment horizontal="center" vertical="bottom"/>
    </xf>
    <xf borderId="5" fillId="132" fontId="3" numFmtId="164" xfId="0" applyAlignment="1" applyBorder="1" applyFill="1" applyFont="1" applyNumberFormat="1">
      <alignment horizontal="center" vertical="bottom"/>
    </xf>
    <xf borderId="4" fillId="133" fontId="3" numFmtId="165" xfId="0" applyAlignment="1" applyBorder="1" applyFill="1" applyFont="1" applyNumberFormat="1">
      <alignment horizontal="center" vertical="bottom"/>
    </xf>
    <xf borderId="0" fillId="133" fontId="3" numFmtId="165" xfId="0" applyAlignment="1" applyFill="1" applyFont="1" applyNumberFormat="1">
      <alignment horizontal="center" vertical="bottom"/>
    </xf>
    <xf borderId="0" fillId="86" fontId="3" numFmtId="165" xfId="0" applyAlignment="1" applyFill="1" applyFont="1" applyNumberFormat="1">
      <alignment horizontal="center" vertical="bottom"/>
    </xf>
    <xf borderId="0" fillId="102" fontId="3" numFmtId="165" xfId="0" applyAlignment="1" applyFill="1" applyFont="1" applyNumberFormat="1">
      <alignment horizontal="center" vertical="bottom"/>
    </xf>
    <xf borderId="5" fillId="75" fontId="3" numFmtId="165" xfId="0" applyAlignment="1" applyBorder="1" applyFill="1" applyFont="1" applyNumberFormat="1">
      <alignment horizontal="center" vertical="bottom"/>
    </xf>
    <xf borderId="4" fillId="134" fontId="3" numFmtId="164" xfId="0" applyAlignment="1" applyBorder="1" applyFill="1" applyFont="1" applyNumberFormat="1">
      <alignment horizontal="center" vertical="bottom"/>
    </xf>
    <xf borderId="0" fillId="117" fontId="3" numFmtId="164" xfId="0" applyAlignment="1" applyFill="1" applyFont="1" applyNumberFormat="1">
      <alignment horizontal="center" vertical="bottom"/>
    </xf>
    <xf borderId="0" fillId="135" fontId="3" numFmtId="164" xfId="0" applyAlignment="1" applyFill="1" applyFont="1" applyNumberFormat="1">
      <alignment horizontal="center" vertical="bottom"/>
    </xf>
    <xf borderId="5" fillId="136" fontId="3" numFmtId="164" xfId="0" applyAlignment="1" applyBorder="1" applyFill="1" applyFont="1" applyNumberFormat="1">
      <alignment horizontal="center" vertical="bottom"/>
    </xf>
    <xf borderId="4" fillId="71" fontId="3" numFmtId="165" xfId="0" applyAlignment="1" applyBorder="1" applyFill="1" applyFont="1" applyNumberFormat="1">
      <alignment horizontal="center" vertical="bottom"/>
    </xf>
    <xf borderId="0" fillId="10" fontId="3" numFmtId="165" xfId="0" applyAlignment="1" applyFill="1" applyFont="1" applyNumberFormat="1">
      <alignment horizontal="center" vertical="bottom"/>
    </xf>
    <xf borderId="0" fillId="137" fontId="3" numFmtId="165" xfId="0" applyAlignment="1" applyFill="1" applyFont="1" applyNumberFormat="1">
      <alignment horizontal="center" vertical="bottom"/>
    </xf>
    <xf borderId="0" fillId="138" fontId="3" numFmtId="165" xfId="0" applyAlignment="1" applyFill="1" applyFont="1" applyNumberFormat="1">
      <alignment horizontal="center" vertical="bottom"/>
    </xf>
    <xf borderId="5" fillId="51" fontId="3" numFmtId="165" xfId="0" applyAlignment="1" applyBorder="1" applyFill="1" applyFont="1" applyNumberFormat="1">
      <alignment horizontal="center" vertical="bottom"/>
    </xf>
    <xf borderId="4" fillId="139" fontId="3" numFmtId="164" xfId="0" applyAlignment="1" applyBorder="1" applyFill="1" applyFont="1" applyNumberFormat="1">
      <alignment horizontal="center" vertical="bottom"/>
    </xf>
    <xf borderId="0" fillId="10" fontId="3" numFmtId="164" xfId="0" applyAlignment="1" applyFill="1" applyFont="1" applyNumberFormat="1">
      <alignment horizontal="center" vertical="bottom"/>
    </xf>
    <xf borderId="0" fillId="140" fontId="3" numFmtId="164" xfId="0" applyAlignment="1" applyFill="1" applyFont="1" applyNumberFormat="1">
      <alignment horizontal="center" vertical="bottom"/>
    </xf>
    <xf borderId="0" fillId="141" fontId="3" numFmtId="164" xfId="0" applyAlignment="1" applyFill="1" applyFont="1" applyNumberFormat="1">
      <alignment horizontal="center" vertical="bottom"/>
    </xf>
    <xf borderId="5" fillId="142" fontId="3" numFmtId="164" xfId="0" applyAlignment="1" applyBorder="1" applyFill="1" applyFont="1" applyNumberFormat="1">
      <alignment horizontal="center" vertical="bottom"/>
    </xf>
    <xf borderId="4" fillId="8" fontId="3" numFmtId="165" xfId="0" applyAlignment="1" applyBorder="1" applyFill="1" applyFont="1" applyNumberFormat="1">
      <alignment horizontal="center" vertical="bottom"/>
    </xf>
    <xf borderId="0" fillId="33" fontId="3" numFmtId="165" xfId="0" applyAlignment="1" applyFill="1" applyFont="1" applyNumberFormat="1">
      <alignment horizontal="center" vertical="bottom"/>
    </xf>
    <xf borderId="0" fillId="143" fontId="3" numFmtId="165" xfId="0" applyAlignment="1" applyFill="1" applyFont="1" applyNumberFormat="1">
      <alignment horizontal="center" vertical="bottom"/>
    </xf>
    <xf borderId="5" fillId="96" fontId="3" numFmtId="165" xfId="0" applyAlignment="1" applyBorder="1" applyFill="1" applyFont="1" applyNumberFormat="1">
      <alignment horizontal="center" vertical="bottom"/>
    </xf>
    <xf borderId="4" fillId="33" fontId="3" numFmtId="164" xfId="0" applyAlignment="1" applyBorder="1" applyFill="1" applyFont="1" applyNumberFormat="1">
      <alignment horizontal="center" vertical="bottom"/>
    </xf>
    <xf borderId="0" fillId="144" fontId="3" numFmtId="164" xfId="0" applyAlignment="1" applyFill="1" applyFont="1" applyNumberFormat="1">
      <alignment horizontal="center" vertical="bottom"/>
    </xf>
    <xf borderId="0" fillId="93" fontId="3" numFmtId="164" xfId="0" applyAlignment="1" applyFill="1" applyFont="1" applyNumberFormat="1">
      <alignment horizontal="center" vertical="bottom"/>
    </xf>
    <xf borderId="5" fillId="133" fontId="3" numFmtId="164" xfId="0" applyAlignment="1" applyBorder="1" applyFill="1" applyFont="1" applyNumberFormat="1">
      <alignment horizontal="center" vertical="bottom"/>
    </xf>
    <xf borderId="4" fillId="106" fontId="3" numFmtId="165" xfId="0" applyAlignment="1" applyBorder="1" applyFill="1" applyFont="1" applyNumberFormat="1">
      <alignment horizontal="center" vertical="bottom"/>
    </xf>
    <xf borderId="0" fillId="145" fontId="3" numFmtId="165" xfId="0" applyAlignment="1" applyFill="1" applyFont="1" applyNumberFormat="1">
      <alignment horizontal="center" vertical="bottom"/>
    </xf>
    <xf borderId="5" fillId="146" fontId="3" numFmtId="165" xfId="0" applyAlignment="1" applyBorder="1" applyFill="1" applyFont="1" applyNumberFormat="1">
      <alignment horizontal="center" vertical="bottom"/>
    </xf>
    <xf borderId="4" fillId="147" fontId="3" numFmtId="164" xfId="0" applyAlignment="1" applyBorder="1" applyFill="1" applyFont="1" applyNumberFormat="1">
      <alignment horizontal="center" vertical="bottom"/>
    </xf>
    <xf borderId="0" fillId="39" fontId="3" numFmtId="164" xfId="0" applyAlignment="1" applyFill="1" applyFont="1" applyNumberFormat="1">
      <alignment horizontal="center" vertical="bottom"/>
    </xf>
    <xf borderId="0" fillId="148" fontId="3" numFmtId="164" xfId="0" applyAlignment="1" applyFill="1" applyFont="1" applyNumberFormat="1">
      <alignment horizontal="center" vertical="bottom"/>
    </xf>
    <xf borderId="0" fillId="149" fontId="3" numFmtId="164" xfId="0" applyAlignment="1" applyFill="1" applyFont="1" applyNumberFormat="1">
      <alignment horizontal="center" vertical="bottom"/>
    </xf>
    <xf borderId="5" fillId="150" fontId="3" numFmtId="164" xfId="0" applyAlignment="1" applyBorder="1" applyFill="1" applyFont="1" applyNumberFormat="1">
      <alignment horizontal="center" vertical="bottom"/>
    </xf>
    <xf borderId="4" fillId="70" fontId="3" numFmtId="165" xfId="0" applyAlignment="1" applyBorder="1" applyFill="1" applyFont="1" applyNumberFormat="1">
      <alignment horizontal="center" vertical="bottom"/>
    </xf>
    <xf borderId="0" fillId="144" fontId="3" numFmtId="165" xfId="0" applyAlignment="1" applyFill="1" applyFont="1" applyNumberFormat="1">
      <alignment horizontal="center" vertical="bottom"/>
    </xf>
    <xf borderId="0" fillId="151" fontId="3" numFmtId="165" xfId="0" applyAlignment="1" applyFill="1" applyFont="1" applyNumberFormat="1">
      <alignment horizontal="center" vertical="bottom"/>
    </xf>
    <xf borderId="0" fillId="152" fontId="3" numFmtId="165" xfId="0" applyAlignment="1" applyFill="1" applyFont="1" applyNumberFormat="1">
      <alignment horizontal="center" vertical="bottom"/>
    </xf>
    <xf borderId="5" fillId="153" fontId="3" numFmtId="165" xfId="0" applyAlignment="1" applyBorder="1" applyFill="1" applyFont="1" applyNumberFormat="1">
      <alignment horizontal="center" vertical="bottom"/>
    </xf>
    <xf borderId="6" fillId="44" fontId="3" numFmtId="164" xfId="0" applyAlignment="1" applyBorder="1" applyFill="1" applyFont="1" applyNumberFormat="1">
      <alignment horizontal="center" vertical="bottom"/>
    </xf>
    <xf borderId="7" fillId="143" fontId="3" numFmtId="164" xfId="0" applyAlignment="1" applyBorder="1" applyFill="1" applyFont="1" applyNumberFormat="1">
      <alignment horizontal="center" vertical="bottom"/>
    </xf>
    <xf borderId="7" fillId="154" fontId="3" numFmtId="164" xfId="0" applyAlignment="1" applyBorder="1" applyFill="1" applyFont="1" applyNumberFormat="1">
      <alignment horizontal="center" vertical="bottom"/>
    </xf>
    <xf borderId="7" fillId="155" fontId="3" numFmtId="164" xfId="0" applyAlignment="1" applyBorder="1" applyFill="1" applyFont="1" applyNumberFormat="1">
      <alignment horizontal="center" vertical="bottom"/>
    </xf>
    <xf borderId="8" fillId="156" fontId="3" numFmtId="164" xfId="0" applyAlignment="1" applyBorder="1" applyFill="1" applyFont="1" applyNumberFormat="1">
      <alignment horizontal="center" vertical="bottom"/>
    </xf>
    <xf borderId="6" fillId="157" fontId="3" numFmtId="165" xfId="0" applyAlignment="1" applyBorder="1" applyFill="1" applyFont="1" applyNumberFormat="1">
      <alignment horizontal="center" vertical="bottom"/>
    </xf>
    <xf borderId="7" fillId="158" fontId="3" numFmtId="165" xfId="0" applyAlignment="1" applyBorder="1" applyFill="1" applyFont="1" applyNumberFormat="1">
      <alignment horizontal="center" vertical="bottom"/>
    </xf>
    <xf borderId="7" fillId="159" fontId="3" numFmtId="165" xfId="0" applyAlignment="1" applyBorder="1" applyFill="1" applyFont="1" applyNumberFormat="1">
      <alignment horizontal="center" vertical="bottom"/>
    </xf>
    <xf borderId="7" fillId="160" fontId="3" numFmtId="165" xfId="0" applyAlignment="1" applyBorder="1" applyFill="1" applyFont="1" applyNumberFormat="1">
      <alignment horizontal="center" vertical="bottom"/>
    </xf>
    <xf borderId="8" fillId="161" fontId="3" numFmtId="165" xfId="0" applyAlignment="1" applyBorder="1" applyFill="1" applyFont="1" applyNumberFormat="1">
      <alignment horizontal="center" vertical="bottom"/>
    </xf>
    <xf borderId="6" fillId="27" fontId="3" numFmtId="164" xfId="0" applyAlignment="1" applyBorder="1" applyFill="1" applyFont="1" applyNumberFormat="1">
      <alignment horizontal="center" vertical="bottom"/>
    </xf>
    <xf borderId="7" fillId="162" fontId="3" numFmtId="164" xfId="0" applyAlignment="1" applyBorder="1" applyFill="1" applyFont="1" applyNumberFormat="1">
      <alignment horizontal="center" vertical="bottom"/>
    </xf>
    <xf borderId="7" fillId="71" fontId="3" numFmtId="164" xfId="0" applyAlignment="1" applyBorder="1" applyFill="1" applyFont="1" applyNumberFormat="1">
      <alignment horizontal="center" vertical="bottom"/>
    </xf>
    <xf borderId="7" fillId="33" fontId="3" numFmtId="164" xfId="0" applyAlignment="1" applyBorder="1" applyFill="1" applyFont="1" applyNumberFormat="1">
      <alignment horizontal="center" vertical="bottom"/>
    </xf>
    <xf borderId="8" fillId="163" fontId="3" numFmtId="164" xfId="0" applyAlignment="1" applyBorder="1" applyFill="1" applyFont="1" applyNumberFormat="1">
      <alignment horizontal="center" vertical="bottom"/>
    </xf>
    <xf borderId="6" fillId="164" fontId="3" numFmtId="165" xfId="0" applyAlignment="1" applyBorder="1" applyFill="1" applyFont="1" applyNumberFormat="1">
      <alignment horizontal="center" vertical="bottom"/>
    </xf>
    <xf borderId="7" fillId="165" fontId="3" numFmtId="165" xfId="0" applyAlignment="1" applyBorder="1" applyFill="1" applyFont="1" applyNumberFormat="1">
      <alignment horizontal="center" vertical="bottom"/>
    </xf>
    <xf borderId="7" fillId="166" fontId="3" numFmtId="165" xfId="0" applyAlignment="1" applyBorder="1" applyFill="1" applyFont="1" applyNumberFormat="1">
      <alignment horizontal="center" vertical="bottom"/>
    </xf>
    <xf borderId="7" fillId="167" fontId="3" numFmtId="165" xfId="0" applyAlignment="1" applyBorder="1" applyFill="1" applyFont="1" applyNumberFormat="1">
      <alignment horizontal="center" vertical="bottom"/>
    </xf>
    <xf borderId="8" fillId="91" fontId="3" numFmtId="165" xfId="0" applyAlignment="1" applyBorder="1" applyFill="1" applyFont="1" applyNumberFormat="1">
      <alignment horizontal="center" vertical="bottom"/>
    </xf>
    <xf borderId="1" fillId="168" fontId="3" numFmtId="164" xfId="0" applyAlignment="1" applyBorder="1" applyFill="1" applyFont="1" applyNumberFormat="1">
      <alignment horizontal="center" vertical="bottom"/>
    </xf>
    <xf borderId="2" fillId="169" fontId="3" numFmtId="164" xfId="0" applyAlignment="1" applyBorder="1" applyFill="1" applyFont="1" applyNumberFormat="1">
      <alignment horizontal="center" vertical="bottom"/>
    </xf>
    <xf borderId="2" fillId="59" fontId="3" numFmtId="164" xfId="0" applyAlignment="1" applyBorder="1" applyFill="1" applyFont="1" applyNumberFormat="1">
      <alignment horizontal="center" vertical="bottom"/>
    </xf>
    <xf borderId="3" fillId="146" fontId="3" numFmtId="164" xfId="0" applyAlignment="1" applyBorder="1" applyFill="1" applyFont="1" applyNumberFormat="1">
      <alignment horizontal="center" vertical="bottom"/>
    </xf>
    <xf borderId="1" fillId="170" fontId="3" numFmtId="165" xfId="0" applyAlignment="1" applyBorder="1" applyFill="1" applyFont="1" applyNumberFormat="1">
      <alignment horizontal="center" vertical="bottom"/>
    </xf>
    <xf borderId="2" fillId="161" fontId="3" numFmtId="165" xfId="0" applyAlignment="1" applyBorder="1" applyFill="1" applyFont="1" applyNumberFormat="1">
      <alignment horizontal="center" vertical="bottom"/>
    </xf>
    <xf borderId="2" fillId="95" fontId="3" numFmtId="165" xfId="0" applyAlignment="1" applyBorder="1" applyFill="1" applyFont="1" applyNumberFormat="1">
      <alignment horizontal="center" vertical="bottom"/>
    </xf>
    <xf borderId="2" fillId="171" fontId="3" numFmtId="165" xfId="0" applyAlignment="1" applyBorder="1" applyFill="1" applyFont="1" applyNumberFormat="1">
      <alignment horizontal="center" vertical="bottom"/>
    </xf>
    <xf borderId="3" fillId="10" fontId="3" numFmtId="165" xfId="0" applyAlignment="1" applyBorder="1" applyFill="1" applyFont="1" applyNumberFormat="1">
      <alignment horizontal="center" vertical="bottom"/>
    </xf>
    <xf borderId="1" fillId="172" fontId="3" numFmtId="164" xfId="0" applyAlignment="1" applyBorder="1" applyFill="1" applyFont="1" applyNumberFormat="1">
      <alignment horizontal="center" vertical="bottom"/>
    </xf>
    <xf borderId="2" fillId="62" fontId="3" numFmtId="164" xfId="0" applyAlignment="1" applyBorder="1" applyFill="1" applyFont="1" applyNumberFormat="1">
      <alignment horizontal="center" vertical="bottom"/>
    </xf>
    <xf borderId="2" fillId="160" fontId="3" numFmtId="164" xfId="0" applyAlignment="1" applyBorder="1" applyFill="1" applyFont="1" applyNumberFormat="1">
      <alignment horizontal="center" vertical="bottom"/>
    </xf>
    <xf borderId="2" fillId="173" fontId="3" numFmtId="164" xfId="0" applyAlignment="1" applyBorder="1" applyFill="1" applyFont="1" applyNumberFormat="1">
      <alignment horizontal="center" vertical="bottom"/>
    </xf>
    <xf borderId="3" fillId="174" fontId="3" numFmtId="164" xfId="0" applyAlignment="1" applyBorder="1" applyFill="1" applyFont="1" applyNumberFormat="1">
      <alignment horizontal="center" vertical="bottom"/>
    </xf>
    <xf borderId="1" fillId="175" fontId="3" numFmtId="165" xfId="0" applyAlignment="1" applyBorder="1" applyFill="1" applyFont="1" applyNumberFormat="1">
      <alignment horizontal="center" vertical="bottom"/>
    </xf>
    <xf borderId="2" fillId="176" fontId="3" numFmtId="165" xfId="0" applyAlignment="1" applyBorder="1" applyFill="1" applyFont="1" applyNumberFormat="1">
      <alignment horizontal="center" vertical="bottom"/>
    </xf>
    <xf borderId="2" fillId="177" fontId="3" numFmtId="165" xfId="0" applyAlignment="1" applyBorder="1" applyFill="1" applyFont="1" applyNumberFormat="1">
      <alignment horizontal="center" vertical="bottom"/>
    </xf>
    <xf borderId="2" fillId="50" fontId="3" numFmtId="165" xfId="0" applyAlignment="1" applyBorder="1" applyFill="1" applyFont="1" applyNumberFormat="1">
      <alignment horizontal="center" vertical="bottom"/>
    </xf>
    <xf borderId="3" fillId="120" fontId="3" numFmtId="165" xfId="0" applyAlignment="1" applyBorder="1" applyFill="1" applyFont="1" applyNumberFormat="1">
      <alignment horizontal="center" vertical="bottom"/>
    </xf>
    <xf borderId="4" fillId="37" fontId="3" numFmtId="164" xfId="0" applyAlignment="1" applyBorder="1" applyFill="1" applyFont="1" applyNumberFormat="1">
      <alignment horizontal="center" vertical="bottom"/>
    </xf>
    <xf borderId="0" fillId="178" fontId="3" numFmtId="164" xfId="0" applyAlignment="1" applyFill="1" applyFont="1" applyNumberFormat="1">
      <alignment horizontal="center" vertical="bottom"/>
    </xf>
    <xf borderId="0" fillId="179" fontId="3" numFmtId="164" xfId="0" applyAlignment="1" applyFill="1" applyFont="1" applyNumberFormat="1">
      <alignment horizontal="center" vertical="bottom"/>
    </xf>
    <xf borderId="5" fillId="180" fontId="3" numFmtId="164" xfId="0" applyAlignment="1" applyBorder="1" applyFill="1" applyFont="1" applyNumberFormat="1">
      <alignment horizontal="center" vertical="bottom"/>
    </xf>
    <xf borderId="4" fillId="181" fontId="3" numFmtId="165" xfId="0" applyAlignment="1" applyBorder="1" applyFill="1" applyFont="1" applyNumberFormat="1">
      <alignment horizontal="center" vertical="bottom"/>
    </xf>
    <xf borderId="0" fillId="146" fontId="3" numFmtId="165" xfId="0" applyAlignment="1" applyFill="1" applyFont="1" applyNumberFormat="1">
      <alignment horizontal="center" vertical="bottom"/>
    </xf>
    <xf borderId="0" fillId="182" fontId="3" numFmtId="165" xfId="0" applyAlignment="1" applyFill="1" applyFont="1" applyNumberFormat="1">
      <alignment horizontal="center" vertical="bottom"/>
    </xf>
    <xf borderId="0" fillId="20" fontId="3" numFmtId="165" xfId="0" applyAlignment="1" applyFill="1" applyFont="1" applyNumberFormat="1">
      <alignment horizontal="center" vertical="bottom"/>
    </xf>
    <xf borderId="5" fillId="183" fontId="3" numFmtId="165" xfId="0" applyAlignment="1" applyBorder="1" applyFill="1" applyFont="1" applyNumberFormat="1">
      <alignment horizontal="center" vertical="bottom"/>
    </xf>
    <xf borderId="0" fillId="12" fontId="3" numFmtId="164" xfId="0" applyAlignment="1" applyFill="1" applyFont="1" applyNumberFormat="1">
      <alignment horizontal="center" vertical="bottom"/>
    </xf>
    <xf borderId="0" fillId="184" fontId="3" numFmtId="164" xfId="0" applyAlignment="1" applyFill="1" applyFont="1" applyNumberFormat="1">
      <alignment horizontal="center" vertical="bottom"/>
    </xf>
    <xf borderId="0" fillId="185" fontId="3" numFmtId="164" xfId="0" applyAlignment="1" applyFill="1" applyFont="1" applyNumberFormat="1">
      <alignment horizontal="center" vertical="bottom"/>
    </xf>
    <xf borderId="4" fillId="186" fontId="3" numFmtId="165" xfId="0" applyAlignment="1" applyBorder="1" applyFill="1" applyFont="1" applyNumberFormat="1">
      <alignment horizontal="center" vertical="bottom"/>
    </xf>
    <xf borderId="0" fillId="187" fontId="3" numFmtId="165" xfId="0" applyAlignment="1" applyFill="1" applyFont="1" applyNumberFormat="1">
      <alignment horizontal="center" vertical="bottom"/>
    </xf>
    <xf borderId="0" fillId="188" fontId="3" numFmtId="165" xfId="0" applyAlignment="1" applyFill="1" applyFont="1" applyNumberFormat="1">
      <alignment horizontal="center" vertical="bottom"/>
    </xf>
    <xf borderId="0" fillId="36" fontId="3" numFmtId="165" xfId="0" applyAlignment="1" applyFill="1" applyFont="1" applyNumberFormat="1">
      <alignment horizontal="center" vertical="bottom"/>
    </xf>
    <xf borderId="5" fillId="10" fontId="3" numFmtId="165" xfId="0" applyAlignment="1" applyBorder="1" applyFill="1" applyFont="1" applyNumberFormat="1">
      <alignment horizontal="center" vertical="bottom"/>
    </xf>
    <xf borderId="4" fillId="189" fontId="3" numFmtId="164" xfId="0" applyAlignment="1" applyBorder="1" applyFill="1" applyFont="1" applyNumberFormat="1">
      <alignment horizontal="center" vertical="bottom"/>
    </xf>
    <xf borderId="0" fillId="190" fontId="3" numFmtId="164" xfId="0" applyAlignment="1" applyFill="1" applyFont="1" applyNumberFormat="1">
      <alignment horizontal="center" vertical="bottom"/>
    </xf>
    <xf borderId="0" fillId="74" fontId="3" numFmtId="164" xfId="0" applyAlignment="1" applyFill="1" applyFont="1" applyNumberFormat="1">
      <alignment horizontal="center" vertical="bottom"/>
    </xf>
    <xf borderId="5" fillId="20" fontId="3" numFmtId="164" xfId="0" applyAlignment="1" applyBorder="1" applyFill="1" applyFont="1" applyNumberFormat="1">
      <alignment horizontal="center" vertical="bottom"/>
    </xf>
    <xf borderId="4" fillId="103" fontId="3" numFmtId="165" xfId="0" applyAlignment="1" applyBorder="1" applyFill="1" applyFont="1" applyNumberFormat="1">
      <alignment horizontal="center" vertical="bottom"/>
    </xf>
    <xf borderId="0" fillId="7" fontId="3" numFmtId="165" xfId="0" applyAlignment="1" applyFill="1" applyFont="1" applyNumberFormat="1">
      <alignment horizontal="center" vertical="bottom"/>
    </xf>
    <xf borderId="0" fillId="110" fontId="3" numFmtId="165" xfId="0" applyAlignment="1" applyFill="1" applyFont="1" applyNumberFormat="1">
      <alignment horizontal="center" vertical="bottom"/>
    </xf>
    <xf borderId="5" fillId="191" fontId="3" numFmtId="165" xfId="0" applyAlignment="1" applyBorder="1" applyFill="1" applyFont="1" applyNumberFormat="1">
      <alignment horizontal="center" vertical="bottom"/>
    </xf>
    <xf borderId="4" fillId="192" fontId="3" numFmtId="164" xfId="0" applyAlignment="1" applyBorder="1" applyFill="1" applyFont="1" applyNumberFormat="1">
      <alignment horizontal="center" vertical="bottom"/>
    </xf>
    <xf borderId="0" fillId="193" fontId="3" numFmtId="164" xfId="0" applyAlignment="1" applyFill="1" applyFont="1" applyNumberFormat="1">
      <alignment horizontal="center" vertical="bottom"/>
    </xf>
    <xf borderId="0" fillId="113" fontId="3" numFmtId="164" xfId="0" applyAlignment="1" applyFill="1" applyFont="1" applyNumberFormat="1">
      <alignment horizontal="center" vertical="bottom"/>
    </xf>
    <xf borderId="0" fillId="194" fontId="3" numFmtId="164" xfId="0" applyAlignment="1" applyFill="1" applyFont="1" applyNumberFormat="1">
      <alignment horizontal="center" vertical="bottom"/>
    </xf>
    <xf borderId="5" fillId="195" fontId="3" numFmtId="164" xfId="0" applyAlignment="1" applyBorder="1" applyFill="1" applyFont="1" applyNumberFormat="1">
      <alignment horizontal="center" vertical="bottom"/>
    </xf>
    <xf borderId="4" fillId="196" fontId="3" numFmtId="165" xfId="0" applyAlignment="1" applyBorder="1" applyFill="1" applyFont="1" applyNumberFormat="1">
      <alignment horizontal="center" vertical="bottom"/>
    </xf>
    <xf borderId="0" fillId="197" fontId="3" numFmtId="165" xfId="0" applyAlignment="1" applyFill="1" applyFont="1" applyNumberFormat="1">
      <alignment horizontal="center" vertical="bottom"/>
    </xf>
    <xf borderId="0" fillId="198" fontId="3" numFmtId="165" xfId="0" applyAlignment="1" applyFill="1" applyFont="1" applyNumberFormat="1">
      <alignment horizontal="center" vertical="bottom"/>
    </xf>
    <xf borderId="5" fillId="199" fontId="3" numFmtId="165" xfId="0" applyAlignment="1" applyBorder="1" applyFill="1" applyFont="1" applyNumberFormat="1">
      <alignment horizontal="center" vertical="bottom"/>
    </xf>
    <xf borderId="4" fillId="8" fontId="3" numFmtId="164" xfId="0" applyAlignment="1" applyBorder="1" applyFill="1" applyFont="1" applyNumberFormat="1">
      <alignment horizontal="center" vertical="bottom"/>
    </xf>
    <xf borderId="0" fillId="200" fontId="3" numFmtId="164" xfId="0" applyAlignment="1" applyFill="1" applyFont="1" applyNumberFormat="1">
      <alignment horizontal="center" vertical="bottom"/>
    </xf>
    <xf borderId="0" fillId="201" fontId="3" numFmtId="164" xfId="0" applyAlignment="1" applyFill="1" applyFont="1" applyNumberFormat="1">
      <alignment horizontal="center" vertical="bottom"/>
    </xf>
    <xf borderId="5" fillId="202" fontId="3" numFmtId="164" xfId="0" applyAlignment="1" applyBorder="1" applyFill="1" applyFont="1" applyNumberFormat="1">
      <alignment horizontal="center" vertical="bottom"/>
    </xf>
    <xf borderId="4" fillId="164" fontId="3" numFmtId="165" xfId="0" applyAlignment="1" applyBorder="1" applyFill="1" applyFont="1" applyNumberFormat="1">
      <alignment horizontal="center" vertical="bottom"/>
    </xf>
    <xf borderId="0" fillId="203" fontId="3" numFmtId="165" xfId="0" applyAlignment="1" applyFill="1" applyFont="1" applyNumberFormat="1">
      <alignment horizontal="center" vertical="bottom"/>
    </xf>
    <xf borderId="0" fillId="204" fontId="3" numFmtId="165" xfId="0" applyAlignment="1" applyFill="1" applyFont="1" applyNumberFormat="1">
      <alignment horizontal="center" vertical="bottom"/>
    </xf>
    <xf borderId="5" fillId="13" fontId="3" numFmtId="165" xfId="0" applyAlignment="1" applyBorder="1" applyFill="1" applyFont="1" applyNumberFormat="1">
      <alignment horizontal="center" vertical="bottom"/>
    </xf>
    <xf borderId="4" fillId="99" fontId="3" numFmtId="164" xfId="0" applyAlignment="1" applyBorder="1" applyFill="1" applyFont="1" applyNumberFormat="1">
      <alignment horizontal="center" vertical="bottom"/>
    </xf>
    <xf borderId="0" fillId="120" fontId="3" numFmtId="164" xfId="0" applyAlignment="1" applyFill="1" applyFont="1" applyNumberFormat="1">
      <alignment horizontal="center" vertical="bottom"/>
    </xf>
    <xf borderId="0" fillId="205" fontId="3" numFmtId="164" xfId="0" applyAlignment="1" applyFill="1" applyFont="1" applyNumberFormat="1">
      <alignment horizontal="center" vertical="bottom"/>
    </xf>
    <xf borderId="5" fillId="206" fontId="3" numFmtId="164" xfId="0" applyAlignment="1" applyBorder="1" applyFill="1" applyFont="1" applyNumberFormat="1">
      <alignment horizontal="center" vertical="bottom"/>
    </xf>
    <xf borderId="4" fillId="207" fontId="3" numFmtId="165" xfId="0" applyAlignment="1" applyBorder="1" applyFill="1" applyFont="1" applyNumberFormat="1">
      <alignment horizontal="center" vertical="bottom"/>
    </xf>
    <xf borderId="0" fillId="121" fontId="3" numFmtId="165" xfId="0" applyAlignment="1" applyFill="1" applyFont="1" applyNumberFormat="1">
      <alignment horizontal="center" vertical="bottom"/>
    </xf>
    <xf borderId="5" fillId="8" fontId="3" numFmtId="165" xfId="0" applyAlignment="1" applyBorder="1" applyFill="1" applyFont="1" applyNumberFormat="1">
      <alignment horizontal="center" vertical="bottom"/>
    </xf>
    <xf borderId="6" fillId="189" fontId="3" numFmtId="164" xfId="0" applyAlignment="1" applyBorder="1" applyFill="1" applyFont="1" applyNumberFormat="1">
      <alignment horizontal="center" vertical="bottom"/>
    </xf>
    <xf borderId="7" fillId="114" fontId="3" numFmtId="164" xfId="0" applyAlignment="1" applyBorder="1" applyFill="1" applyFont="1" applyNumberFormat="1">
      <alignment horizontal="center" vertical="bottom"/>
    </xf>
    <xf borderId="7" fillId="57" fontId="3" numFmtId="164" xfId="0" applyAlignment="1" applyBorder="1" applyFill="1" applyFont="1" applyNumberFormat="1">
      <alignment horizontal="center" vertical="bottom"/>
    </xf>
    <xf borderId="7" fillId="179" fontId="3" numFmtId="164" xfId="0" applyAlignment="1" applyBorder="1" applyFill="1" applyFont="1" applyNumberFormat="1">
      <alignment horizontal="center" vertical="bottom"/>
    </xf>
    <xf borderId="8" fillId="208" fontId="3" numFmtId="164" xfId="0" applyAlignment="1" applyBorder="1" applyFill="1" applyFont="1" applyNumberFormat="1">
      <alignment horizontal="center" vertical="bottom"/>
    </xf>
    <xf borderId="6" fillId="209" fontId="3" numFmtId="165" xfId="0" applyAlignment="1" applyBorder="1" applyFill="1" applyFont="1" applyNumberFormat="1">
      <alignment horizontal="center" vertical="bottom"/>
    </xf>
    <xf borderId="7" fillId="210" fontId="3" numFmtId="165" xfId="0" applyAlignment="1" applyBorder="1" applyFill="1" applyFont="1" applyNumberFormat="1">
      <alignment horizontal="center" vertical="bottom"/>
    </xf>
    <xf borderId="7" fillId="211" fontId="3" numFmtId="165" xfId="0" applyAlignment="1" applyBorder="1" applyFill="1" applyFont="1" applyNumberFormat="1">
      <alignment horizontal="center" vertical="bottom"/>
    </xf>
    <xf borderId="7" fillId="212" fontId="3" numFmtId="165" xfId="0" applyAlignment="1" applyBorder="1" applyFill="1" applyFont="1" applyNumberFormat="1">
      <alignment horizontal="center" vertical="bottom"/>
    </xf>
    <xf borderId="8" fillId="169" fontId="3" numFmtId="165" xfId="0" applyAlignment="1" applyBorder="1" applyFill="1" applyFont="1" applyNumberFormat="1">
      <alignment horizontal="center" vertical="bottom"/>
    </xf>
    <xf borderId="6" fillId="213" fontId="3" numFmtId="164" xfId="0" applyAlignment="1" applyBorder="1" applyFill="1" applyFont="1" applyNumberFormat="1">
      <alignment horizontal="center" vertical="bottom"/>
    </xf>
    <xf borderId="7" fillId="123" fontId="3" numFmtId="164" xfId="0" applyAlignment="1" applyBorder="1" applyFill="1" applyFont="1" applyNumberFormat="1">
      <alignment horizontal="center" vertical="bottom"/>
    </xf>
    <xf borderId="7" fillId="18" fontId="3" numFmtId="164" xfId="0" applyAlignment="1" applyBorder="1" applyFill="1" applyFont="1" applyNumberFormat="1">
      <alignment horizontal="center" vertical="bottom"/>
    </xf>
    <xf borderId="7" fillId="214" fontId="3" numFmtId="164" xfId="0" applyAlignment="1" applyBorder="1" applyFill="1" applyFont="1" applyNumberFormat="1">
      <alignment horizontal="center" vertical="bottom"/>
    </xf>
    <xf borderId="8" fillId="31" fontId="3" numFmtId="164" xfId="0" applyAlignment="1" applyBorder="1" applyFill="1" applyFont="1" applyNumberFormat="1">
      <alignment horizontal="center" vertical="bottom"/>
    </xf>
    <xf borderId="6" fillId="61" fontId="3" numFmtId="165" xfId="0" applyAlignment="1" applyBorder="1" applyFill="1" applyFont="1" applyNumberFormat="1">
      <alignment horizontal="center" vertical="bottom"/>
    </xf>
    <xf borderId="7" fillId="215" fontId="3" numFmtId="165" xfId="0" applyAlignment="1" applyBorder="1" applyFill="1" applyFont="1" applyNumberFormat="1">
      <alignment horizontal="center" vertical="bottom"/>
    </xf>
    <xf borderId="7" fillId="216" fontId="3" numFmtId="165" xfId="0" applyAlignment="1" applyBorder="1" applyFill="1" applyFont="1" applyNumberFormat="1">
      <alignment horizontal="center" vertical="bottom"/>
    </xf>
    <xf borderId="7" fillId="39" fontId="3" numFmtId="165" xfId="0" applyAlignment="1" applyBorder="1" applyFill="1" applyFont="1" applyNumberFormat="1">
      <alignment horizontal="center" vertical="bottom"/>
    </xf>
    <xf borderId="8" fillId="24" fontId="3" numFmtId="165" xfId="0" applyAlignment="1" applyBorder="1" applyFill="1" applyFont="1" applyNumberFormat="1">
      <alignment horizontal="center" vertical="bottom"/>
    </xf>
    <xf borderId="1" fillId="8" fontId="3" numFmtId="164" xfId="0" applyAlignment="1" applyBorder="1" applyFill="1" applyFont="1" applyNumberFormat="1">
      <alignment horizontal="center" vertical="bottom"/>
    </xf>
    <xf borderId="2" fillId="38" fontId="3" numFmtId="164" xfId="0" applyAlignment="1" applyBorder="1" applyFill="1" applyFont="1" applyNumberFormat="1">
      <alignment horizontal="center" vertical="bottom"/>
    </xf>
    <xf borderId="2" fillId="56" fontId="3" numFmtId="164" xfId="0" applyAlignment="1" applyBorder="1" applyFill="1" applyFont="1" applyNumberFormat="1">
      <alignment horizontal="center" vertical="bottom"/>
    </xf>
    <xf borderId="2" fillId="210" fontId="3" numFmtId="164" xfId="0" applyAlignment="1" applyBorder="1" applyFill="1" applyFont="1" applyNumberFormat="1">
      <alignment horizontal="center" vertical="bottom"/>
    </xf>
    <xf borderId="3" fillId="217" fontId="3" numFmtId="164" xfId="0" applyAlignment="1" applyBorder="1" applyFill="1" applyFont="1" applyNumberFormat="1">
      <alignment horizontal="center" vertical="bottom"/>
    </xf>
    <xf borderId="1" fillId="218" fontId="3" numFmtId="164" xfId="0" applyAlignment="1" applyBorder="1" applyFill="1" applyFont="1" applyNumberFormat="1">
      <alignment horizontal="center" vertical="bottom"/>
    </xf>
    <xf borderId="2" fillId="81" fontId="3" numFmtId="164" xfId="0" applyAlignment="1" applyBorder="1" applyFill="1" applyFont="1" applyNumberFormat="1">
      <alignment horizontal="center" vertical="bottom"/>
    </xf>
    <xf borderId="2" fillId="53" fontId="3" numFmtId="164" xfId="0" applyAlignment="1" applyBorder="1" applyFill="1" applyFont="1" applyNumberFormat="1">
      <alignment horizontal="center" vertical="bottom"/>
    </xf>
    <xf borderId="2" fillId="219" fontId="3" numFmtId="164" xfId="0" applyAlignment="1" applyBorder="1" applyFill="1" applyFont="1" applyNumberFormat="1">
      <alignment horizontal="center" vertical="bottom"/>
    </xf>
    <xf borderId="3" fillId="33" fontId="3" numFmtId="164" xfId="0" applyAlignment="1" applyBorder="1" applyFill="1" applyFont="1" applyNumberFormat="1">
      <alignment horizontal="center" vertical="bottom"/>
    </xf>
    <xf borderId="0" fillId="105" fontId="3" numFmtId="164" xfId="0" applyAlignment="1" applyFill="1" applyFont="1" applyNumberFormat="1">
      <alignment horizontal="center" vertical="bottom"/>
    </xf>
    <xf borderId="0" fillId="98" fontId="3" numFmtId="164" xfId="0" applyAlignment="1" applyFill="1" applyFont="1" applyNumberFormat="1">
      <alignment horizontal="center" vertical="bottom"/>
    </xf>
    <xf borderId="0" fillId="33" fontId="3" numFmtId="164" xfId="0" applyAlignment="1" applyFill="1" applyFont="1" applyNumberFormat="1">
      <alignment horizontal="center" vertical="bottom"/>
    </xf>
    <xf borderId="5" fillId="220" fontId="3" numFmtId="164" xfId="0" applyAlignment="1" applyBorder="1" applyFill="1" applyFont="1" applyNumberFormat="1">
      <alignment horizontal="center" vertical="bottom"/>
    </xf>
    <xf borderId="4" fillId="221" fontId="3" numFmtId="164" xfId="0" applyAlignment="1" applyBorder="1" applyFill="1" applyFont="1" applyNumberFormat="1">
      <alignment horizontal="center" vertical="bottom"/>
    </xf>
    <xf borderId="0" fillId="222" fontId="3" numFmtId="164" xfId="0" applyAlignment="1" applyFill="1" applyFont="1" applyNumberFormat="1">
      <alignment horizontal="center" vertical="bottom"/>
    </xf>
    <xf borderId="5" fillId="59" fontId="3" numFmtId="164" xfId="0" applyAlignment="1" applyBorder="1" applyFill="1" applyFont="1" applyNumberFormat="1">
      <alignment horizontal="center" vertical="bottom"/>
    </xf>
    <xf borderId="4" fillId="223" fontId="3" numFmtId="164" xfId="0" applyAlignment="1" applyBorder="1" applyFill="1" applyFont="1" applyNumberFormat="1">
      <alignment horizontal="center" vertical="bottom"/>
    </xf>
    <xf borderId="0" fillId="224" fontId="3" numFmtId="164" xfId="0" applyAlignment="1" applyFill="1" applyFont="1" applyNumberFormat="1">
      <alignment horizontal="center" vertical="bottom"/>
    </xf>
    <xf borderId="0" fillId="195" fontId="3" numFmtId="164" xfId="0" applyAlignment="1" applyFill="1" applyFont="1" applyNumberFormat="1">
      <alignment horizontal="center" vertical="bottom"/>
    </xf>
    <xf borderId="0" fillId="225" fontId="3" numFmtId="164" xfId="0" applyAlignment="1" applyFill="1" applyFont="1" applyNumberFormat="1">
      <alignment horizontal="center" vertical="bottom"/>
    </xf>
    <xf borderId="5" fillId="226" fontId="3" numFmtId="164" xfId="0" applyAlignment="1" applyBorder="1" applyFill="1" applyFont="1" applyNumberFormat="1">
      <alignment horizontal="center" vertical="bottom"/>
    </xf>
    <xf borderId="4" fillId="88" fontId="3" numFmtId="164" xfId="0" applyAlignment="1" applyBorder="1" applyFill="1" applyFont="1" applyNumberFormat="1">
      <alignment horizontal="center" vertical="bottom"/>
    </xf>
    <xf borderId="0" fillId="109" fontId="3" numFmtId="164" xfId="0" applyAlignment="1" applyFill="1" applyFont="1" applyNumberFormat="1">
      <alignment horizontal="center" vertical="bottom"/>
    </xf>
    <xf borderId="0" fillId="90" fontId="3" numFmtId="164" xfId="0" applyAlignment="1" applyFill="1" applyFont="1" applyNumberFormat="1">
      <alignment horizontal="center" vertical="bottom"/>
    </xf>
    <xf borderId="5" fillId="121" fontId="3" numFmtId="164" xfId="0" applyAlignment="1" applyBorder="1" applyFill="1" applyFont="1" applyNumberFormat="1">
      <alignment horizontal="center" vertical="bottom"/>
    </xf>
    <xf borderId="4" fillId="207" fontId="3" numFmtId="164" xfId="0" applyAlignment="1" applyBorder="1" applyFill="1" applyFont="1" applyNumberFormat="1">
      <alignment horizontal="center" vertical="bottom"/>
    </xf>
    <xf borderId="0" fillId="227" fontId="3" numFmtId="164" xfId="0" applyAlignment="1" applyFill="1" applyFont="1" applyNumberFormat="1">
      <alignment horizontal="center" vertical="bottom"/>
    </xf>
    <xf borderId="0" fillId="228" fontId="3" numFmtId="164" xfId="0" applyAlignment="1" applyFill="1" applyFont="1" applyNumberFormat="1">
      <alignment horizontal="center" vertical="bottom"/>
    </xf>
    <xf borderId="5" fillId="191" fontId="3" numFmtId="164" xfId="0" applyAlignment="1" applyBorder="1" applyFill="1" applyFont="1" applyNumberFormat="1">
      <alignment horizontal="center" vertical="bottom"/>
    </xf>
    <xf borderId="4" fillId="137" fontId="3" numFmtId="164" xfId="0" applyAlignment="1" applyBorder="1" applyFill="1" applyFont="1" applyNumberFormat="1">
      <alignment horizontal="center" vertical="bottom"/>
    </xf>
    <xf borderId="0" fillId="65" fontId="3" numFmtId="164" xfId="0" applyAlignment="1" applyFill="1" applyFont="1" applyNumberFormat="1">
      <alignment horizontal="center" vertical="bottom"/>
    </xf>
    <xf borderId="0" fillId="112" fontId="3" numFmtId="164" xfId="0" applyAlignment="1" applyFill="1" applyFont="1" applyNumberFormat="1">
      <alignment horizontal="center" vertical="bottom"/>
    </xf>
    <xf borderId="5" fillId="229" fontId="3" numFmtId="164" xfId="0" applyAlignment="1" applyBorder="1" applyFill="1" applyFont="1" applyNumberFormat="1">
      <alignment horizontal="center" vertical="bottom"/>
    </xf>
    <xf borderId="6" fillId="230" fontId="3" numFmtId="164" xfId="0" applyAlignment="1" applyBorder="1" applyFill="1" applyFont="1" applyNumberFormat="1">
      <alignment horizontal="center" vertical="bottom"/>
    </xf>
    <xf borderId="7" fillId="204" fontId="3" numFmtId="164" xfId="0" applyAlignment="1" applyBorder="1" applyFill="1" applyFont="1" applyNumberFormat="1">
      <alignment horizontal="center" vertical="bottom"/>
    </xf>
    <xf borderId="7" fillId="231" fontId="3" numFmtId="164" xfId="0" applyAlignment="1" applyBorder="1" applyFill="1" applyFont="1" applyNumberFormat="1">
      <alignment horizontal="center" vertical="bottom"/>
    </xf>
    <xf borderId="7" fillId="232" fontId="3" numFmtId="164" xfId="0" applyAlignment="1" applyBorder="1" applyFill="1" applyFont="1" applyNumberFormat="1">
      <alignment horizontal="center" vertical="bottom"/>
    </xf>
    <xf borderId="8" fillId="233" fontId="3" numFmtId="164" xfId="0" applyAlignment="1" applyBorder="1" applyFill="1" applyFont="1" applyNumberFormat="1">
      <alignment horizontal="center" vertical="bottom"/>
    </xf>
    <xf borderId="6" fillId="223" fontId="3" numFmtId="164" xfId="0" applyAlignment="1" applyBorder="1" applyFill="1" applyFont="1" applyNumberFormat="1">
      <alignment horizontal="center" vertical="bottom"/>
    </xf>
    <xf borderId="7" fillId="111" fontId="3" numFmtId="164" xfId="0" applyAlignment="1" applyBorder="1" applyFill="1" applyFont="1" applyNumberFormat="1">
      <alignment horizontal="center" vertical="bottom"/>
    </xf>
    <xf borderId="7" fillId="234" fontId="3" numFmtId="164" xfId="0" applyAlignment="1" applyBorder="1" applyFill="1" applyFont="1" applyNumberFormat="1">
      <alignment horizontal="center" vertical="bottom"/>
    </xf>
    <xf borderId="7" fillId="235" fontId="3" numFmtId="164" xfId="0" applyAlignment="1" applyBorder="1" applyFill="1" applyFont="1" applyNumberFormat="1">
      <alignment horizontal="center" vertical="bottom"/>
    </xf>
    <xf borderId="8" fillId="8" fontId="3" numFmtId="164" xfId="0" applyAlignment="1" applyBorder="1" applyFill="1" applyFont="1" applyNumberFormat="1">
      <alignment horizontal="center" vertical="bottom"/>
    </xf>
    <xf borderId="1" fillId="10" fontId="3" numFmtId="2" xfId="0" applyAlignment="1" applyBorder="1" applyFill="1" applyFont="1" applyNumberFormat="1">
      <alignment horizontal="center" vertical="bottom"/>
    </xf>
    <xf borderId="2" fillId="8" fontId="3" numFmtId="2" xfId="0" applyAlignment="1" applyBorder="1" applyFill="1" applyFont="1" applyNumberFormat="1">
      <alignment horizontal="center" vertical="bottom"/>
    </xf>
    <xf borderId="3" fillId="8" fontId="3" numFmtId="2" xfId="0" applyAlignment="1" applyBorder="1" applyFill="1" applyFont="1" applyNumberFormat="1">
      <alignment horizontal="center" vertical="bottom"/>
    </xf>
    <xf borderId="4" fillId="236" fontId="3" numFmtId="2" xfId="0" applyAlignment="1" applyBorder="1" applyFill="1" applyFont="1" applyNumberFormat="1">
      <alignment horizontal="center" vertical="bottom"/>
    </xf>
    <xf borderId="0" fillId="8" fontId="3" numFmtId="2" xfId="0" applyAlignment="1" applyFill="1" applyFont="1" applyNumberFormat="1">
      <alignment horizontal="center" vertical="bottom"/>
    </xf>
    <xf borderId="5" fillId="8" fontId="3" numFmtId="2" xfId="0" applyAlignment="1" applyBorder="1" applyFill="1" applyFont="1" applyNumberFormat="1">
      <alignment horizontal="center" vertical="bottom"/>
    </xf>
    <xf borderId="4" fillId="237" fontId="3" numFmtId="2" xfId="0" applyAlignment="1" applyBorder="1" applyFill="1" applyFont="1" applyNumberFormat="1">
      <alignment horizontal="center" vertical="bottom"/>
    </xf>
    <xf borderId="0" fillId="110" fontId="3" numFmtId="2" xfId="0" applyAlignment="1" applyFill="1" applyFont="1" applyNumberFormat="1">
      <alignment horizontal="center" vertical="bottom"/>
    </xf>
    <xf borderId="4" fillId="190" fontId="3" numFmtId="2" xfId="0" applyAlignment="1" applyBorder="1" applyFill="1" applyFont="1" applyNumberFormat="1">
      <alignment horizontal="center" vertical="bottom"/>
    </xf>
    <xf borderId="0" fillId="116" fontId="3" numFmtId="2" xfId="0" applyAlignment="1" applyFill="1" applyFont="1" applyNumberFormat="1">
      <alignment horizontal="center" vertical="bottom"/>
    </xf>
    <xf borderId="0" fillId="177" fontId="3" numFmtId="2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4" fillId="117" fontId="3" numFmtId="2" xfId="0" applyAlignment="1" applyBorder="1" applyFill="1" applyFont="1" applyNumberFormat="1">
      <alignment horizontal="center" vertical="bottom"/>
    </xf>
    <xf borderId="0" fillId="238" fontId="3" numFmtId="2" xfId="0" applyAlignment="1" applyFill="1" applyFont="1" applyNumberFormat="1">
      <alignment horizontal="center" vertical="bottom"/>
    </xf>
    <xf borderId="0" fillId="13" fontId="3" numFmtId="2" xfId="0" applyAlignment="1" applyFill="1" applyFont="1" applyNumberFormat="1">
      <alignment horizontal="center" vertical="bottom"/>
    </xf>
    <xf borderId="0" fillId="117" fontId="3" numFmtId="2" xfId="0" applyAlignment="1" applyFill="1" applyFont="1" applyNumberFormat="1">
      <alignment horizontal="center" vertical="bottom"/>
    </xf>
    <xf borderId="4" fillId="110" fontId="3" numFmtId="2" xfId="0" applyAlignment="1" applyBorder="1" applyFill="1" applyFont="1" applyNumberFormat="1">
      <alignment horizontal="center" vertical="bottom"/>
    </xf>
    <xf borderId="0" fillId="133" fontId="3" numFmtId="2" xfId="0" applyAlignment="1" applyFill="1" applyFont="1" applyNumberFormat="1">
      <alignment horizontal="center" vertical="bottom"/>
    </xf>
    <xf borderId="0" fillId="239" fontId="3" numFmtId="2" xfId="0" applyAlignment="1" applyFill="1" applyFont="1" applyNumberFormat="1">
      <alignment horizontal="center" vertical="bottom"/>
    </xf>
    <xf borderId="6" fillId="30" fontId="3" numFmtId="2" xfId="0" applyAlignment="1" applyBorder="1" applyFill="1" applyFont="1" applyNumberFormat="1">
      <alignment horizontal="center" vertical="bottom"/>
    </xf>
    <xf borderId="7" fillId="8" fontId="3" numFmtId="2" xfId="0" applyAlignment="1" applyBorder="1" applyFill="1" applyFont="1" applyNumberFormat="1">
      <alignment horizontal="center" vertical="bottom"/>
    </xf>
    <xf borderId="8" fillId="42" fontId="3" numFmtId="2" xfId="0" applyAlignment="1" applyBorder="1" applyFill="1" applyFont="1" applyNumberFormat="1">
      <alignment horizontal="center" vertical="bottom"/>
    </xf>
    <xf borderId="6" fillId="159" fontId="3" numFmtId="2" xfId="0" applyAlignment="1" applyBorder="1" applyFill="1" applyFont="1" applyNumberFormat="1">
      <alignment horizontal="center" vertical="bottom"/>
    </xf>
    <xf borderId="7" fillId="240" fontId="3" numFmtId="2" xfId="0" applyAlignment="1" applyBorder="1" applyFill="1" applyFont="1" applyNumberFormat="1">
      <alignment horizontal="center" vertical="bottom"/>
    </xf>
    <xf borderId="7" fillId="113" fontId="3" numFmtId="2" xfId="0" applyAlignment="1" applyBorder="1" applyFill="1" applyFont="1" applyNumberFormat="1">
      <alignment horizontal="center" vertical="bottom"/>
    </xf>
    <xf borderId="8" fillId="99" fontId="3" numFmtId="2" xfId="0" applyAlignment="1" applyBorder="1" applyFill="1" applyFont="1" applyNumberFormat="1">
      <alignment horizontal="center" vertical="bottom"/>
    </xf>
    <xf borderId="1" fillId="10" fontId="3" numFmtId="164" xfId="0" applyAlignment="1" applyBorder="1" applyFill="1" applyFont="1" applyNumberFormat="1">
      <alignment horizontal="center" vertical="bottom"/>
    </xf>
    <xf borderId="2" fillId="76" fontId="3" numFmtId="164" xfId="0" applyAlignment="1" applyBorder="1" applyFill="1" applyFont="1" applyNumberFormat="1">
      <alignment horizontal="center" vertical="bottom"/>
    </xf>
    <xf borderId="2" fillId="241" fontId="3" numFmtId="164" xfId="0" applyAlignment="1" applyBorder="1" applyFill="1" applyFont="1" applyNumberFormat="1">
      <alignment horizontal="center" vertical="bottom"/>
    </xf>
    <xf borderId="2" fillId="88" fontId="3" numFmtId="164" xfId="0" applyAlignment="1" applyBorder="1" applyFill="1" applyFont="1" applyNumberFormat="1">
      <alignment horizontal="center" vertical="bottom"/>
    </xf>
    <xf borderId="3" fillId="107" fontId="3" numFmtId="164" xfId="0" applyAlignment="1" applyBorder="1" applyFill="1" applyFont="1" applyNumberFormat="1">
      <alignment horizontal="center" vertical="bottom"/>
    </xf>
    <xf borderId="1" fillId="35" fontId="3" numFmtId="164" xfId="0" applyAlignment="1" applyBorder="1" applyFill="1" applyFont="1" applyNumberFormat="1">
      <alignment horizontal="center" vertical="bottom"/>
    </xf>
    <xf borderId="2" fillId="106" fontId="3" numFmtId="164" xfId="0" applyAlignment="1" applyBorder="1" applyFill="1" applyFont="1" applyNumberFormat="1">
      <alignment horizontal="center" vertical="bottom"/>
    </xf>
    <xf borderId="2" fillId="8" fontId="3" numFmtId="164" xfId="0" applyAlignment="1" applyBorder="1" applyFill="1" applyFont="1" applyNumberFormat="1">
      <alignment horizontal="center" vertical="bottom"/>
    </xf>
    <xf borderId="2" fillId="141" fontId="3" numFmtId="164" xfId="0" applyAlignment="1" applyBorder="1" applyFill="1" applyFont="1" applyNumberFormat="1">
      <alignment horizontal="center" vertical="bottom"/>
    </xf>
    <xf borderId="3" fillId="242" fontId="3" numFmtId="164" xfId="0" applyAlignment="1" applyBorder="1" applyFill="1" applyFont="1" applyNumberFormat="1">
      <alignment horizontal="center" vertical="bottom"/>
    </xf>
    <xf borderId="4" fillId="243" fontId="3" numFmtId="164" xfId="0" applyAlignment="1" applyBorder="1" applyFill="1" applyFont="1" applyNumberFormat="1">
      <alignment horizontal="center" vertical="bottom"/>
    </xf>
    <xf borderId="0" fillId="244" fontId="3" numFmtId="164" xfId="0" applyAlignment="1" applyFill="1" applyFont="1" applyNumberFormat="1">
      <alignment horizontal="center" vertical="bottom"/>
    </xf>
    <xf borderId="0" fillId="245" fontId="3" numFmtId="164" xfId="0" applyAlignment="1" applyFill="1" applyFont="1" applyNumberFormat="1">
      <alignment horizontal="center" vertical="bottom"/>
    </xf>
    <xf borderId="0" fillId="166" fontId="3" numFmtId="164" xfId="0" applyAlignment="1" applyFill="1" applyFont="1" applyNumberFormat="1">
      <alignment horizontal="center" vertical="bottom"/>
    </xf>
    <xf borderId="5" fillId="138" fontId="3" numFmtId="164" xfId="0" applyAlignment="1" applyBorder="1" applyFill="1" applyFont="1" applyNumberFormat="1">
      <alignment horizontal="center" vertical="bottom"/>
    </xf>
    <xf borderId="0" fillId="246" fontId="3" numFmtId="164" xfId="0" applyAlignment="1" applyFill="1" applyFont="1" applyNumberFormat="1">
      <alignment horizontal="center" vertical="bottom"/>
    </xf>
    <xf borderId="0" fillId="247" fontId="3" numFmtId="164" xfId="0" applyAlignment="1" applyFill="1" applyFont="1" applyNumberFormat="1">
      <alignment horizontal="center" vertical="bottom"/>
    </xf>
    <xf borderId="5" fillId="86" fontId="3" numFmtId="164" xfId="0" applyAlignment="1" applyBorder="1" applyFill="1" applyFont="1" applyNumberFormat="1">
      <alignment horizontal="center" vertical="bottom"/>
    </xf>
    <xf borderId="4" fillId="248" fontId="3" numFmtId="164" xfId="0" applyAlignment="1" applyBorder="1" applyFill="1" applyFont="1" applyNumberFormat="1">
      <alignment horizontal="center" vertical="bottom"/>
    </xf>
    <xf borderId="0" fillId="162" fontId="3" numFmtId="164" xfId="0" applyAlignment="1" applyFill="1" applyFont="1" applyNumberFormat="1">
      <alignment horizontal="center" vertical="bottom"/>
    </xf>
    <xf borderId="0" fillId="181" fontId="3" numFmtId="164" xfId="0" applyAlignment="1" applyFill="1" applyFont="1" applyNumberForma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4" fillId="249" fontId="3" numFmtId="164" xfId="0" applyAlignment="1" applyBorder="1" applyFill="1" applyFont="1" applyNumberFormat="1">
      <alignment horizontal="center" vertical="bottom"/>
    </xf>
    <xf borderId="0" fillId="138" fontId="3" numFmtId="164" xfId="0" applyAlignment="1" applyFill="1" applyFont="1" applyNumberFormat="1">
      <alignment horizontal="center" vertical="bottom"/>
    </xf>
    <xf borderId="0" fillId="106" fontId="3" numFmtId="164" xfId="0" applyAlignment="1" applyFill="1" applyFont="1" applyNumberFormat="1">
      <alignment horizontal="center" vertical="bottom"/>
    </xf>
    <xf borderId="5" fillId="41" fontId="3" numFmtId="164" xfId="0" applyAlignment="1" applyBorder="1" applyFill="1" applyFont="1" applyNumberFormat="1">
      <alignment horizontal="center" vertical="bottom"/>
    </xf>
    <xf borderId="0" fillId="30" fontId="3" numFmtId="164" xfId="0" applyAlignment="1" applyFill="1" applyFont="1" applyNumberFormat="1">
      <alignment horizontal="center" vertical="bottom"/>
    </xf>
    <xf borderId="5" fillId="232" fontId="3" numFmtId="164" xfId="0" applyAlignment="1" applyBorder="1" applyFill="1" applyFont="1" applyNumberFormat="1">
      <alignment horizontal="center" vertical="bottom"/>
    </xf>
    <xf borderId="4" fillId="143" fontId="3" numFmtId="164" xfId="0" applyAlignment="1" applyBorder="1" applyFill="1" applyFont="1" applyNumberFormat="1">
      <alignment horizontal="center" vertical="bottom"/>
    </xf>
    <xf borderId="0" fillId="88" fontId="3" numFmtId="164" xfId="0" applyAlignment="1" applyFill="1" applyFont="1" applyNumberFormat="1">
      <alignment horizontal="center" vertical="bottom"/>
    </xf>
    <xf borderId="5" fillId="162" fontId="3" numFmtId="164" xfId="0" applyAlignment="1" applyBorder="1" applyFill="1" applyFont="1" applyNumberFormat="1">
      <alignment horizontal="center" vertical="bottom"/>
    </xf>
    <xf borderId="6" fillId="250" fontId="3" numFmtId="164" xfId="0" applyAlignment="1" applyBorder="1" applyFill="1" applyFont="1" applyNumberFormat="1">
      <alignment horizontal="center" vertical="bottom"/>
    </xf>
    <xf borderId="7" fillId="251" fontId="3" numFmtId="164" xfId="0" applyAlignment="1" applyBorder="1" applyFill="1" applyFont="1" applyNumberFormat="1">
      <alignment horizontal="center" vertical="bottom"/>
    </xf>
    <xf borderId="7" fillId="147" fontId="3" numFmtId="164" xfId="0" applyAlignment="1" applyBorder="1" applyFill="1" applyFont="1" applyNumberFormat="1">
      <alignment horizontal="center" vertical="bottom"/>
    </xf>
    <xf borderId="8" fillId="30" fontId="3" numFmtId="164" xfId="0" applyAlignment="1" applyBorder="1" applyFill="1" applyFont="1" applyNumberFormat="1">
      <alignment horizontal="center" vertical="bottom"/>
    </xf>
    <xf borderId="6" fillId="33" fontId="3" numFmtId="164" xfId="0" applyAlignment="1" applyBorder="1" applyFill="1" applyFont="1" applyNumberFormat="1">
      <alignment horizontal="center" vertical="bottom"/>
    </xf>
    <xf borderId="7" fillId="252" fontId="3" numFmtId="164" xfId="0" applyAlignment="1" applyBorder="1" applyFill="1" applyFont="1" applyNumberFormat="1">
      <alignment horizontal="center" vertical="bottom"/>
    </xf>
    <xf borderId="7" fillId="181" fontId="3" numFmtId="164" xfId="0" applyAlignment="1" applyBorder="1" applyFill="1" applyFont="1" applyNumberFormat="1">
      <alignment horizontal="center" vertical="bottom"/>
    </xf>
    <xf borderId="7" fillId="253" fontId="3" numFmtId="164" xfId="0" applyAlignment="1" applyBorder="1" applyFill="1" applyFont="1" applyNumberFormat="1">
      <alignment horizontal="center" vertical="bottom"/>
    </xf>
    <xf borderId="8" fillId="254" fontId="3" numFmtId="164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2" fillId="101" fontId="3" numFmtId="164" xfId="0" applyAlignment="1" applyBorder="1" applyFill="1" applyFont="1" applyNumberFormat="1">
      <alignment horizontal="center" vertical="bottom"/>
    </xf>
    <xf borderId="2" fillId="166" fontId="3" numFmtId="164" xfId="0" applyAlignment="1" applyBorder="1" applyFill="1" applyFont="1" applyNumberFormat="1">
      <alignment horizontal="center" vertical="bottom"/>
    </xf>
    <xf borderId="2" fillId="43" fontId="3" numFmtId="164" xfId="0" applyAlignment="1" applyBorder="1" applyFill="1" applyFont="1" applyNumberFormat="1">
      <alignment horizontal="center" vertical="bottom"/>
    </xf>
    <xf borderId="2" fillId="255" fontId="3" numFmtId="164" xfId="0" applyAlignment="1" applyBorder="1" applyFill="1" applyFont="1" applyNumberFormat="1">
      <alignment horizontal="center" vertical="bottom"/>
    </xf>
    <xf borderId="2" fillId="23" fontId="3" numFmtId="164" xfId="0" applyAlignment="1" applyBorder="1" applyFill="1" applyFont="1" applyNumberFormat="1">
      <alignment horizontal="center" vertical="bottom"/>
    </xf>
    <xf borderId="1" fillId="68" fontId="3" numFmtId="164" xfId="0" applyAlignment="1" applyBorder="1" applyFill="1" applyFont="1" applyNumberFormat="1">
      <alignment horizontal="center" vertical="bottom"/>
    </xf>
    <xf borderId="2" fillId="68" fontId="3" numFmtId="164" xfId="0" applyAlignment="1" applyBorder="1" applyFill="1" applyFont="1" applyNumberFormat="1">
      <alignment horizontal="center" vertical="bottom"/>
    </xf>
    <xf borderId="3" fillId="68" fontId="3" numFmtId="164" xfId="0" applyAlignment="1" applyBorder="1" applyFill="1" applyFont="1" applyNumberFormat="1">
      <alignment horizontal="center" vertical="bottom"/>
    </xf>
    <xf borderId="4" fillId="231" fontId="3" numFmtId="164" xfId="0" applyAlignment="1" applyBorder="1" applyFill="1" applyFont="1" applyNumberFormat="1">
      <alignment horizontal="center" vertical="bottom"/>
    </xf>
    <xf borderId="0" fillId="175" fontId="3" numFmtId="164" xfId="0" applyAlignment="1" applyFill="1" applyFont="1" applyNumberFormat="1">
      <alignment horizontal="center" vertical="bottom"/>
    </xf>
    <xf borderId="0" fillId="23" fontId="3" numFmtId="164" xfId="0" applyAlignment="1" applyFill="1" applyFont="1" applyNumberFormat="1">
      <alignment horizontal="center" vertical="bottom"/>
    </xf>
    <xf borderId="0" fillId="198" fontId="3" numFmtId="164" xfId="0" applyAlignment="1" applyFill="1" applyFont="1" applyNumberFormat="1">
      <alignment horizontal="center" vertical="bottom"/>
    </xf>
    <xf borderId="4" fillId="256" fontId="3" numFmtId="164" xfId="0" applyAlignment="1" applyBorder="1" applyFill="1" applyFont="1" applyNumberFormat="1">
      <alignment horizontal="center" vertical="bottom"/>
    </xf>
    <xf borderId="0" fillId="257" fontId="3" numFmtId="164" xfId="0" applyAlignment="1" applyFill="1" applyFont="1" applyNumberFormat="1">
      <alignment horizontal="center" vertical="bottom"/>
    </xf>
    <xf borderId="0" fillId="177" fontId="3" numFmtId="164" xfId="0" applyAlignment="1" applyFill="1" applyFont="1" applyNumberFormat="1">
      <alignment horizontal="center" vertical="bottom"/>
    </xf>
    <xf borderId="0" fillId="258" fontId="3" numFmtId="164" xfId="0" applyAlignment="1" applyFill="1" applyFont="1" applyNumberFormat="1">
      <alignment horizontal="center" vertical="bottom"/>
    </xf>
    <xf borderId="0" fillId="32" fontId="3" numFmtId="164" xfId="0" applyAlignment="1" applyFill="1" applyFont="1" applyNumberFormat="1">
      <alignment horizontal="center" vertical="bottom"/>
    </xf>
    <xf borderId="0" fillId="68" fontId="3" numFmtId="164" xfId="0" applyAlignment="1" applyFill="1" applyFont="1" applyNumberFormat="1">
      <alignment horizontal="center" vertical="bottom"/>
    </xf>
    <xf borderId="5" fillId="68" fontId="3" numFmtId="164" xfId="0" applyAlignment="1" applyBorder="1" applyFill="1" applyFont="1" applyNumberFormat="1">
      <alignment horizontal="center" vertical="bottom"/>
    </xf>
    <xf borderId="0" fillId="102" fontId="3" numFmtId="164" xfId="0" applyAlignment="1" applyFill="1" applyFont="1" applyNumberFormat="1">
      <alignment horizontal="center" vertical="bottom"/>
    </xf>
    <xf borderId="0" fillId="191" fontId="3" numFmtId="164" xfId="0" applyAlignment="1" applyFill="1" applyFont="1" applyNumberFormat="1">
      <alignment horizontal="center" vertical="bottom"/>
    </xf>
    <xf borderId="4" fillId="70" fontId="3" numFmtId="164" xfId="0" applyAlignment="1" applyBorder="1" applyFill="1" applyFont="1" applyNumberFormat="1">
      <alignment horizontal="center" vertical="bottom"/>
    </xf>
    <xf borderId="0" fillId="57" fontId="3" numFmtId="164" xfId="0" applyAlignment="1" applyFill="1" applyFont="1" applyNumberFormat="1">
      <alignment horizontal="center" vertical="bottom"/>
    </xf>
    <xf borderId="0" fillId="255" fontId="3" numFmtId="164" xfId="0" applyAlignment="1" applyFill="1" applyFont="1" applyNumberFormat="1">
      <alignment horizontal="center" vertical="bottom"/>
    </xf>
    <xf borderId="0" fillId="259" fontId="3" numFmtId="164" xfId="0" applyAlignment="1" applyFill="1" applyFont="1" applyNumberFormat="1">
      <alignment horizontal="center" vertical="bottom"/>
    </xf>
    <xf borderId="0" fillId="260" fontId="3" numFmtId="164" xfId="0" applyAlignment="1" applyFill="1" applyFont="1" applyNumberFormat="1">
      <alignment horizontal="center" vertical="bottom"/>
    </xf>
    <xf borderId="0" fillId="261" fontId="3" numFmtId="164" xfId="0" applyAlignment="1" applyFill="1" applyFont="1" applyNumberFormat="1">
      <alignment horizontal="center" vertical="bottom"/>
    </xf>
    <xf borderId="4" fillId="262" fontId="3" numFmtId="164" xfId="0" applyAlignment="1" applyBorder="1" applyFill="1" applyFont="1" applyNumberFormat="1">
      <alignment horizontal="center" vertical="bottom"/>
    </xf>
    <xf borderId="0" fillId="263" fontId="3" numFmtId="164" xfId="0" applyAlignment="1" applyFill="1" applyFont="1" applyNumberFormat="1">
      <alignment horizontal="center" vertical="bottom"/>
    </xf>
    <xf borderId="6" fillId="36" fontId="3" numFmtId="164" xfId="0" applyAlignment="1" applyBorder="1" applyFill="1" applyFont="1" applyNumberFormat="1">
      <alignment horizontal="center" vertical="bottom"/>
    </xf>
    <xf borderId="7" fillId="20" fontId="3" numFmtId="164" xfId="0" applyAlignment="1" applyBorder="1" applyFill="1" applyFont="1" applyNumberFormat="1">
      <alignment horizontal="center" vertical="bottom"/>
    </xf>
    <xf borderId="7" fillId="244" fontId="3" numFmtId="164" xfId="0" applyAlignment="1" applyBorder="1" applyFill="1" applyFont="1" applyNumberFormat="1">
      <alignment horizontal="center" vertical="bottom"/>
    </xf>
    <xf borderId="7" fillId="23" fontId="3" numFmtId="164" xfId="0" applyAlignment="1" applyBorder="1" applyFill="1" applyFont="1" applyNumberFormat="1">
      <alignment horizontal="center" vertical="bottom"/>
    </xf>
    <xf borderId="6" fillId="214" fontId="3" numFmtId="164" xfId="0" applyAlignment="1" applyBorder="1" applyFill="1" applyFont="1" applyNumberFormat="1">
      <alignment horizontal="center" vertical="bottom"/>
    </xf>
    <xf borderId="7" fillId="264" fontId="3" numFmtId="164" xfId="0" applyAlignment="1" applyBorder="1" applyFill="1" applyFont="1" applyNumberFormat="1">
      <alignment horizontal="center" vertical="bottom"/>
    </xf>
    <xf borderId="7" fillId="265" fontId="3" numFmtId="164" xfId="0" applyAlignment="1" applyBorder="1" applyFill="1" applyFont="1" applyNumberFormat="1">
      <alignment horizontal="center" vertical="bottom"/>
    </xf>
    <xf borderId="7" fillId="191" fontId="3" numFmtId="164" xfId="0" applyAlignment="1" applyBorder="1" applyFill="1" applyFont="1" applyNumberFormat="1">
      <alignment horizontal="center" vertical="bottom"/>
    </xf>
    <xf borderId="6" fillId="68" fontId="3" numFmtId="164" xfId="0" applyAlignment="1" applyBorder="1" applyFill="1" applyFont="1" applyNumberFormat="1">
      <alignment horizontal="center" vertical="bottom"/>
    </xf>
    <xf borderId="7" fillId="68" fontId="3" numFmtId="164" xfId="0" applyAlignment="1" applyBorder="1" applyFill="1" applyFont="1" applyNumberFormat="1">
      <alignment horizontal="center" vertical="bottom"/>
    </xf>
    <xf borderId="8" fillId="68" fontId="3" numFmtId="164" xfId="0" applyAlignment="1" applyBorder="1" applyFill="1" applyFont="1" applyNumberFormat="1">
      <alignment horizontal="center" vertical="bottom"/>
    </xf>
    <xf borderId="1" fillId="266" fontId="3" numFmtId="164" xfId="0" applyAlignment="1" applyBorder="1" applyFill="1" applyFont="1" applyNumberFormat="1">
      <alignment horizontal="center" vertical="bottom"/>
    </xf>
    <xf borderId="2" fillId="138" fontId="3" numFmtId="164" xfId="0" applyAlignment="1" applyBorder="1" applyFill="1" applyFont="1" applyNumberFormat="1">
      <alignment horizontal="center" vertical="bottom"/>
    </xf>
    <xf borderId="2" fillId="267" fontId="3" numFmtId="164" xfId="0" applyAlignment="1" applyBorder="1" applyFill="1" applyFont="1" applyNumberFormat="1">
      <alignment horizontal="center" vertical="bottom"/>
    </xf>
    <xf borderId="2" fillId="175" fontId="3" numFmtId="164" xfId="0" applyAlignment="1" applyBorder="1" applyFill="1" applyFont="1" applyNumberFormat="1">
      <alignment horizontal="center" vertical="bottom"/>
    </xf>
    <xf borderId="3" fillId="184" fontId="3" numFmtId="164" xfId="0" applyAlignment="1" applyBorder="1" applyFill="1" applyFont="1" applyNumberFormat="1">
      <alignment horizontal="center" vertical="bottom"/>
    </xf>
    <xf borderId="2" fillId="16" fontId="3" numFmtId="164" xfId="0" applyAlignment="1" applyBorder="1" applyFill="1" applyFont="1" applyNumberFormat="1">
      <alignment horizontal="center" vertical="bottom"/>
    </xf>
    <xf borderId="2" fillId="268" fontId="3" numFmtId="164" xfId="0" applyAlignment="1" applyBorder="1" applyFill="1" applyFont="1" applyNumberFormat="1">
      <alignment horizontal="center" vertical="bottom"/>
    </xf>
    <xf borderId="3" fillId="226" fontId="3" numFmtId="164" xfId="0" applyAlignment="1" applyBorder="1" applyFill="1" applyFont="1" applyNumberFormat="1">
      <alignment horizontal="center" vertical="bottom"/>
    </xf>
    <xf borderId="4" fillId="166" fontId="3" numFmtId="164" xfId="0" applyAlignment="1" applyBorder="1" applyFill="1" applyFont="1" applyNumberFormat="1">
      <alignment horizontal="center" vertical="bottom"/>
    </xf>
    <xf borderId="0" fillId="269" fontId="3" numFmtId="164" xfId="0" applyAlignment="1" applyFill="1" applyFont="1" applyNumberFormat="1">
      <alignment horizontal="center" vertical="bottom"/>
    </xf>
    <xf borderId="0" fillId="96" fontId="3" numFmtId="164" xfId="0" applyAlignment="1" applyFill="1" applyFont="1" applyNumberFormat="1">
      <alignment horizontal="center" vertical="bottom"/>
    </xf>
    <xf borderId="5" fillId="93" fontId="3" numFmtId="164" xfId="0" applyAlignment="1" applyBorder="1" applyFill="1" applyFont="1" applyNumberFormat="1">
      <alignment horizontal="center" vertical="bottom"/>
    </xf>
    <xf borderId="4" fillId="159" fontId="3" numFmtId="164" xfId="0" applyAlignment="1" applyBorder="1" applyFill="1" applyFont="1" applyNumberFormat="1">
      <alignment horizontal="center" vertical="bottom"/>
    </xf>
    <xf borderId="0" fillId="270" fontId="3" numFmtId="164" xfId="0" applyAlignment="1" applyFill="1" applyFont="1" applyNumberFormat="1">
      <alignment horizontal="center" vertical="bottom"/>
    </xf>
    <xf borderId="5" fillId="87" fontId="3" numFmtId="164" xfId="0" applyAlignment="1" applyBorder="1" applyFill="1" applyFont="1" applyNumberFormat="1">
      <alignment horizontal="center" vertical="bottom"/>
    </xf>
    <xf borderId="4" fillId="153" fontId="3" numFmtId="164" xfId="0" applyAlignment="1" applyBorder="1" applyFill="1" applyFont="1" applyNumberFormat="1">
      <alignment horizontal="center" vertical="bottom"/>
    </xf>
    <xf borderId="0" fillId="271" fontId="3" numFmtId="164" xfId="0" applyAlignment="1" applyFill="1" applyFont="1" applyNumberFormat="1">
      <alignment horizontal="center" vertical="bottom"/>
    </xf>
    <xf borderId="0" fillId="272" fontId="3" numFmtId="164" xfId="0" applyAlignment="1" applyFill="1" applyFont="1" applyNumberFormat="1">
      <alignment horizontal="center" vertical="bottom"/>
    </xf>
    <xf borderId="0" fillId="273" fontId="3" numFmtId="164" xfId="0" applyAlignment="1" applyFill="1" applyFont="1" applyNumberFormat="1">
      <alignment horizontal="center" vertical="bottom"/>
    </xf>
    <xf borderId="5" fillId="274" fontId="3" numFmtId="164" xfId="0" applyAlignment="1" applyBorder="1" applyFill="1" applyFont="1" applyNumberFormat="1">
      <alignment horizontal="center" vertical="bottom"/>
    </xf>
    <xf borderId="4" fillId="255" fontId="3" numFmtId="164" xfId="0" applyAlignment="1" applyBorder="1" applyFill="1" applyFont="1" applyNumberFormat="1">
      <alignment horizontal="center" vertical="bottom"/>
    </xf>
    <xf borderId="0" fillId="275" fontId="3" numFmtId="164" xfId="0" applyAlignment="1" applyFill="1" applyFont="1" applyNumberFormat="1">
      <alignment horizontal="center" vertical="bottom"/>
    </xf>
    <xf borderId="5" fillId="38" fontId="3" numFmtId="164" xfId="0" applyAlignment="1" applyBorder="1" applyFill="1" applyFont="1" applyNumberFormat="1">
      <alignment horizontal="center" vertical="bottom"/>
    </xf>
    <xf borderId="4" fillId="27" fontId="3" numFmtId="164" xfId="0" applyAlignment="1" applyBorder="1" applyFill="1" applyFont="1" applyNumberFormat="1">
      <alignment horizontal="center" vertical="bottom"/>
    </xf>
    <xf borderId="0" fillId="240" fontId="3" numFmtId="164" xfId="0" applyAlignment="1" applyFill="1" applyFont="1" applyNumberFormat="1">
      <alignment horizontal="center" vertical="bottom"/>
    </xf>
    <xf borderId="0" fillId="250" fontId="3" numFmtId="164" xfId="0" applyAlignment="1" applyFill="1" applyFont="1" applyNumberFormat="1">
      <alignment horizontal="center" vertical="bottom"/>
    </xf>
    <xf borderId="5" fillId="238" fontId="3" numFmtId="164" xfId="0" applyAlignment="1" applyBorder="1" applyFill="1" applyFont="1" applyNumberFormat="1">
      <alignment horizontal="center" vertical="bottom"/>
    </xf>
    <xf borderId="4" fillId="276" fontId="3" numFmtId="164" xfId="0" applyAlignment="1" applyBorder="1" applyFill="1" applyFont="1" applyNumberFormat="1">
      <alignment horizontal="center" vertical="bottom"/>
    </xf>
    <xf borderId="0" fillId="84" fontId="3" numFmtId="164" xfId="0" applyAlignment="1" applyFill="1" applyFont="1" applyNumberFormat="1">
      <alignment horizontal="center" vertical="bottom"/>
    </xf>
    <xf borderId="0" fillId="160" fontId="3" numFmtId="164" xfId="0" applyAlignment="1" applyFill="1" applyFont="1" applyNumberFormat="1">
      <alignment horizontal="center" vertical="bottom"/>
    </xf>
    <xf borderId="5" fillId="143" fontId="3" numFmtId="164" xfId="0" applyAlignment="1" applyBorder="1" applyFill="1" applyFont="1" applyNumberFormat="1">
      <alignment horizontal="center" vertical="bottom"/>
    </xf>
    <xf borderId="4" fillId="244" fontId="3" numFmtId="164" xfId="0" applyAlignment="1" applyBorder="1" applyFill="1" applyFont="1" applyNumberFormat="1">
      <alignment horizontal="center" vertical="bottom"/>
    </xf>
    <xf borderId="0" fillId="37" fontId="3" numFmtId="164" xfId="0" applyAlignment="1" applyFill="1" applyFont="1" applyNumberFormat="1">
      <alignment horizontal="center" vertical="bottom"/>
    </xf>
    <xf borderId="0" fillId="114" fontId="3" numFmtId="164" xfId="0" applyAlignment="1" applyFill="1" applyFont="1" applyNumberFormat="1">
      <alignment horizontal="center" vertical="bottom"/>
    </xf>
    <xf borderId="5" fillId="22" fontId="3" numFmtId="164" xfId="0" applyAlignment="1" applyBorder="1" applyFill="1" applyFont="1" applyNumberFormat="1">
      <alignment horizontal="center" vertical="bottom"/>
    </xf>
    <xf borderId="6" fillId="277" fontId="3" numFmtId="164" xfId="0" applyAlignment="1" applyBorder="1" applyFill="1" applyFont="1" applyNumberFormat="1">
      <alignment horizontal="center" vertical="bottom"/>
    </xf>
    <xf borderId="7" fillId="159" fontId="3" numFmtId="164" xfId="0" applyAlignment="1" applyBorder="1" applyFill="1" applyFont="1" applyNumberFormat="1">
      <alignment horizontal="center" vertical="bottom"/>
    </xf>
    <xf borderId="7" fillId="203" fontId="3" numFmtId="164" xfId="0" applyAlignment="1" applyBorder="1" applyFill="1" applyFont="1" applyNumberFormat="1">
      <alignment horizontal="center" vertical="bottom"/>
    </xf>
    <xf borderId="7" fillId="278" fontId="3" numFmtId="164" xfId="0" applyAlignment="1" applyBorder="1" applyFill="1" applyFont="1" applyNumberFormat="1">
      <alignment horizontal="center" vertical="bottom"/>
    </xf>
    <xf borderId="8" fillId="184" fontId="3" numFmtId="164" xfId="0" applyAlignment="1" applyBorder="1" applyFill="1" applyFont="1" applyNumberFormat="1">
      <alignment horizontal="center" vertical="bottom"/>
    </xf>
    <xf borderId="4" fillId="279" fontId="3" numFmtId="164" xfId="0" applyAlignment="1" applyBorder="1" applyFill="1" applyFont="1" applyNumberFormat="1">
      <alignment horizontal="center" vertical="bottom"/>
    </xf>
    <xf borderId="0" fillId="108" fontId="3" numFmtId="164" xfId="0" applyAlignment="1" applyFill="1" applyFont="1" applyNumberFormat="1">
      <alignment horizontal="center" vertical="bottom"/>
    </xf>
    <xf borderId="0" fillId="133" fontId="3" numFmtId="164" xfId="0" applyAlignment="1" applyFill="1" applyFont="1" applyNumberFormat="1">
      <alignment horizontal="center" vertical="bottom"/>
    </xf>
    <xf borderId="0" fillId="238" fontId="3" numFmtId="164" xfId="0" applyAlignment="1" applyFill="1" applyFont="1" applyNumberFormat="1">
      <alignment horizontal="center" vertical="bottom"/>
    </xf>
    <xf borderId="0" fillId="280" fontId="3" numFmtId="164" xfId="0" applyAlignment="1" applyFill="1" applyFont="1" applyNumberFormat="1">
      <alignment horizontal="center" vertical="bottom"/>
    </xf>
    <xf borderId="5" fillId="281" fontId="3" numFmtId="164" xfId="0" applyAlignment="1" applyBorder="1" applyFill="1" applyFont="1" applyNumberFormat="1">
      <alignment horizontal="center" vertical="bottom"/>
    </xf>
    <xf borderId="0" fillId="282" fontId="3" numFmtId="164" xfId="0" applyAlignment="1" applyFill="1" applyFont="1" applyNumberFormat="1">
      <alignment horizontal="center" vertical="bottom"/>
    </xf>
    <xf borderId="0" fillId="283" fontId="3" numFmtId="164" xfId="0" applyAlignment="1" applyFill="1" applyFont="1" applyNumberFormat="1">
      <alignment horizontal="center" vertical="bottom"/>
    </xf>
    <xf borderId="0" fillId="267" fontId="3" numFmtId="164" xfId="0" applyAlignment="1" applyFill="1" applyFont="1" applyNumberFormat="1">
      <alignment horizontal="center" vertical="bottom"/>
    </xf>
    <xf borderId="4" fillId="206" fontId="3" numFmtId="164" xfId="0" applyAlignment="1" applyBorder="1" applyFill="1" applyFont="1" applyNumberFormat="1">
      <alignment horizontal="center" vertical="bottom"/>
    </xf>
    <xf borderId="0" fillId="131" fontId="3" numFmtId="164" xfId="0" applyAlignment="1" applyFill="1" applyFont="1" applyNumberFormat="1">
      <alignment horizontal="center" vertical="bottom"/>
    </xf>
    <xf borderId="0" fillId="284" fontId="3" numFmtId="164" xfId="0" applyAlignment="1" applyFill="1" applyFont="1" applyNumberFormat="1">
      <alignment horizontal="center" vertical="bottom"/>
    </xf>
    <xf borderId="0" fillId="285" fontId="3" numFmtId="164" xfId="0" applyAlignment="1" applyFill="1" applyFont="1" applyNumberFormat="1">
      <alignment horizontal="center" vertical="bottom"/>
    </xf>
    <xf borderId="5" fillId="108" fontId="3" numFmtId="164" xfId="0" applyAlignment="1" applyBorder="1" applyFill="1" applyFont="1" applyNumberFormat="1">
      <alignment horizontal="center" vertical="bottom"/>
    </xf>
    <xf borderId="4" fillId="286" fontId="3" numFmtId="164" xfId="0" applyAlignment="1" applyBorder="1" applyFill="1" applyFont="1" applyNumberFormat="1">
      <alignment horizontal="center" vertical="bottom"/>
    </xf>
    <xf borderId="0" fillId="287" fontId="3" numFmtId="164" xfId="0" applyAlignment="1" applyFill="1" applyFont="1" applyNumberFormat="1">
      <alignment horizontal="center" vertical="bottom"/>
    </xf>
    <xf borderId="4" fillId="114" fontId="3" numFmtId="164" xfId="0" applyAlignment="1" applyBorder="1" applyFill="1" applyFont="1" applyNumberFormat="1">
      <alignment horizontal="center" vertical="bottom"/>
    </xf>
    <xf borderId="0" fillId="151" fontId="3" numFmtId="164" xfId="0" applyAlignment="1" applyFill="1" applyFont="1" applyNumberFormat="1">
      <alignment horizontal="center" vertical="bottom"/>
    </xf>
    <xf borderId="0" fillId="152" fontId="3" numFmtId="164" xfId="0" applyAlignment="1" applyFill="1" applyFont="1" applyNumberFormat="1">
      <alignment horizontal="center" vertical="bottom"/>
    </xf>
    <xf borderId="0" fillId="288" fontId="3" numFmtId="164" xfId="0" applyAlignment="1" applyFill="1" applyFont="1" applyNumberFormat="1">
      <alignment horizontal="center" vertical="bottom"/>
    </xf>
    <xf borderId="5" fillId="289" fontId="3" numFmtId="164" xfId="0" applyAlignment="1" applyBorder="1" applyFill="1" applyFont="1" applyNumberFormat="1">
      <alignment horizontal="center" vertical="bottom"/>
    </xf>
    <xf borderId="4" fillId="290" fontId="3" numFmtId="164" xfId="0" applyAlignment="1" applyBorder="1" applyFill="1" applyFont="1" applyNumberFormat="1">
      <alignment horizontal="center" vertical="bottom"/>
    </xf>
    <xf borderId="0" fillId="291" fontId="3" numFmtId="164" xfId="0" applyAlignment="1" applyFill="1" applyFont="1" applyNumberFormat="1">
      <alignment horizontal="center" vertical="bottom"/>
    </xf>
    <xf borderId="0" fillId="172" fontId="3" numFmtId="164" xfId="0" applyAlignment="1" applyFill="1" applyFont="1" applyNumberFormat="1">
      <alignment horizontal="center" vertical="bottom"/>
    </xf>
    <xf borderId="5" fillId="292" fontId="3" numFmtId="164" xfId="0" applyAlignment="1" applyBorder="1" applyFill="1" applyFont="1" applyNumberFormat="1">
      <alignment horizontal="center" vertical="bottom"/>
    </xf>
    <xf borderId="4" fillId="293" fontId="3" numFmtId="164" xfId="0" applyAlignment="1" applyBorder="1" applyFill="1" applyFont="1" applyNumberFormat="1">
      <alignment horizontal="center" vertical="bottom"/>
    </xf>
    <xf borderId="0" fillId="221" fontId="3" numFmtId="164" xfId="0" applyAlignment="1" applyFill="1" applyFont="1" applyNumberFormat="1">
      <alignment horizontal="center" vertical="bottom"/>
    </xf>
    <xf borderId="0" fillId="47" fontId="3" numFmtId="164" xfId="0" applyAlignment="1" applyFill="1" applyFont="1" applyNumberFormat="1">
      <alignment horizontal="center" vertical="bottom"/>
    </xf>
    <xf borderId="5" fillId="294" fontId="3" numFmtId="164" xfId="0" applyAlignment="1" applyBorder="1" applyFill="1" applyFont="1" applyNumberFormat="1">
      <alignment horizontal="center" vertical="bottom"/>
    </xf>
    <xf borderId="4" fillId="31" fontId="3" numFmtId="164" xfId="0" applyAlignment="1" applyBorder="1" applyFill="1" applyFont="1" applyNumberFormat="1">
      <alignment horizontal="center" vertical="bottom"/>
    </xf>
    <xf borderId="0" fillId="234" fontId="3" numFmtId="164" xfId="0" applyAlignment="1" applyFill="1" applyFont="1" applyNumberFormat="1">
      <alignment horizontal="center" vertical="bottom"/>
    </xf>
    <xf borderId="0" fillId="136" fontId="3" numFmtId="164" xfId="0" applyAlignment="1" applyFill="1" applyFont="1" applyNumberFormat="1">
      <alignment horizontal="center" vertical="bottom"/>
    </xf>
    <xf borderId="5" fillId="90" fontId="3" numFmtId="164" xfId="0" applyAlignment="1" applyBorder="1" applyFill="1" applyFont="1" applyNumberFormat="1">
      <alignment horizontal="center" vertical="bottom"/>
    </xf>
    <xf borderId="6" fillId="295" fontId="3" numFmtId="164" xfId="0" applyAlignment="1" applyBorder="1" applyFill="1" applyFont="1" applyNumberFormat="1">
      <alignment horizontal="center" vertical="bottom"/>
    </xf>
    <xf borderId="7" fillId="296" fontId="3" numFmtId="164" xfId="0" applyAlignment="1" applyBorder="1" applyFill="1" applyFont="1" applyNumberFormat="1">
      <alignment horizontal="center" vertical="bottom"/>
    </xf>
    <xf borderId="7" fillId="55" fontId="3" numFmtId="164" xfId="0" applyAlignment="1" applyBorder="1" applyFill="1" applyFont="1" applyNumberFormat="1">
      <alignment horizontal="center" vertical="bottom"/>
    </xf>
    <xf borderId="7" fillId="221" fontId="3" numFmtId="164" xfId="0" applyAlignment="1" applyBorder="1" applyFill="1" applyFont="1" applyNumberFormat="1">
      <alignment horizontal="center" vertical="bottom"/>
    </xf>
    <xf borderId="8" fillId="223" fontId="3" numFmtId="164" xfId="0" applyAlignment="1" applyBorder="1" applyFill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3" numFmtId="2" xfId="0" applyAlignment="1" applyBorder="1" applyFont="1" applyNumberFormat="1">
      <alignment horizontal="center" vertical="bottom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2" fillId="0" fontId="3" numFmtId="164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6" fillId="0" fontId="3" numFmtId="164" xfId="0" applyAlignment="1" applyBorder="1" applyFont="1" applyNumberFormat="1">
      <alignment horizontal="right" vertical="bottom"/>
    </xf>
    <xf borderId="7" fillId="0" fontId="3" numFmtId="164" xfId="0" applyAlignment="1" applyBorder="1" applyFont="1" applyNumberFormat="1">
      <alignment horizontal="right" vertical="bottom"/>
    </xf>
    <xf borderId="8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154" fontId="3" numFmtId="164" xfId="0" applyAlignment="1" applyFill="1" applyFont="1" applyNumberFormat="1">
      <alignment horizontal="center" vertical="bottom"/>
    </xf>
    <xf borderId="0" fillId="297" fontId="3" numFmtId="164" xfId="0" applyAlignment="1" applyFill="1" applyFont="1" applyNumberFormat="1">
      <alignment horizontal="center" vertical="bottom"/>
    </xf>
    <xf borderId="0" fillId="298" fontId="3" numFmtId="164" xfId="0" applyAlignment="1" applyFill="1" applyFont="1" applyNumberFormat="1">
      <alignment horizontal="center" vertical="bottom"/>
    </xf>
    <xf borderId="0" fillId="36" fontId="3" numFmtId="164" xfId="0" applyAlignment="1" applyFill="1" applyFont="1" applyNumberFormat="1">
      <alignment horizontal="center" vertical="bottom"/>
    </xf>
    <xf borderId="0" fillId="299" fontId="3" numFmtId="164" xfId="0" applyAlignment="1" applyFill="1" applyFont="1" applyNumberFormat="1">
      <alignment horizontal="center" vertical="bottom"/>
    </xf>
    <xf borderId="0" fillId="91" fontId="3" numFmtId="164" xfId="0" applyAlignment="1" applyFill="1" applyFont="1" applyNumberFormat="1">
      <alignment horizontal="center" vertical="bottom"/>
    </xf>
    <xf borderId="0" fillId="300" fontId="3" numFmtId="164" xfId="0" applyAlignment="1" applyFill="1" applyFont="1" applyNumberFormat="1">
      <alignment horizontal="center" vertical="bottom"/>
    </xf>
    <xf borderId="0" fillId="159" fontId="3" numFmtId="164" xfId="0" applyAlignment="1" applyFill="1" applyFont="1" applyNumberFormat="1">
      <alignment horizontal="center" vertical="bottom"/>
    </xf>
    <xf borderId="0" fillId="40" fontId="3" numFmtId="164" xfId="0" applyAlignment="1" applyFill="1" applyFont="1" applyNumberFormat="1">
      <alignment horizontal="center" vertical="bottom"/>
    </xf>
    <xf borderId="0" fillId="301" fontId="3" numFmtId="164" xfId="0" applyAlignment="1" applyFill="1" applyFont="1" applyNumberFormat="1">
      <alignment horizontal="center" vertical="bottom"/>
    </xf>
    <xf borderId="0" fillId="226" fontId="3" numFmtId="164" xfId="0" applyAlignment="1" applyFill="1" applyFont="1" applyNumberFormat="1">
      <alignment horizontal="center" vertical="bottom"/>
    </xf>
    <xf borderId="0" fillId="302" fontId="3" numFmtId="164" xfId="0" applyAlignment="1" applyFill="1" applyFont="1" applyNumberFormat="1">
      <alignment horizontal="center" vertical="bottom"/>
    </xf>
    <xf borderId="0" fillId="303" fontId="3" numFmtId="164" xfId="0" applyAlignment="1" applyFill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2" fillId="0" fontId="3" numFmtId="164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3" fillId="0" fontId="3" numFmtId="164" xfId="0" applyAlignment="1" applyBorder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horizontal="center" readingOrder="0" vertical="bottom"/>
    </xf>
    <xf borderId="5" fillId="0" fontId="3" numFmtId="164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6" fillId="0" fontId="3" numFmtId="164" xfId="0" applyAlignment="1" applyBorder="1" applyFont="1" applyNumberFormat="1">
      <alignment horizontal="center" readingOrder="0" vertical="bottom"/>
    </xf>
    <xf borderId="7" fillId="0" fontId="3" numFmtId="164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8" fillId="0" fontId="3" numFmtId="164" xfId="0" applyAlignment="1" applyBorder="1" applyFont="1" applyNumberFormat="1">
      <alignment horizontal="center" readingOrder="0" vertical="bottom"/>
    </xf>
    <xf borderId="10" fillId="0" fontId="2" numFmtId="2" xfId="0" applyAlignment="1" applyBorder="1" applyFont="1" applyNumberFormat="1">
      <alignment horizontal="center"/>
    </xf>
    <xf borderId="11" fillId="0" fontId="2" numFmtId="2" xfId="0" applyAlignment="1" applyBorder="1" applyFont="1" applyNumberFormat="1">
      <alignment horizontal="center"/>
    </xf>
    <xf borderId="12" fillId="0" fontId="2" numFmtId="2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5.png"/><Relationship Id="rId11" Type="http://schemas.openxmlformats.org/officeDocument/2006/relationships/image" Target="../media/image8.png"/><Relationship Id="rId22" Type="http://schemas.openxmlformats.org/officeDocument/2006/relationships/image" Target="../media/image23.png"/><Relationship Id="rId10" Type="http://schemas.openxmlformats.org/officeDocument/2006/relationships/image" Target="../media/image18.png"/><Relationship Id="rId21" Type="http://schemas.openxmlformats.org/officeDocument/2006/relationships/image" Target="../media/image14.png"/><Relationship Id="rId13" Type="http://schemas.openxmlformats.org/officeDocument/2006/relationships/image" Target="../media/image19.png"/><Relationship Id="rId12" Type="http://schemas.openxmlformats.org/officeDocument/2006/relationships/image" Target="../media/image16.png"/><Relationship Id="rId23" Type="http://schemas.openxmlformats.org/officeDocument/2006/relationships/image" Target="../media/image15.png"/><Relationship Id="rId1" Type="http://schemas.openxmlformats.org/officeDocument/2006/relationships/image" Target="../media/image22.png"/><Relationship Id="rId2" Type="http://schemas.openxmlformats.org/officeDocument/2006/relationships/image" Target="../media/image17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image" Target="../media/image12.png"/><Relationship Id="rId15" Type="http://schemas.openxmlformats.org/officeDocument/2006/relationships/image" Target="../media/image10.png"/><Relationship Id="rId14" Type="http://schemas.openxmlformats.org/officeDocument/2006/relationships/image" Target="../media/image21.png"/><Relationship Id="rId17" Type="http://schemas.openxmlformats.org/officeDocument/2006/relationships/image" Target="../media/image9.png"/><Relationship Id="rId16" Type="http://schemas.openxmlformats.org/officeDocument/2006/relationships/image" Target="../media/image4.png"/><Relationship Id="rId5" Type="http://schemas.openxmlformats.org/officeDocument/2006/relationships/image" Target="../media/image20.png"/><Relationship Id="rId19" Type="http://schemas.openxmlformats.org/officeDocument/2006/relationships/image" Target="../media/image1.png"/><Relationship Id="rId6" Type="http://schemas.openxmlformats.org/officeDocument/2006/relationships/image" Target="../media/image2.png"/><Relationship Id="rId18" Type="http://schemas.openxmlformats.org/officeDocument/2006/relationships/image" Target="../media/image13.png"/><Relationship Id="rId7" Type="http://schemas.openxmlformats.org/officeDocument/2006/relationships/image" Target="../media/image7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16</xdr:row>
      <xdr:rowOff>114300</xdr:rowOff>
    </xdr:from>
    <xdr:ext cx="1152525" cy="266700"/>
    <xdr:grpSp>
      <xdr:nvGrpSpPr>
        <xdr:cNvPr id="2" name="Shape 2" title="Drawing"/>
        <xdr:cNvGrpSpPr/>
      </xdr:nvGrpSpPr>
      <xdr:grpSpPr>
        <a:xfrm>
          <a:off x="1757175" y="1707000"/>
          <a:ext cx="2148900" cy="471900"/>
          <a:chOff x="1757175" y="1707000"/>
          <a:chExt cx="2148900" cy="471900"/>
        </a:xfrm>
      </xdr:grpSpPr>
      <xdr:cxnSp>
        <xdr:nvCxnSpPr>
          <xdr:cNvPr id="3" name="Shape 3"/>
          <xdr:cNvCxnSpPr/>
        </xdr:nvCxnSpPr>
        <xdr:spPr>
          <a:xfrm flipH="1" rot="10800000">
            <a:off x="1757175" y="1707000"/>
            <a:ext cx="2148900" cy="4719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dash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85725</xdr:colOff>
      <xdr:row>47</xdr:row>
      <xdr:rowOff>180975</xdr:rowOff>
    </xdr:from>
    <xdr:ext cx="285750" cy="1647825"/>
    <xdr:grpSp>
      <xdr:nvGrpSpPr>
        <xdr:cNvPr id="2" name="Shape 2" title="Drawing"/>
        <xdr:cNvGrpSpPr/>
      </xdr:nvGrpSpPr>
      <xdr:grpSpPr>
        <a:xfrm>
          <a:off x="2269275" y="652675"/>
          <a:ext cx="512075" cy="2269250"/>
          <a:chOff x="2269275" y="652675"/>
          <a:chExt cx="512075" cy="2269250"/>
        </a:xfrm>
      </xdr:grpSpPr>
      <xdr:sp>
        <xdr:nvSpPr>
          <xdr:cNvPr id="4" name="Shape 4"/>
          <xdr:cNvSpPr/>
        </xdr:nvSpPr>
        <xdr:spPr>
          <a:xfrm>
            <a:off x="2279300" y="652675"/>
            <a:ext cx="230950" cy="2269250"/>
          </a:xfrm>
          <a:custGeom>
            <a:rect b="b" l="l" r="r" t="t"/>
            <a:pathLst>
              <a:path extrusionOk="0" h="90770" w="9238">
                <a:moveTo>
                  <a:pt x="0" y="0"/>
                </a:moveTo>
                <a:cubicBezTo>
                  <a:pt x="3270" y="30237"/>
                  <a:pt x="9238" y="60357"/>
                  <a:pt x="9238" y="9077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269275" y="2550425"/>
            <a:ext cx="512075" cy="351375"/>
          </a:xfrm>
          <a:custGeom>
            <a:rect b="b" l="l" r="r" t="t"/>
            <a:pathLst>
              <a:path extrusionOk="0" h="14055" w="20483">
                <a:moveTo>
                  <a:pt x="20483" y="0"/>
                </a:moveTo>
                <a:cubicBezTo>
                  <a:pt x="16761" y="4465"/>
                  <a:pt x="14476" y="10432"/>
                  <a:pt x="9639" y="13655"/>
                </a:cubicBezTo>
                <a:cubicBezTo>
                  <a:pt x="5858" y="16175"/>
                  <a:pt x="4544" y="4016"/>
                  <a:pt x="0" y="401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12</xdr:col>
      <xdr:colOff>352425</xdr:colOff>
      <xdr:row>55</xdr:row>
      <xdr:rowOff>171450</xdr:rowOff>
    </xdr:from>
    <xdr:ext cx="2619375" cy="714375"/>
    <xdr:grpSp>
      <xdr:nvGrpSpPr>
        <xdr:cNvPr id="2" name="Shape 2" title="Drawing"/>
        <xdr:cNvGrpSpPr/>
      </xdr:nvGrpSpPr>
      <xdr:grpSpPr>
        <a:xfrm>
          <a:off x="2701025" y="1566400"/>
          <a:ext cx="1586475" cy="692825"/>
          <a:chOff x="2701025" y="1566400"/>
          <a:chExt cx="1586475" cy="692825"/>
        </a:xfrm>
      </xdr:grpSpPr>
      <xdr:sp>
        <xdr:nvSpPr>
          <xdr:cNvPr id="6" name="Shape 6"/>
          <xdr:cNvSpPr/>
        </xdr:nvSpPr>
        <xdr:spPr>
          <a:xfrm>
            <a:off x="2771325" y="1777250"/>
            <a:ext cx="1516175" cy="119775"/>
          </a:xfrm>
          <a:custGeom>
            <a:rect b="b" l="l" r="r" t="t"/>
            <a:pathLst>
              <a:path extrusionOk="0" h="4791" w="60647">
                <a:moveTo>
                  <a:pt x="60647" y="0"/>
                </a:moveTo>
                <a:cubicBezTo>
                  <a:pt x="42551" y="9048"/>
                  <a:pt x="20232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2701025" y="1566400"/>
            <a:ext cx="522125" cy="692825"/>
          </a:xfrm>
          <a:custGeom>
            <a:rect b="b" l="l" r="r" t="t"/>
            <a:pathLst>
              <a:path extrusionOk="0" h="27713" w="20885">
                <a:moveTo>
                  <a:pt x="17271" y="0"/>
                </a:moveTo>
                <a:cubicBezTo>
                  <a:pt x="13881" y="3390"/>
                  <a:pt x="9733" y="5967"/>
                  <a:pt x="5623" y="8434"/>
                </a:cubicBezTo>
                <a:cubicBezTo>
                  <a:pt x="3772" y="9545"/>
                  <a:pt x="0" y="9488"/>
                  <a:pt x="0" y="11647"/>
                </a:cubicBezTo>
                <a:cubicBezTo>
                  <a:pt x="0" y="14866"/>
                  <a:pt x="4355" y="16415"/>
                  <a:pt x="6828" y="18475"/>
                </a:cubicBezTo>
                <a:cubicBezTo>
                  <a:pt x="11136" y="22064"/>
                  <a:pt x="15278" y="27713"/>
                  <a:pt x="20885" y="2771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238125</xdr:colOff>
      <xdr:row>66</xdr:row>
      <xdr:rowOff>190500</xdr:rowOff>
    </xdr:from>
    <xdr:ext cx="542925" cy="2419350"/>
    <xdr:grpSp>
      <xdr:nvGrpSpPr>
        <xdr:cNvPr id="2" name="Shape 2" title="Drawing"/>
        <xdr:cNvGrpSpPr/>
      </xdr:nvGrpSpPr>
      <xdr:grpSpPr>
        <a:xfrm>
          <a:off x="2289350" y="502050"/>
          <a:ext cx="582375" cy="2604300"/>
          <a:chOff x="2289350" y="502050"/>
          <a:chExt cx="582375" cy="2604300"/>
        </a:xfrm>
      </xdr:grpSpPr>
      <xdr:sp>
        <xdr:nvSpPr>
          <xdr:cNvPr id="8" name="Shape 8"/>
          <xdr:cNvSpPr/>
        </xdr:nvSpPr>
        <xdr:spPr>
          <a:xfrm>
            <a:off x="2399800" y="502050"/>
            <a:ext cx="183475" cy="2600625"/>
          </a:xfrm>
          <a:custGeom>
            <a:rect b="b" l="l" r="r" t="t"/>
            <a:pathLst>
              <a:path extrusionOk="0" h="104025" w="7339">
                <a:moveTo>
                  <a:pt x="0" y="0"/>
                </a:moveTo>
                <a:cubicBezTo>
                  <a:pt x="0" y="19397"/>
                  <a:pt x="4858" y="38502"/>
                  <a:pt x="6426" y="57836"/>
                </a:cubicBezTo>
                <a:cubicBezTo>
                  <a:pt x="7671" y="73184"/>
                  <a:pt x="7229" y="88626"/>
                  <a:pt x="7229" y="10402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2289350" y="2620700"/>
            <a:ext cx="582375" cy="485650"/>
          </a:xfrm>
          <a:custGeom>
            <a:rect b="b" l="l" r="r" t="t"/>
            <a:pathLst>
              <a:path extrusionOk="0" h="19426" w="23295">
                <a:moveTo>
                  <a:pt x="23295" y="0"/>
                </a:moveTo>
                <a:cubicBezTo>
                  <a:pt x="19225" y="6107"/>
                  <a:pt x="14225" y="11541"/>
                  <a:pt x="9639" y="17271"/>
                </a:cubicBezTo>
                <a:cubicBezTo>
                  <a:pt x="9048" y="18010"/>
                  <a:pt x="8370" y="19870"/>
                  <a:pt x="7631" y="19279"/>
                </a:cubicBezTo>
                <a:cubicBezTo>
                  <a:pt x="2429" y="15116"/>
                  <a:pt x="2980" y="6763"/>
                  <a:pt x="0" y="80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10</xdr:col>
      <xdr:colOff>333375</xdr:colOff>
      <xdr:row>85</xdr:row>
      <xdr:rowOff>95250</xdr:rowOff>
    </xdr:from>
    <xdr:ext cx="971550" cy="4238625"/>
    <xdr:grpSp>
      <xdr:nvGrpSpPr>
        <xdr:cNvPr id="2" name="Shape 2" title="Drawing"/>
        <xdr:cNvGrpSpPr/>
      </xdr:nvGrpSpPr>
      <xdr:grpSpPr>
        <a:xfrm>
          <a:off x="2038325" y="713759"/>
          <a:ext cx="2109450" cy="4216366"/>
          <a:chOff x="2038325" y="713759"/>
          <a:chExt cx="2109450" cy="4216366"/>
        </a:xfrm>
      </xdr:grpSpPr>
      <xdr:sp>
        <xdr:nvSpPr>
          <xdr:cNvPr id="10" name="Shape 10"/>
          <xdr:cNvSpPr/>
        </xdr:nvSpPr>
        <xdr:spPr>
          <a:xfrm>
            <a:off x="2038325" y="713759"/>
            <a:ext cx="2109450" cy="3994050"/>
          </a:xfrm>
          <a:custGeom>
            <a:rect b="b" l="l" r="r" t="t"/>
            <a:pathLst>
              <a:path extrusionOk="0" h="159762" w="84378">
                <a:moveTo>
                  <a:pt x="0" y="770"/>
                </a:moveTo>
                <a:cubicBezTo>
                  <a:pt x="7248" y="-1648"/>
                  <a:pt x="15182" y="2964"/>
                  <a:pt x="22492" y="5188"/>
                </a:cubicBezTo>
                <a:cubicBezTo>
                  <a:pt x="64715" y="18036"/>
                  <a:pt x="87770" y="78499"/>
                  <a:pt x="83943" y="122467"/>
                </a:cubicBezTo>
                <a:cubicBezTo>
                  <a:pt x="82539" y="138594"/>
                  <a:pt x="64647" y="151162"/>
                  <a:pt x="49402" y="156606"/>
                </a:cubicBezTo>
                <a:cubicBezTo>
                  <a:pt x="41953" y="159266"/>
                  <a:pt x="33614" y="157811"/>
                  <a:pt x="25705" y="157811"/>
                </a:cubicBezTo>
                <a:cubicBezTo>
                  <a:pt x="19273" y="157811"/>
                  <a:pt x="12177" y="161493"/>
                  <a:pt x="6426" y="15861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/>
        </xdr:nvSpPr>
        <xdr:spPr>
          <a:xfrm>
            <a:off x="2168850" y="4438125"/>
            <a:ext cx="481975" cy="492000"/>
          </a:xfrm>
          <a:custGeom>
            <a:rect b="b" l="l" r="r" t="t"/>
            <a:pathLst>
              <a:path extrusionOk="0" h="19680" w="19279">
                <a:moveTo>
                  <a:pt x="8033" y="0"/>
                </a:moveTo>
                <a:cubicBezTo>
                  <a:pt x="5723" y="4621"/>
                  <a:pt x="0" y="8088"/>
                  <a:pt x="0" y="13254"/>
                </a:cubicBezTo>
                <a:cubicBezTo>
                  <a:pt x="0" y="14780"/>
                  <a:pt x="2945" y="14057"/>
                  <a:pt x="4418" y="14459"/>
                </a:cubicBezTo>
                <a:cubicBezTo>
                  <a:pt x="9483" y="15841"/>
                  <a:pt x="15566" y="15967"/>
                  <a:pt x="19279" y="1968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10</xdr:col>
      <xdr:colOff>285750</xdr:colOff>
      <xdr:row>84</xdr:row>
      <xdr:rowOff>152400</xdr:rowOff>
    </xdr:from>
    <xdr:ext cx="1381125" cy="4267200"/>
    <xdr:grpSp>
      <xdr:nvGrpSpPr>
        <xdr:cNvPr id="2" name="Shape 2" title="Drawing"/>
        <xdr:cNvGrpSpPr/>
      </xdr:nvGrpSpPr>
      <xdr:grpSpPr>
        <a:xfrm>
          <a:off x="1837500" y="712900"/>
          <a:ext cx="1953200" cy="4247350"/>
          <a:chOff x="1837500" y="712900"/>
          <a:chExt cx="1953200" cy="4247350"/>
        </a:xfrm>
      </xdr:grpSpPr>
      <xdr:sp>
        <xdr:nvSpPr>
          <xdr:cNvPr id="12" name="Shape 12"/>
          <xdr:cNvSpPr/>
        </xdr:nvSpPr>
        <xdr:spPr>
          <a:xfrm>
            <a:off x="1837500" y="712900"/>
            <a:ext cx="1953200" cy="4096725"/>
          </a:xfrm>
          <a:custGeom>
            <a:rect b="b" l="l" r="r" t="t"/>
            <a:pathLst>
              <a:path extrusionOk="0" h="163869" w="78128">
                <a:moveTo>
                  <a:pt x="0" y="0"/>
                </a:moveTo>
                <a:cubicBezTo>
                  <a:pt x="18289" y="6652"/>
                  <a:pt x="38069" y="12375"/>
                  <a:pt x="52615" y="25304"/>
                </a:cubicBezTo>
                <a:cubicBezTo>
                  <a:pt x="68671" y="39576"/>
                  <a:pt x="75733" y="63338"/>
                  <a:pt x="77517" y="84746"/>
                </a:cubicBezTo>
                <a:cubicBezTo>
                  <a:pt x="79107" y="103821"/>
                  <a:pt x="77763" y="125979"/>
                  <a:pt x="65869" y="140976"/>
                </a:cubicBezTo>
                <a:cubicBezTo>
                  <a:pt x="56189" y="153182"/>
                  <a:pt x="38810" y="158847"/>
                  <a:pt x="23295" y="160255"/>
                </a:cubicBezTo>
                <a:cubicBezTo>
                  <a:pt x="17958" y="160739"/>
                  <a:pt x="12990" y="163869"/>
                  <a:pt x="7631" y="163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3" name="Shape 13"/>
          <xdr:cNvSpPr/>
        </xdr:nvSpPr>
        <xdr:spPr>
          <a:xfrm>
            <a:off x="1990838" y="4568650"/>
            <a:ext cx="519400" cy="391600"/>
          </a:xfrm>
          <a:custGeom>
            <a:rect b="b" l="l" r="r" t="t"/>
            <a:pathLst>
              <a:path extrusionOk="0" h="15664" w="20776">
                <a:moveTo>
                  <a:pt x="7522" y="0"/>
                </a:moveTo>
                <a:cubicBezTo>
                  <a:pt x="4738" y="2784"/>
                  <a:pt x="-2090" y="6855"/>
                  <a:pt x="694" y="9639"/>
                </a:cubicBezTo>
                <a:cubicBezTo>
                  <a:pt x="5636" y="14581"/>
                  <a:pt x="13787" y="15664"/>
                  <a:pt x="20776" y="1566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10</xdr:col>
      <xdr:colOff>333375</xdr:colOff>
      <xdr:row>109</xdr:row>
      <xdr:rowOff>19050</xdr:rowOff>
    </xdr:from>
    <xdr:ext cx="1076325" cy="4657725"/>
    <xdr:grpSp>
      <xdr:nvGrpSpPr>
        <xdr:cNvPr id="2" name="Shape 2" title="Drawing"/>
        <xdr:cNvGrpSpPr/>
      </xdr:nvGrpSpPr>
      <xdr:grpSpPr>
        <a:xfrm>
          <a:off x="1355525" y="702875"/>
          <a:ext cx="1055775" cy="3403900"/>
          <a:chOff x="1355525" y="702875"/>
          <a:chExt cx="1055775" cy="3403900"/>
        </a:xfrm>
      </xdr:grpSpPr>
      <xdr:sp>
        <xdr:nvSpPr>
          <xdr:cNvPr id="14" name="Shape 14"/>
          <xdr:cNvSpPr/>
        </xdr:nvSpPr>
        <xdr:spPr>
          <a:xfrm>
            <a:off x="1355525" y="702875"/>
            <a:ext cx="1055775" cy="3223150"/>
          </a:xfrm>
          <a:custGeom>
            <a:rect b="b" l="l" r="r" t="t"/>
            <a:pathLst>
              <a:path extrusionOk="0" h="128926" w="42231">
                <a:moveTo>
                  <a:pt x="0" y="0"/>
                </a:moveTo>
                <a:cubicBezTo>
                  <a:pt x="15246" y="6094"/>
                  <a:pt x="34067" y="13271"/>
                  <a:pt x="40164" y="28516"/>
                </a:cubicBezTo>
                <a:cubicBezTo>
                  <a:pt x="42304" y="33867"/>
                  <a:pt x="40332" y="40059"/>
                  <a:pt x="40968" y="45787"/>
                </a:cubicBezTo>
                <a:cubicBezTo>
                  <a:pt x="42533" y="59892"/>
                  <a:pt x="42902" y="74363"/>
                  <a:pt x="40566" y="88361"/>
                </a:cubicBezTo>
                <a:cubicBezTo>
                  <a:pt x="39839" y="92717"/>
                  <a:pt x="39802" y="97538"/>
                  <a:pt x="37353" y="101213"/>
                </a:cubicBezTo>
                <a:cubicBezTo>
                  <a:pt x="32675" y="108233"/>
                  <a:pt x="28457" y="115732"/>
                  <a:pt x="22492" y="121697"/>
                </a:cubicBezTo>
                <a:cubicBezTo>
                  <a:pt x="18597" y="125592"/>
                  <a:pt x="12560" y="126465"/>
                  <a:pt x="7632" y="12892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/>
        </xdr:nvSpPr>
        <xdr:spPr>
          <a:xfrm>
            <a:off x="1486075" y="3604725"/>
            <a:ext cx="281150" cy="502050"/>
          </a:xfrm>
          <a:custGeom>
            <a:rect b="b" l="l" r="r" t="t"/>
            <a:pathLst>
              <a:path extrusionOk="0" h="20082" w="11246">
                <a:moveTo>
                  <a:pt x="11246" y="20082"/>
                </a:moveTo>
                <a:cubicBezTo>
                  <a:pt x="6758" y="18736"/>
                  <a:pt x="0" y="16333"/>
                  <a:pt x="0" y="11647"/>
                </a:cubicBezTo>
                <a:cubicBezTo>
                  <a:pt x="0" y="7006"/>
                  <a:pt x="7631" y="4641"/>
                  <a:pt x="7631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7</xdr:col>
      <xdr:colOff>28575</xdr:colOff>
      <xdr:row>0</xdr:row>
      <xdr:rowOff>42348150</xdr:rowOff>
    </xdr:from>
    <xdr:ext cx="4181475" cy="5467350"/>
    <xdr:grpSp>
      <xdr:nvGrpSpPr>
        <xdr:cNvPr id="2" name="Shape 2" title="Drawing"/>
        <xdr:cNvGrpSpPr/>
      </xdr:nvGrpSpPr>
      <xdr:grpSpPr>
        <a:xfrm>
          <a:off x="1301208" y="702875"/>
          <a:ext cx="3485767" cy="4568650"/>
          <a:chOff x="1301208" y="702875"/>
          <a:chExt cx="3485767" cy="4568650"/>
        </a:xfrm>
      </xdr:grpSpPr>
      <xdr:sp>
        <xdr:nvSpPr>
          <xdr:cNvPr id="16" name="Shape 16"/>
          <xdr:cNvSpPr/>
        </xdr:nvSpPr>
        <xdr:spPr>
          <a:xfrm>
            <a:off x="1325400" y="702875"/>
            <a:ext cx="3461575" cy="4297550"/>
          </a:xfrm>
          <a:custGeom>
            <a:rect b="b" l="l" r="r" t="t"/>
            <a:pathLst>
              <a:path extrusionOk="0" h="171902" w="138463">
                <a:moveTo>
                  <a:pt x="126115" y="0"/>
                </a:moveTo>
                <a:cubicBezTo>
                  <a:pt x="133137" y="21050"/>
                  <a:pt x="133433" y="43801"/>
                  <a:pt x="135755" y="65869"/>
                </a:cubicBezTo>
                <a:cubicBezTo>
                  <a:pt x="138635" y="93234"/>
                  <a:pt x="142902" y="126316"/>
                  <a:pt x="125714" y="147803"/>
                </a:cubicBezTo>
                <a:cubicBezTo>
                  <a:pt x="114906" y="161315"/>
                  <a:pt x="94714" y="165169"/>
                  <a:pt x="77517" y="167082"/>
                </a:cubicBezTo>
                <a:cubicBezTo>
                  <a:pt x="65482" y="168421"/>
                  <a:pt x="53478" y="170697"/>
                  <a:pt x="41369" y="170697"/>
                </a:cubicBezTo>
                <a:cubicBezTo>
                  <a:pt x="27573" y="170697"/>
                  <a:pt x="12339" y="165732"/>
                  <a:pt x="0" y="17190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7" name="Shape 17"/>
          <xdr:cNvSpPr/>
        </xdr:nvSpPr>
        <xdr:spPr>
          <a:xfrm>
            <a:off x="1301208" y="4628900"/>
            <a:ext cx="727050" cy="642625"/>
          </a:xfrm>
          <a:custGeom>
            <a:rect b="b" l="l" r="r" t="t"/>
            <a:pathLst>
              <a:path extrusionOk="0" h="25705" w="29082">
                <a:moveTo>
                  <a:pt x="11813" y="0"/>
                </a:moveTo>
                <a:cubicBezTo>
                  <a:pt x="6991" y="4133"/>
                  <a:pt x="-2999" y="10705"/>
                  <a:pt x="968" y="15664"/>
                </a:cubicBezTo>
                <a:cubicBezTo>
                  <a:pt x="7184" y="23436"/>
                  <a:pt x="20184" y="21250"/>
                  <a:pt x="29083" y="2570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7</xdr:col>
      <xdr:colOff>28575</xdr:colOff>
      <xdr:row>239</xdr:row>
      <xdr:rowOff>209550</xdr:rowOff>
    </xdr:from>
    <xdr:ext cx="923925" cy="2781300"/>
    <xdr:grpSp>
      <xdr:nvGrpSpPr>
        <xdr:cNvPr id="2" name="Shape 2" title="Drawing"/>
        <xdr:cNvGrpSpPr/>
      </xdr:nvGrpSpPr>
      <xdr:grpSpPr>
        <a:xfrm>
          <a:off x="1817425" y="803275"/>
          <a:ext cx="906100" cy="2761275"/>
          <a:chOff x="1817425" y="803275"/>
          <a:chExt cx="906100" cy="2761275"/>
        </a:xfrm>
      </xdr:grpSpPr>
      <xdr:sp>
        <xdr:nvSpPr>
          <xdr:cNvPr id="18" name="Shape 18"/>
          <xdr:cNvSpPr/>
        </xdr:nvSpPr>
        <xdr:spPr>
          <a:xfrm>
            <a:off x="1917825" y="803275"/>
            <a:ext cx="805700" cy="2580550"/>
          </a:xfrm>
          <a:custGeom>
            <a:rect b="b" l="l" r="r" t="t"/>
            <a:pathLst>
              <a:path extrusionOk="0" h="103222" w="32228">
                <a:moveTo>
                  <a:pt x="803" y="0"/>
                </a:moveTo>
                <a:cubicBezTo>
                  <a:pt x="17826" y="5676"/>
                  <a:pt x="31279" y="25855"/>
                  <a:pt x="32131" y="43779"/>
                </a:cubicBezTo>
                <a:cubicBezTo>
                  <a:pt x="32909" y="60145"/>
                  <a:pt x="23085" y="76056"/>
                  <a:pt x="13254" y="89164"/>
                </a:cubicBezTo>
                <a:cubicBezTo>
                  <a:pt x="9390" y="94316"/>
                  <a:pt x="6440" y="103222"/>
                  <a:pt x="0" y="10322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9" name="Shape 19"/>
          <xdr:cNvSpPr/>
        </xdr:nvSpPr>
        <xdr:spPr>
          <a:xfrm>
            <a:off x="1817425" y="3142825"/>
            <a:ext cx="421725" cy="421725"/>
          </a:xfrm>
          <a:custGeom>
            <a:rect b="b" l="l" r="r" t="t"/>
            <a:pathLst>
              <a:path extrusionOk="0" h="16869" w="16869">
                <a:moveTo>
                  <a:pt x="10041" y="0"/>
                </a:moveTo>
                <a:cubicBezTo>
                  <a:pt x="6899" y="3667"/>
                  <a:pt x="0" y="5614"/>
                  <a:pt x="0" y="10443"/>
                </a:cubicBezTo>
                <a:cubicBezTo>
                  <a:pt x="0" y="11713"/>
                  <a:pt x="2436" y="11176"/>
                  <a:pt x="3615" y="11648"/>
                </a:cubicBezTo>
                <a:cubicBezTo>
                  <a:pt x="8024" y="13411"/>
                  <a:pt x="12622" y="14745"/>
                  <a:pt x="16869" y="16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352425</xdr:colOff>
      <xdr:row>259</xdr:row>
      <xdr:rowOff>152400</xdr:rowOff>
    </xdr:from>
    <xdr:ext cx="6953250" cy="2800350"/>
    <xdr:grpSp>
      <xdr:nvGrpSpPr>
        <xdr:cNvPr id="2" name="Shape 2" title="Drawing"/>
        <xdr:cNvGrpSpPr/>
      </xdr:nvGrpSpPr>
      <xdr:grpSpPr>
        <a:xfrm>
          <a:off x="1084425" y="649377"/>
          <a:ext cx="5313750" cy="2784648"/>
          <a:chOff x="1084425" y="649377"/>
          <a:chExt cx="5313750" cy="2784648"/>
        </a:xfrm>
      </xdr:grpSpPr>
      <xdr:sp>
        <xdr:nvSpPr>
          <xdr:cNvPr id="20" name="Shape 20"/>
          <xdr:cNvSpPr/>
        </xdr:nvSpPr>
        <xdr:spPr>
          <a:xfrm>
            <a:off x="1084425" y="649377"/>
            <a:ext cx="5313750" cy="2716075"/>
          </a:xfrm>
          <a:custGeom>
            <a:rect b="b" l="l" r="r" t="t"/>
            <a:pathLst>
              <a:path extrusionOk="0" h="108643" w="212550">
                <a:moveTo>
                  <a:pt x="0" y="2541"/>
                </a:moveTo>
                <a:cubicBezTo>
                  <a:pt x="10420" y="-2666"/>
                  <a:pt x="23295" y="2140"/>
                  <a:pt x="34943" y="2140"/>
                </a:cubicBezTo>
                <a:cubicBezTo>
                  <a:pt x="58123" y="2140"/>
                  <a:pt x="81361" y="2645"/>
                  <a:pt x="104426" y="4951"/>
                </a:cubicBezTo>
                <a:cubicBezTo>
                  <a:pt x="125716" y="7080"/>
                  <a:pt x="146705" y="11562"/>
                  <a:pt x="167886" y="14591"/>
                </a:cubicBezTo>
                <a:cubicBezTo>
                  <a:pt x="178673" y="16134"/>
                  <a:pt x="191909" y="10997"/>
                  <a:pt x="200418" y="17804"/>
                </a:cubicBezTo>
                <a:cubicBezTo>
                  <a:pt x="204632" y="21175"/>
                  <a:pt x="206083" y="27321"/>
                  <a:pt x="206845" y="32664"/>
                </a:cubicBezTo>
                <a:cubicBezTo>
                  <a:pt x="208508" y="44323"/>
                  <a:pt x="212066" y="55830"/>
                  <a:pt x="212066" y="67607"/>
                </a:cubicBezTo>
                <a:cubicBezTo>
                  <a:pt x="212066" y="75506"/>
                  <a:pt x="212066" y="83405"/>
                  <a:pt x="212066" y="91304"/>
                </a:cubicBezTo>
                <a:cubicBezTo>
                  <a:pt x="212066" y="95062"/>
                  <a:pt x="213518" y="99543"/>
                  <a:pt x="211263" y="102550"/>
                </a:cubicBezTo>
                <a:cubicBezTo>
                  <a:pt x="209354" y="105096"/>
                  <a:pt x="205468" y="105229"/>
                  <a:pt x="202427" y="106165"/>
                </a:cubicBezTo>
                <a:cubicBezTo>
                  <a:pt x="193692" y="108854"/>
                  <a:pt x="184254" y="108574"/>
                  <a:pt x="175115" y="10857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1" name="Shape 21"/>
          <xdr:cNvSpPr/>
        </xdr:nvSpPr>
        <xdr:spPr>
          <a:xfrm>
            <a:off x="5341800" y="3203075"/>
            <a:ext cx="311275" cy="230950"/>
          </a:xfrm>
          <a:custGeom>
            <a:rect b="b" l="l" r="r" t="t"/>
            <a:pathLst>
              <a:path extrusionOk="0" h="9238" w="12451">
                <a:moveTo>
                  <a:pt x="6427" y="0"/>
                </a:moveTo>
                <a:cubicBezTo>
                  <a:pt x="4746" y="2520"/>
                  <a:pt x="0" y="3397"/>
                  <a:pt x="0" y="6426"/>
                </a:cubicBezTo>
                <a:cubicBezTo>
                  <a:pt x="0" y="7772"/>
                  <a:pt x="2697" y="6564"/>
                  <a:pt x="4017" y="6828"/>
                </a:cubicBezTo>
                <a:cubicBezTo>
                  <a:pt x="6884" y="7402"/>
                  <a:pt x="9527" y="9238"/>
                  <a:pt x="12451" y="923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352425</xdr:colOff>
      <xdr:row>322</xdr:row>
      <xdr:rowOff>200025</xdr:rowOff>
    </xdr:from>
    <xdr:ext cx="923925" cy="3333750"/>
    <xdr:grpSp>
      <xdr:nvGrpSpPr>
        <xdr:cNvPr id="2" name="Shape 2" title="Drawing"/>
        <xdr:cNvGrpSpPr/>
      </xdr:nvGrpSpPr>
      <xdr:grpSpPr>
        <a:xfrm>
          <a:off x="976011" y="883600"/>
          <a:ext cx="907439" cy="3313525"/>
          <a:chOff x="976011" y="883600"/>
          <a:chExt cx="907439" cy="3313525"/>
        </a:xfrm>
      </xdr:grpSpPr>
      <xdr:sp>
        <xdr:nvSpPr>
          <xdr:cNvPr id="22" name="Shape 22"/>
          <xdr:cNvSpPr/>
        </xdr:nvSpPr>
        <xdr:spPr>
          <a:xfrm>
            <a:off x="1024175" y="883600"/>
            <a:ext cx="859275" cy="3112725"/>
          </a:xfrm>
          <a:custGeom>
            <a:rect b="b" l="l" r="r" t="t"/>
            <a:pathLst>
              <a:path extrusionOk="0" h="124509" w="34371">
                <a:moveTo>
                  <a:pt x="2410" y="0"/>
                </a:moveTo>
                <a:cubicBezTo>
                  <a:pt x="8524" y="8734"/>
                  <a:pt x="14489" y="17578"/>
                  <a:pt x="20886" y="26107"/>
                </a:cubicBezTo>
                <a:cubicBezTo>
                  <a:pt x="25587" y="32375"/>
                  <a:pt x="32872" y="38000"/>
                  <a:pt x="33738" y="45787"/>
                </a:cubicBezTo>
                <a:cubicBezTo>
                  <a:pt x="35787" y="64211"/>
                  <a:pt x="31583" y="83829"/>
                  <a:pt x="23295" y="100410"/>
                </a:cubicBezTo>
                <a:cubicBezTo>
                  <a:pt x="20457" y="106088"/>
                  <a:pt x="18947" y="112791"/>
                  <a:pt x="14459" y="117279"/>
                </a:cubicBezTo>
                <a:cubicBezTo>
                  <a:pt x="10649" y="121089"/>
                  <a:pt x="4820" y="122099"/>
                  <a:pt x="0" y="12450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3" name="Shape 23"/>
          <xdr:cNvSpPr/>
        </xdr:nvSpPr>
        <xdr:spPr>
          <a:xfrm>
            <a:off x="976011" y="3574600"/>
            <a:ext cx="409625" cy="622525"/>
          </a:xfrm>
          <a:custGeom>
            <a:rect b="b" l="l" r="r" t="t"/>
            <a:pathLst>
              <a:path extrusionOk="0" h="24901" w="16385">
                <a:moveTo>
                  <a:pt x="5944" y="0"/>
                </a:moveTo>
                <a:cubicBezTo>
                  <a:pt x="4084" y="4959"/>
                  <a:pt x="-961" y="9721"/>
                  <a:pt x="321" y="14860"/>
                </a:cubicBezTo>
                <a:cubicBezTo>
                  <a:pt x="1850" y="20987"/>
                  <a:pt x="10394" y="22907"/>
                  <a:pt x="16386" y="2490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7</xdr:col>
      <xdr:colOff>28575</xdr:colOff>
      <xdr:row>420</xdr:row>
      <xdr:rowOff>152400</xdr:rowOff>
    </xdr:from>
    <xdr:ext cx="1381125" cy="4343400"/>
    <xdr:grpSp>
      <xdr:nvGrpSpPr>
        <xdr:cNvPr id="2" name="Shape 2" title="Drawing"/>
        <xdr:cNvGrpSpPr/>
      </xdr:nvGrpSpPr>
      <xdr:grpSpPr>
        <a:xfrm>
          <a:off x="1204925" y="1247235"/>
          <a:ext cx="2331100" cy="2829415"/>
          <a:chOff x="1204925" y="1247235"/>
          <a:chExt cx="2331100" cy="2829415"/>
        </a:xfrm>
      </xdr:grpSpPr>
      <xdr:sp>
        <xdr:nvSpPr>
          <xdr:cNvPr id="24" name="Shape 24"/>
          <xdr:cNvSpPr/>
        </xdr:nvSpPr>
        <xdr:spPr>
          <a:xfrm>
            <a:off x="1204925" y="1247235"/>
            <a:ext cx="2331100" cy="2720675"/>
          </a:xfrm>
          <a:custGeom>
            <a:rect b="b" l="l" r="r" t="t"/>
            <a:pathLst>
              <a:path extrusionOk="0" h="108827" w="93244">
                <a:moveTo>
                  <a:pt x="0" y="5136"/>
                </a:moveTo>
                <a:cubicBezTo>
                  <a:pt x="13471" y="-2948"/>
                  <a:pt x="31301" y="736"/>
                  <a:pt x="46992" y="1521"/>
                </a:cubicBezTo>
                <a:cubicBezTo>
                  <a:pt x="59935" y="2169"/>
                  <a:pt x="77745" y="3184"/>
                  <a:pt x="83541" y="14775"/>
                </a:cubicBezTo>
                <a:cubicBezTo>
                  <a:pt x="91692" y="31076"/>
                  <a:pt x="93180" y="50370"/>
                  <a:pt x="93180" y="68595"/>
                </a:cubicBezTo>
                <a:cubicBezTo>
                  <a:pt x="93180" y="79887"/>
                  <a:pt x="94212" y="93115"/>
                  <a:pt x="87156" y="101931"/>
                </a:cubicBezTo>
                <a:cubicBezTo>
                  <a:pt x="80804" y="109868"/>
                  <a:pt x="67599" y="108759"/>
                  <a:pt x="57434" y="10875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5" name="Shape 25"/>
          <xdr:cNvSpPr/>
        </xdr:nvSpPr>
        <xdr:spPr>
          <a:xfrm>
            <a:off x="2500200" y="3725200"/>
            <a:ext cx="361475" cy="351450"/>
          </a:xfrm>
          <a:custGeom>
            <a:rect b="b" l="l" r="r" t="t"/>
            <a:pathLst>
              <a:path extrusionOk="0" h="14058" w="14459">
                <a:moveTo>
                  <a:pt x="10845" y="0"/>
                </a:moveTo>
                <a:cubicBezTo>
                  <a:pt x="7607" y="3238"/>
                  <a:pt x="0" y="3855"/>
                  <a:pt x="0" y="8435"/>
                </a:cubicBezTo>
                <a:cubicBezTo>
                  <a:pt x="0" y="13606"/>
                  <a:pt x="9835" y="11743"/>
                  <a:pt x="14459" y="1405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0</xdr:col>
      <xdr:colOff>180975</xdr:colOff>
      <xdr:row>2</xdr:row>
      <xdr:rowOff>171450</xdr:rowOff>
    </xdr:from>
    <xdr:ext cx="2828925" cy="709612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9</xdr:row>
      <xdr:rowOff>171450</xdr:rowOff>
    </xdr:from>
    <xdr:ext cx="1533525" cy="184785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38100</xdr:colOff>
      <xdr:row>40</xdr:row>
      <xdr:rowOff>180975</xdr:rowOff>
    </xdr:from>
    <xdr:ext cx="3467100" cy="13525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361950</xdr:colOff>
      <xdr:row>49</xdr:row>
      <xdr:rowOff>114300</xdr:rowOff>
    </xdr:from>
    <xdr:ext cx="2686050" cy="10668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79</xdr:row>
      <xdr:rowOff>9525</xdr:rowOff>
    </xdr:from>
    <xdr:ext cx="3381375" cy="1352550"/>
    <xdr:pic>
      <xdr:nvPicPr>
        <xdr:cNvPr id="0" name="image2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180975</xdr:colOff>
      <xdr:row>114</xdr:row>
      <xdr:rowOff>123825</xdr:rowOff>
    </xdr:from>
    <xdr:ext cx="3381375" cy="135255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219075</xdr:colOff>
      <xdr:row>140</xdr:row>
      <xdr:rowOff>76200</xdr:rowOff>
    </xdr:from>
    <xdr:ext cx="2828925" cy="1352550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152</xdr:row>
      <xdr:rowOff>190500</xdr:rowOff>
    </xdr:from>
    <xdr:ext cx="2762250" cy="1123950"/>
    <xdr:pic>
      <xdr:nvPicPr>
        <xdr:cNvPr id="0" name="image1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266700</xdr:colOff>
      <xdr:row>226</xdr:row>
      <xdr:rowOff>66675</xdr:rowOff>
    </xdr:from>
    <xdr:ext cx="2952750" cy="1066800"/>
    <xdr:pic>
      <xdr:nvPicPr>
        <xdr:cNvPr id="0" name="image1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243</xdr:row>
      <xdr:rowOff>85725</xdr:rowOff>
    </xdr:from>
    <xdr:ext cx="3333750" cy="1247775"/>
    <xdr:pic>
      <xdr:nvPicPr>
        <xdr:cNvPr id="0" name="image1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254</xdr:row>
      <xdr:rowOff>209550</xdr:rowOff>
    </xdr:from>
    <xdr:ext cx="2828925" cy="1123950"/>
    <xdr:pic>
      <xdr:nvPicPr>
        <xdr:cNvPr id="0" name="image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</xdr:colOff>
      <xdr:row>264</xdr:row>
      <xdr:rowOff>180975</xdr:rowOff>
    </xdr:from>
    <xdr:ext cx="3076575" cy="1066800"/>
    <xdr:pic>
      <xdr:nvPicPr>
        <xdr:cNvPr id="0" name="image1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171450</xdr:colOff>
      <xdr:row>270</xdr:row>
      <xdr:rowOff>95250</xdr:rowOff>
    </xdr:from>
    <xdr:ext cx="1724025" cy="1428750"/>
    <xdr:pic>
      <xdr:nvPicPr>
        <xdr:cNvPr id="0" name="image1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123825</xdr:colOff>
      <xdr:row>279</xdr:row>
      <xdr:rowOff>66675</xdr:rowOff>
    </xdr:from>
    <xdr:ext cx="1828800" cy="1514475"/>
    <xdr:pic>
      <xdr:nvPicPr>
        <xdr:cNvPr id="0" name="image2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</xdr:colOff>
      <xdr:row>288</xdr:row>
      <xdr:rowOff>76200</xdr:rowOff>
    </xdr:from>
    <xdr:ext cx="1962150" cy="1647825"/>
    <xdr:pic>
      <xdr:nvPicPr>
        <xdr:cNvPr id="0" name="image1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312</xdr:row>
      <xdr:rowOff>133350</xdr:rowOff>
    </xdr:from>
    <xdr:ext cx="3181350" cy="1123950"/>
    <xdr:pic>
      <xdr:nvPicPr>
        <xdr:cNvPr id="0" name="image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328</xdr:row>
      <xdr:rowOff>142875</xdr:rowOff>
    </xdr:from>
    <xdr:ext cx="3638550" cy="1066800"/>
    <xdr:pic>
      <xdr:nvPicPr>
        <xdr:cNvPr id="0" name="image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344</xdr:row>
      <xdr:rowOff>190500</xdr:rowOff>
    </xdr:from>
    <xdr:ext cx="2543175" cy="3105150"/>
    <xdr:pic>
      <xdr:nvPicPr>
        <xdr:cNvPr id="0" name="image1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257175</xdr:colOff>
      <xdr:row>418</xdr:row>
      <xdr:rowOff>114300</xdr:rowOff>
    </xdr:from>
    <xdr:ext cx="2686050" cy="1066800"/>
    <xdr:pic>
      <xdr:nvPicPr>
        <xdr:cNvPr id="0" name="image1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257175</xdr:colOff>
      <xdr:row>428</xdr:row>
      <xdr:rowOff>57150</xdr:rowOff>
    </xdr:from>
    <xdr:ext cx="2762250" cy="1352550"/>
    <xdr:pic>
      <xdr:nvPicPr>
        <xdr:cNvPr id="0" name="image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448</xdr:row>
      <xdr:rowOff>190500</xdr:rowOff>
    </xdr:from>
    <xdr:ext cx="2876550" cy="1352550"/>
    <xdr:pic>
      <xdr:nvPicPr>
        <xdr:cNvPr id="0" name="image1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460</xdr:row>
      <xdr:rowOff>152400</xdr:rowOff>
    </xdr:from>
    <xdr:ext cx="2543175" cy="1352550"/>
    <xdr:pic>
      <xdr:nvPicPr>
        <xdr:cNvPr id="0" name="image23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461</xdr:row>
      <xdr:rowOff>133350</xdr:rowOff>
    </xdr:from>
    <xdr:ext cx="3076575" cy="981075"/>
    <xdr:pic>
      <xdr:nvPicPr>
        <xdr:cNvPr id="0" name="image15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5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3" t="s">
        <v>0</v>
      </c>
      <c r="AA2" s="3"/>
      <c r="AB2" s="3"/>
      <c r="AC2" s="3"/>
      <c r="AD2" s="3"/>
      <c r="AE2" s="3"/>
      <c r="AF2" s="3"/>
      <c r="AG2" s="3"/>
      <c r="AH2" s="3"/>
      <c r="AI2" s="3"/>
    </row>
    <row r="3"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>
      <c r="A40" s="4" t="s">
        <v>1</v>
      </c>
      <c r="AA40" s="5"/>
      <c r="AB40" s="5"/>
      <c r="AC40" s="5"/>
      <c r="AD40" s="5"/>
      <c r="AE40" s="5"/>
      <c r="AF40" s="5"/>
      <c r="AG40" s="5"/>
      <c r="AH40" s="5"/>
      <c r="AI40" s="5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>
      <c r="A42" s="6"/>
      <c r="B42" s="7" t="s">
        <v>2</v>
      </c>
      <c r="C42" s="6" t="s">
        <v>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>
      <c r="A44" s="6"/>
      <c r="B44" s="7" t="s">
        <v>4</v>
      </c>
      <c r="C44" s="6" t="s">
        <v>5</v>
      </c>
      <c r="D44" s="8" t="str">
        <f>IFERROR(__xludf.DUMMYFUNCTION("split(C42, "" "")"),"the")</f>
        <v>the</v>
      </c>
      <c r="E44" s="8" t="str">
        <f>IFERROR(__xludf.DUMMYFUNCTION("""COMPUTED_VALUE"""),"brown")</f>
        <v>brown</v>
      </c>
      <c r="F44" s="8" t="str">
        <f>IFERROR(__xludf.DUMMYFUNCTION("""COMPUTED_VALUE"""),"dog")</f>
        <v>dog</v>
      </c>
      <c r="G44" s="8" t="str">
        <f>IFERROR(__xludf.DUMMYFUNCTION("""COMPUTED_VALUE"""),"jumped")</f>
        <v>jumped</v>
      </c>
      <c r="H44" s="8" t="str">
        <f>IFERROR(__xludf.DUMMYFUNCTION("""COMPUTED_VALUE"""),"over")</f>
        <v>over</v>
      </c>
      <c r="I44" s="8" t="str">
        <f>IFERROR(__xludf.DUMMYFUNCTION("""COMPUTED_VALUE"""),"the")</f>
        <v>the</v>
      </c>
      <c r="J44" s="8" t="str">
        <f>IFERROR(__xludf.DUMMYFUNCTION("""COMPUTED_VALUE"""),"lazy")</f>
        <v>lazy</v>
      </c>
      <c r="K44" s="8" t="str">
        <f>IFERROR(__xludf.DUMMYFUNCTION("""COMPUTED_VALUE"""),"fox")</f>
        <v>fox</v>
      </c>
      <c r="L44" s="8" t="str">
        <f>IFERROR(__xludf.DUMMYFUNCTION("split(""Lorem ipsum dolor sit amet, consectetur adipiscing elit"", "" "")"),"Lorem")</f>
        <v>Lorem</v>
      </c>
      <c r="M44" s="8" t="str">
        <f>IFERROR(__xludf.DUMMYFUNCTION("""COMPUTED_VALUE"""),"ipsum")</f>
        <v>ipsum</v>
      </c>
      <c r="N44" s="8" t="str">
        <f>IFERROR(__xludf.DUMMYFUNCTION("""COMPUTED_VALUE"""),"dolor")</f>
        <v>dolor</v>
      </c>
      <c r="O44" s="8" t="str">
        <f>IFERROR(__xludf.DUMMYFUNCTION("""COMPUTED_VALUE"""),"sit")</f>
        <v>sit</v>
      </c>
      <c r="P44" s="8" t="str">
        <f>IFERROR(__xludf.DUMMYFUNCTION("""COMPUTED_VALUE"""),"amet,")</f>
        <v>amet,</v>
      </c>
      <c r="Q44" s="8" t="str">
        <f>IFERROR(__xludf.DUMMYFUNCTION("""COMPUTED_VALUE"""),"consectetur")</f>
        <v>consectetur</v>
      </c>
      <c r="R44" s="8" t="str">
        <f>IFERROR(__xludf.DUMMYFUNCTION("""COMPUTED_VALUE"""),"adipiscing")</f>
        <v>adipiscing</v>
      </c>
      <c r="S44" s="8" t="str">
        <f>IFERROR(__xludf.DUMMYFUNCTION("""COMPUTED_VALUE"""),"elit")</f>
        <v>elit</v>
      </c>
      <c r="T44" s="8" t="s">
        <v>6</v>
      </c>
      <c r="U44" s="8" t="s">
        <v>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>
      <c r="A45" s="6"/>
      <c r="B45" s="7" t="s">
        <v>8</v>
      </c>
      <c r="C45" s="8">
        <f t="array" ref="C45:S45">SEQUENCE(1, 17, 1, 1)</f>
        <v>1</v>
      </c>
      <c r="D45" s="8">
        <v>2.0</v>
      </c>
      <c r="E45" s="8">
        <v>3.0</v>
      </c>
      <c r="F45" s="8">
        <v>4.0</v>
      </c>
      <c r="G45" s="8">
        <v>5.0</v>
      </c>
      <c r="H45" s="8">
        <v>6.0</v>
      </c>
      <c r="I45" s="8">
        <v>7.0</v>
      </c>
      <c r="J45" s="8">
        <v>8.0</v>
      </c>
      <c r="K45" s="8">
        <v>9.0</v>
      </c>
      <c r="L45" s="8">
        <v>10.0</v>
      </c>
      <c r="M45" s="8">
        <v>11.0</v>
      </c>
      <c r="N45" s="8">
        <v>12.0</v>
      </c>
      <c r="O45" s="8">
        <v>13.0</v>
      </c>
      <c r="P45" s="8">
        <v>14.0</v>
      </c>
      <c r="Q45" s="8">
        <v>15.0</v>
      </c>
      <c r="R45" s="8">
        <v>16.0</v>
      </c>
      <c r="S45" s="8">
        <v>17.0</v>
      </c>
      <c r="T45" s="8" t="s">
        <v>6</v>
      </c>
      <c r="U45" s="8">
        <v>52678.0</v>
      </c>
      <c r="V45" s="6" t="s">
        <v>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>
      <c r="A47" s="6"/>
      <c r="B47" s="7" t="s">
        <v>10</v>
      </c>
      <c r="C47" s="8" t="s">
        <v>11</v>
      </c>
      <c r="D47" s="8" t="s">
        <v>12</v>
      </c>
      <c r="E47" s="8" t="s">
        <v>13</v>
      </c>
      <c r="F47" s="8" t="s">
        <v>14</v>
      </c>
      <c r="G47" s="8" t="s">
        <v>15</v>
      </c>
      <c r="H47" s="8" t="s">
        <v>11</v>
      </c>
      <c r="I47" s="8" t="s">
        <v>16</v>
      </c>
      <c r="J47" s="8" t="s">
        <v>17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>
      <c r="A48" s="6"/>
      <c r="B48" s="7" t="s">
        <v>18</v>
      </c>
      <c r="C48" s="9">
        <v>2.0</v>
      </c>
      <c r="D48" s="9">
        <v>3.0</v>
      </c>
      <c r="E48" s="9">
        <v>4.0</v>
      </c>
      <c r="F48" s="9">
        <v>5.0</v>
      </c>
      <c r="G48" s="9">
        <v>6.0</v>
      </c>
      <c r="H48" s="9">
        <v>7.0</v>
      </c>
      <c r="I48" s="9">
        <v>8.0</v>
      </c>
      <c r="J48" s="9">
        <v>9.0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>
      <c r="A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>
      <c r="A52" s="6"/>
      <c r="C52" s="10"/>
      <c r="D52" s="10"/>
      <c r="E52" s="10"/>
      <c r="F52" s="10"/>
      <c r="G52" s="10"/>
      <c r="H52" s="10"/>
      <c r="I52" s="10"/>
      <c r="P52" s="6"/>
      <c r="Q52" s="6"/>
      <c r="R52" s="6"/>
      <c r="S52" s="6"/>
      <c r="T52" s="6"/>
      <c r="U52" s="10"/>
      <c r="V52" s="10"/>
      <c r="W52" s="10"/>
      <c r="X52" s="10"/>
      <c r="Y52" s="10"/>
      <c r="Z52" s="10"/>
      <c r="AA52" s="10"/>
      <c r="AB52" s="6"/>
      <c r="AC52" s="6"/>
      <c r="AD52" s="6"/>
      <c r="AE52" s="6"/>
      <c r="AF52" s="6"/>
      <c r="AG52" s="6"/>
      <c r="AH52" s="6"/>
      <c r="AI52" s="6"/>
    </row>
    <row r="53">
      <c r="A53" s="6"/>
      <c r="C53" s="10"/>
      <c r="D53" s="10"/>
      <c r="E53" s="10"/>
      <c r="F53" s="10"/>
      <c r="G53" s="10"/>
      <c r="H53" s="10"/>
      <c r="I53" s="10"/>
      <c r="P53" s="6"/>
      <c r="Q53" s="6"/>
      <c r="R53" s="6"/>
      <c r="S53" s="6"/>
      <c r="T53" s="6"/>
      <c r="U53" s="10"/>
      <c r="V53" s="10"/>
      <c r="W53" s="10"/>
      <c r="X53" s="10"/>
      <c r="Y53" s="10"/>
      <c r="Z53" s="10"/>
      <c r="AA53" s="10"/>
      <c r="AB53" s="6"/>
      <c r="AC53" s="6"/>
      <c r="AD53" s="6"/>
      <c r="AE53" s="6"/>
      <c r="AF53" s="6"/>
      <c r="AG53" s="6"/>
      <c r="AH53" s="6"/>
      <c r="AI53" s="6"/>
    </row>
    <row r="54">
      <c r="A54" s="6"/>
      <c r="C54" s="10" t="s">
        <v>19</v>
      </c>
      <c r="P54" s="6"/>
      <c r="Q54" s="6"/>
      <c r="R54" s="6"/>
      <c r="S54" s="6"/>
      <c r="T54" s="6"/>
      <c r="U54" s="10" t="s">
        <v>20</v>
      </c>
      <c r="AB54" s="6"/>
      <c r="AC54" s="6"/>
      <c r="AD54" s="6"/>
      <c r="AE54" s="6"/>
      <c r="AF54" s="6"/>
      <c r="AG54" s="6"/>
      <c r="AH54" s="6"/>
      <c r="AI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>
      <c r="A56" s="6"/>
      <c r="B56" s="6"/>
      <c r="C56" s="6"/>
      <c r="D56" s="11">
        <v>1.0</v>
      </c>
      <c r="E56" s="11">
        <v>2.0</v>
      </c>
      <c r="F56" s="11">
        <v>3.0</v>
      </c>
      <c r="G56" s="11">
        <v>4.0</v>
      </c>
      <c r="H56" s="11">
        <v>5.0</v>
      </c>
      <c r="I56" s="11" t="s">
        <v>6</v>
      </c>
      <c r="J56" s="11">
        <v>765.0</v>
      </c>
      <c r="K56" s="11">
        <v>766.0</v>
      </c>
      <c r="L56" s="11">
        <v>767.0</v>
      </c>
      <c r="M56" s="11">
        <v>768.0</v>
      </c>
      <c r="N56" s="12" t="s">
        <v>21</v>
      </c>
      <c r="O56" s="6"/>
      <c r="P56" s="6"/>
      <c r="Q56" s="6"/>
      <c r="R56" s="6"/>
      <c r="S56" s="6"/>
      <c r="T56" s="6"/>
      <c r="U56" s="11">
        <v>1.0</v>
      </c>
      <c r="V56" s="11">
        <v>2.0</v>
      </c>
      <c r="W56" s="11">
        <v>3.0</v>
      </c>
      <c r="X56" s="11">
        <v>4.0</v>
      </c>
      <c r="Y56" s="11">
        <v>5.0</v>
      </c>
      <c r="Z56" s="11" t="s">
        <v>6</v>
      </c>
      <c r="AA56" s="11">
        <v>765.0</v>
      </c>
      <c r="AB56" s="11">
        <v>766.0</v>
      </c>
      <c r="AC56" s="11">
        <v>767.0</v>
      </c>
      <c r="AD56" s="11">
        <v>768.0</v>
      </c>
      <c r="AE56" s="12" t="s">
        <v>21</v>
      </c>
      <c r="AF56" s="6"/>
      <c r="AG56" s="6"/>
      <c r="AH56" s="6"/>
      <c r="AI56" s="6"/>
    </row>
    <row r="57">
      <c r="A57" s="6"/>
      <c r="B57" s="13">
        <v>2.0</v>
      </c>
      <c r="C57" s="14" t="s">
        <v>11</v>
      </c>
      <c r="D57" s="15">
        <f t="array" ref="D57:M64">U58:AD65</f>
        <v>0.6851661501</v>
      </c>
      <c r="E57" s="16">
        <v>-1.0619207751949338</v>
      </c>
      <c r="F57" s="16">
        <v>0.8814799196367366</v>
      </c>
      <c r="G57" s="16">
        <v>2.456076957125492</v>
      </c>
      <c r="H57" s="16">
        <v>1.1349778348786403</v>
      </c>
      <c r="I57" s="17" t="s">
        <v>6</v>
      </c>
      <c r="J57" s="16">
        <v>0.9447914683512556</v>
      </c>
      <c r="K57" s="16">
        <v>-0.3394434891045856</v>
      </c>
      <c r="L57" s="16">
        <v>-0.5550526056985714</v>
      </c>
      <c r="M57" s="18">
        <v>0.924735480903737</v>
      </c>
      <c r="N57" s="6"/>
      <c r="O57" s="6"/>
      <c r="P57" s="6"/>
      <c r="Q57" s="6"/>
      <c r="R57" s="6"/>
      <c r="S57" s="7">
        <f t="array" ref="S57:S73">TRANSPOSE(C45:S45)</f>
        <v>1</v>
      </c>
      <c r="T57" s="14" t="str">
        <f t="array" ref="T57:T73">transpose(C44:S44)</f>
        <v>EOS</v>
      </c>
      <c r="U57" s="19">
        <f t="shared" ref="U57:Y57" si="1">NORMINV(rand(),0,1)</f>
        <v>0.6357316421</v>
      </c>
      <c r="V57" s="20">
        <f t="shared" si="1"/>
        <v>-1.099499041</v>
      </c>
      <c r="W57" s="20">
        <f t="shared" si="1"/>
        <v>-0.7473407915</v>
      </c>
      <c r="X57" s="20">
        <f t="shared" si="1"/>
        <v>-0.1706796654</v>
      </c>
      <c r="Y57" s="20">
        <f t="shared" si="1"/>
        <v>0.6351312903</v>
      </c>
      <c r="Z57" s="21" t="s">
        <v>6</v>
      </c>
      <c r="AA57" s="20">
        <f t="shared" ref="AA57:AD57" si="2">NORMINV(rand(),0,1)</f>
        <v>-0.09102856609</v>
      </c>
      <c r="AB57" s="20">
        <f t="shared" si="2"/>
        <v>-0.1296864045</v>
      </c>
      <c r="AC57" s="20">
        <f t="shared" si="2"/>
        <v>-0.008673988655</v>
      </c>
      <c r="AD57" s="22">
        <f t="shared" si="2"/>
        <v>1.789775347</v>
      </c>
      <c r="AE57" s="6"/>
      <c r="AF57" s="6"/>
      <c r="AG57" s="6"/>
      <c r="AH57" s="6"/>
      <c r="AI57" s="6"/>
    </row>
    <row r="58">
      <c r="A58" s="6"/>
      <c r="B58" s="13">
        <v>3.0</v>
      </c>
      <c r="C58" s="14" t="s">
        <v>12</v>
      </c>
      <c r="D58" s="23">
        <v>-2.065501093679013</v>
      </c>
      <c r="E58" s="24">
        <v>0.06224448151485466</v>
      </c>
      <c r="F58" s="24">
        <v>-1.9300480969153393</v>
      </c>
      <c r="G58" s="24">
        <v>-1.9996203403951243</v>
      </c>
      <c r="H58" s="24">
        <v>0.8754474232327177</v>
      </c>
      <c r="I58" s="25" t="s">
        <v>6</v>
      </c>
      <c r="J58" s="24">
        <v>-0.2484309906649213</v>
      </c>
      <c r="K58" s="24">
        <v>-1.184288228385827</v>
      </c>
      <c r="L58" s="24">
        <v>1.0259000066677795</v>
      </c>
      <c r="M58" s="26">
        <v>-0.12510795666511626</v>
      </c>
      <c r="N58" s="6"/>
      <c r="O58" s="6"/>
      <c r="P58" s="6"/>
      <c r="Q58" s="6"/>
      <c r="R58" s="6"/>
      <c r="S58" s="7">
        <v>2.0</v>
      </c>
      <c r="T58" s="14" t="s">
        <v>11</v>
      </c>
      <c r="U58" s="27">
        <f t="shared" ref="U58:Y58" si="3">NORMINV(rand(),0,1)</f>
        <v>0.6851661501</v>
      </c>
      <c r="V58" s="28">
        <f t="shared" si="3"/>
        <v>-1.061920775</v>
      </c>
      <c r="W58" s="28">
        <f t="shared" si="3"/>
        <v>0.8814799196</v>
      </c>
      <c r="X58" s="28">
        <f t="shared" si="3"/>
        <v>2.456076957</v>
      </c>
      <c r="Y58" s="28">
        <f t="shared" si="3"/>
        <v>1.134977835</v>
      </c>
      <c r="Z58" s="29" t="s">
        <v>6</v>
      </c>
      <c r="AA58" s="28">
        <f t="shared" ref="AA58:AD58" si="4">NORMINV(rand(),0,1)</f>
        <v>0.9447914684</v>
      </c>
      <c r="AB58" s="28">
        <f t="shared" si="4"/>
        <v>-0.3394434891</v>
      </c>
      <c r="AC58" s="28">
        <f t="shared" si="4"/>
        <v>-0.5550526057</v>
      </c>
      <c r="AD58" s="30">
        <f t="shared" si="4"/>
        <v>0.9247354809</v>
      </c>
      <c r="AE58" s="6"/>
      <c r="AF58" s="6"/>
      <c r="AG58" s="6"/>
      <c r="AH58" s="6"/>
      <c r="AI58" s="6"/>
    </row>
    <row r="59">
      <c r="A59" s="6"/>
      <c r="B59" s="13">
        <v>4.0</v>
      </c>
      <c r="C59" s="14" t="s">
        <v>13</v>
      </c>
      <c r="D59" s="23">
        <v>-1.5748471446308616</v>
      </c>
      <c r="E59" s="24">
        <v>0.6282956679911966</v>
      </c>
      <c r="F59" s="24">
        <v>-1.3076088964983985</v>
      </c>
      <c r="G59" s="24">
        <v>0.32581434682375154</v>
      </c>
      <c r="H59" s="24">
        <v>1.1116066043836796</v>
      </c>
      <c r="I59" s="25" t="s">
        <v>6</v>
      </c>
      <c r="J59" s="24">
        <v>1.004110985274234</v>
      </c>
      <c r="K59" s="24">
        <v>-0.8930926666528763</v>
      </c>
      <c r="L59" s="24">
        <v>1.550678657501275</v>
      </c>
      <c r="M59" s="26">
        <v>-0.19012750475550072</v>
      </c>
      <c r="N59" s="6"/>
      <c r="O59" s="6"/>
      <c r="P59" s="6"/>
      <c r="Q59" s="6"/>
      <c r="R59" s="6"/>
      <c r="S59" s="7">
        <v>3.0</v>
      </c>
      <c r="T59" s="14" t="s">
        <v>12</v>
      </c>
      <c r="U59" s="27">
        <f t="shared" ref="U59:Y59" si="5">NORMINV(rand(),0,1)</f>
        <v>-2.065501094</v>
      </c>
      <c r="V59" s="28">
        <f t="shared" si="5"/>
        <v>0.06224448151</v>
      </c>
      <c r="W59" s="28">
        <f t="shared" si="5"/>
        <v>-1.930048097</v>
      </c>
      <c r="X59" s="28">
        <f t="shared" si="5"/>
        <v>-1.99962034</v>
      </c>
      <c r="Y59" s="28">
        <f t="shared" si="5"/>
        <v>0.8754474232</v>
      </c>
      <c r="Z59" s="29" t="s">
        <v>6</v>
      </c>
      <c r="AA59" s="28">
        <f t="shared" ref="AA59:AD59" si="6">NORMINV(rand(),0,1)</f>
        <v>-0.2484309907</v>
      </c>
      <c r="AB59" s="28">
        <f t="shared" si="6"/>
        <v>-1.184288228</v>
      </c>
      <c r="AC59" s="28">
        <f t="shared" si="6"/>
        <v>1.025900007</v>
      </c>
      <c r="AD59" s="30">
        <f t="shared" si="6"/>
        <v>-0.1251079567</v>
      </c>
      <c r="AE59" s="6"/>
      <c r="AF59" s="6"/>
      <c r="AG59" s="6"/>
      <c r="AH59" s="6"/>
      <c r="AI59" s="6"/>
    </row>
    <row r="60">
      <c r="A60" s="6"/>
      <c r="B60" s="13">
        <v>5.0</v>
      </c>
      <c r="C60" s="14" t="s">
        <v>14</v>
      </c>
      <c r="D60" s="23">
        <v>0.20437865577742773</v>
      </c>
      <c r="E60" s="24">
        <v>-1.5135365524844733</v>
      </c>
      <c r="F60" s="24">
        <v>3.9288522242087947</v>
      </c>
      <c r="G60" s="24">
        <v>0.5339752935033651</v>
      </c>
      <c r="H60" s="24">
        <v>-0.07944635863059984</v>
      </c>
      <c r="I60" s="25" t="s">
        <v>6</v>
      </c>
      <c r="J60" s="24">
        <v>-0.1322175362371366</v>
      </c>
      <c r="K60" s="24">
        <v>-1.7253071695591744</v>
      </c>
      <c r="L60" s="24">
        <v>-1.543866172244219</v>
      </c>
      <c r="M60" s="26">
        <v>-0.06384388268588086</v>
      </c>
      <c r="N60" s="6"/>
      <c r="O60" s="6"/>
      <c r="P60" s="6"/>
      <c r="Q60" s="6"/>
      <c r="R60" s="6"/>
      <c r="S60" s="7">
        <v>4.0</v>
      </c>
      <c r="T60" s="14" t="s">
        <v>13</v>
      </c>
      <c r="U60" s="27">
        <f t="shared" ref="U60:Y60" si="7">NORMINV(rand(),0,1)</f>
        <v>-1.574847145</v>
      </c>
      <c r="V60" s="28">
        <f t="shared" si="7"/>
        <v>0.628295668</v>
      </c>
      <c r="W60" s="28">
        <f t="shared" si="7"/>
        <v>-1.307608896</v>
      </c>
      <c r="X60" s="28">
        <f t="shared" si="7"/>
        <v>0.3258143468</v>
      </c>
      <c r="Y60" s="28">
        <f t="shared" si="7"/>
        <v>1.111606604</v>
      </c>
      <c r="Z60" s="29" t="s">
        <v>6</v>
      </c>
      <c r="AA60" s="28">
        <f t="shared" ref="AA60:AD60" si="8">NORMINV(rand(),0,1)</f>
        <v>1.004110985</v>
      </c>
      <c r="AB60" s="28">
        <f t="shared" si="8"/>
        <v>-0.8930926667</v>
      </c>
      <c r="AC60" s="28">
        <f t="shared" si="8"/>
        <v>1.550678658</v>
      </c>
      <c r="AD60" s="30">
        <f t="shared" si="8"/>
        <v>-0.1901275048</v>
      </c>
      <c r="AE60" s="6"/>
      <c r="AF60" s="6"/>
      <c r="AG60" s="6"/>
      <c r="AH60" s="6"/>
      <c r="AI60" s="6"/>
    </row>
    <row r="61">
      <c r="A61" s="6"/>
      <c r="B61" s="13">
        <v>6.0</v>
      </c>
      <c r="C61" s="14" t="s">
        <v>15</v>
      </c>
      <c r="D61" s="23">
        <v>1.8831046666525975</v>
      </c>
      <c r="E61" s="24">
        <v>2.1273376404925086</v>
      </c>
      <c r="F61" s="24">
        <v>0.34973075290027417</v>
      </c>
      <c r="G61" s="24">
        <v>-0.6812703219188422</v>
      </c>
      <c r="H61" s="24">
        <v>0.039445820853323925</v>
      </c>
      <c r="I61" s="25" t="s">
        <v>6</v>
      </c>
      <c r="J61" s="24">
        <v>0.2708887991503052</v>
      </c>
      <c r="K61" s="24">
        <v>1.1317630496069397</v>
      </c>
      <c r="L61" s="24">
        <v>-0.012968589860399582</v>
      </c>
      <c r="M61" s="26">
        <v>-0.1170414948162093</v>
      </c>
      <c r="N61" s="6"/>
      <c r="O61" s="6"/>
      <c r="P61" s="6"/>
      <c r="Q61" s="6"/>
      <c r="R61" s="6"/>
      <c r="S61" s="7">
        <v>5.0</v>
      </c>
      <c r="T61" s="14" t="s">
        <v>14</v>
      </c>
      <c r="U61" s="27">
        <f t="shared" ref="U61:Y61" si="9">NORMINV(rand(),0,1)</f>
        <v>0.2043786558</v>
      </c>
      <c r="V61" s="28">
        <f t="shared" si="9"/>
        <v>-1.513536552</v>
      </c>
      <c r="W61" s="28">
        <f t="shared" si="9"/>
        <v>3.928852224</v>
      </c>
      <c r="X61" s="28">
        <f t="shared" si="9"/>
        <v>0.5339752935</v>
      </c>
      <c r="Y61" s="28">
        <f t="shared" si="9"/>
        <v>-0.07944635863</v>
      </c>
      <c r="Z61" s="29" t="s">
        <v>6</v>
      </c>
      <c r="AA61" s="28">
        <f t="shared" ref="AA61:AD61" si="10">NORMINV(rand(),0,1)</f>
        <v>-0.1322175362</v>
      </c>
      <c r="AB61" s="28">
        <f t="shared" si="10"/>
        <v>-1.72530717</v>
      </c>
      <c r="AC61" s="28">
        <f t="shared" si="10"/>
        <v>-1.543866172</v>
      </c>
      <c r="AD61" s="30">
        <f t="shared" si="10"/>
        <v>-0.06384388269</v>
      </c>
      <c r="AE61" s="6"/>
      <c r="AF61" s="6"/>
      <c r="AG61" s="6"/>
      <c r="AH61" s="6"/>
      <c r="AI61" s="6"/>
    </row>
    <row r="62">
      <c r="A62" s="6"/>
      <c r="B62" s="13">
        <v>7.0</v>
      </c>
      <c r="C62" s="14" t="s">
        <v>11</v>
      </c>
      <c r="D62" s="23">
        <v>0.4237407269079608</v>
      </c>
      <c r="E62" s="24">
        <v>-1.0426498247959697</v>
      </c>
      <c r="F62" s="24">
        <v>-0.11460712152164096</v>
      </c>
      <c r="G62" s="24">
        <v>0.34564620585735706</v>
      </c>
      <c r="H62" s="24">
        <v>0.87335030690021</v>
      </c>
      <c r="I62" s="25" t="s">
        <v>6</v>
      </c>
      <c r="J62" s="24">
        <v>0.791947525179621</v>
      </c>
      <c r="K62" s="24">
        <v>-0.36514206665436705</v>
      </c>
      <c r="L62" s="24">
        <v>-0.19094753457835328</v>
      </c>
      <c r="M62" s="26">
        <v>-0.6382828015627031</v>
      </c>
      <c r="N62" s="6"/>
      <c r="O62" s="6"/>
      <c r="P62" s="6"/>
      <c r="Q62" s="6"/>
      <c r="R62" s="6"/>
      <c r="S62" s="7">
        <v>6.0</v>
      </c>
      <c r="T62" s="14" t="s">
        <v>15</v>
      </c>
      <c r="U62" s="27">
        <f t="shared" ref="U62:Y62" si="11">NORMINV(rand(),0,1)</f>
        <v>1.883104667</v>
      </c>
      <c r="V62" s="28">
        <f t="shared" si="11"/>
        <v>2.12733764</v>
      </c>
      <c r="W62" s="28">
        <f t="shared" si="11"/>
        <v>0.3497307529</v>
      </c>
      <c r="X62" s="28">
        <f t="shared" si="11"/>
        <v>-0.6812703219</v>
      </c>
      <c r="Y62" s="28">
        <f t="shared" si="11"/>
        <v>0.03944582085</v>
      </c>
      <c r="Z62" s="29" t="s">
        <v>6</v>
      </c>
      <c r="AA62" s="28">
        <f t="shared" ref="AA62:AD62" si="12">NORMINV(rand(),0,1)</f>
        <v>0.2708887992</v>
      </c>
      <c r="AB62" s="28">
        <f t="shared" si="12"/>
        <v>1.13176305</v>
      </c>
      <c r="AC62" s="28">
        <f t="shared" si="12"/>
        <v>-0.01296858986</v>
      </c>
      <c r="AD62" s="30">
        <f t="shared" si="12"/>
        <v>-0.1170414948</v>
      </c>
      <c r="AE62" s="6"/>
      <c r="AF62" s="6"/>
      <c r="AG62" s="6"/>
      <c r="AH62" s="6"/>
      <c r="AI62" s="6"/>
    </row>
    <row r="63">
      <c r="A63" s="6"/>
      <c r="B63" s="13">
        <v>8.0</v>
      </c>
      <c r="C63" s="14" t="s">
        <v>16</v>
      </c>
      <c r="D63" s="23">
        <v>0.8840021040000123</v>
      </c>
      <c r="E63" s="24">
        <v>0.8568249777728729</v>
      </c>
      <c r="F63" s="24">
        <v>0.4489578512853583</v>
      </c>
      <c r="G63" s="24">
        <v>-0.33037420461446826</v>
      </c>
      <c r="H63" s="24">
        <v>0.04462907988526013</v>
      </c>
      <c r="I63" s="25" t="s">
        <v>6</v>
      </c>
      <c r="J63" s="24">
        <v>0.9143540155651565</v>
      </c>
      <c r="K63" s="24">
        <v>0.5706413425543909</v>
      </c>
      <c r="L63" s="24">
        <v>-0.38133467067887267</v>
      </c>
      <c r="M63" s="26">
        <v>-1.3843088161961545</v>
      </c>
      <c r="N63" s="6"/>
      <c r="O63" s="6"/>
      <c r="P63" s="6"/>
      <c r="Q63" s="6"/>
      <c r="R63" s="6"/>
      <c r="S63" s="7">
        <v>7.0</v>
      </c>
      <c r="T63" s="14" t="s">
        <v>11</v>
      </c>
      <c r="U63" s="27">
        <f t="shared" ref="U63:Y63" si="13">NORMINV(rand(),0,1)</f>
        <v>0.4237407269</v>
      </c>
      <c r="V63" s="28">
        <f t="shared" si="13"/>
        <v>-1.042649825</v>
      </c>
      <c r="W63" s="28">
        <f t="shared" si="13"/>
        <v>-0.1146071215</v>
      </c>
      <c r="X63" s="28">
        <f t="shared" si="13"/>
        <v>0.3456462059</v>
      </c>
      <c r="Y63" s="28">
        <f t="shared" si="13"/>
        <v>0.8733503069</v>
      </c>
      <c r="Z63" s="29" t="s">
        <v>6</v>
      </c>
      <c r="AA63" s="28">
        <f t="shared" ref="AA63:AD63" si="14">NORMINV(rand(),0,1)</f>
        <v>0.7919475252</v>
      </c>
      <c r="AB63" s="28">
        <f t="shared" si="14"/>
        <v>-0.3651420667</v>
      </c>
      <c r="AC63" s="28">
        <f t="shared" si="14"/>
        <v>-0.1909475346</v>
      </c>
      <c r="AD63" s="30">
        <f t="shared" si="14"/>
        <v>-0.6382828016</v>
      </c>
      <c r="AE63" s="6"/>
      <c r="AF63" s="6"/>
      <c r="AG63" s="6"/>
      <c r="AH63" s="6"/>
      <c r="AI63" s="6"/>
    </row>
    <row r="64">
      <c r="A64" s="6"/>
      <c r="B64" s="13">
        <v>9.0</v>
      </c>
      <c r="C64" s="14" t="s">
        <v>17</v>
      </c>
      <c r="D64" s="23">
        <v>-2.013512460600693</v>
      </c>
      <c r="E64" s="24">
        <v>-1.5639876636162173</v>
      </c>
      <c r="F64" s="24">
        <v>-0.7144885310636241</v>
      </c>
      <c r="G64" s="24">
        <v>-1.4442180813415626</v>
      </c>
      <c r="H64" s="24">
        <v>0.8999407583384933</v>
      </c>
      <c r="I64" s="25" t="s">
        <v>6</v>
      </c>
      <c r="J64" s="24">
        <v>0.6852279356797878</v>
      </c>
      <c r="K64" s="24">
        <v>-0.649577994598772</v>
      </c>
      <c r="L64" s="24">
        <v>1.600848860119868</v>
      </c>
      <c r="M64" s="26">
        <v>0.47164562103027385</v>
      </c>
      <c r="N64" s="6"/>
      <c r="O64" s="31"/>
      <c r="P64" s="31"/>
      <c r="Q64" s="31"/>
      <c r="R64" s="31"/>
      <c r="S64" s="7">
        <v>8.0</v>
      </c>
      <c r="T64" s="14" t="s">
        <v>16</v>
      </c>
      <c r="U64" s="27">
        <f t="shared" ref="U64:Y64" si="15">NORMINV(rand(),0,1)</f>
        <v>0.884002104</v>
      </c>
      <c r="V64" s="28">
        <f t="shared" si="15"/>
        <v>0.8568249778</v>
      </c>
      <c r="W64" s="28">
        <f t="shared" si="15"/>
        <v>0.4489578513</v>
      </c>
      <c r="X64" s="28">
        <f t="shared" si="15"/>
        <v>-0.3303742046</v>
      </c>
      <c r="Y64" s="28">
        <f t="shared" si="15"/>
        <v>0.04462907989</v>
      </c>
      <c r="Z64" s="29" t="s">
        <v>6</v>
      </c>
      <c r="AA64" s="28">
        <f t="shared" ref="AA64:AD64" si="16">NORMINV(rand(),0,1)</f>
        <v>0.9143540156</v>
      </c>
      <c r="AB64" s="28">
        <f t="shared" si="16"/>
        <v>0.5706413426</v>
      </c>
      <c r="AC64" s="28">
        <f t="shared" si="16"/>
        <v>-0.3813346707</v>
      </c>
      <c r="AD64" s="30">
        <f t="shared" si="16"/>
        <v>-1.384308816</v>
      </c>
      <c r="AE64" s="6"/>
      <c r="AF64" s="6"/>
      <c r="AG64" s="6"/>
      <c r="AH64" s="6"/>
      <c r="AI64" s="6"/>
    </row>
    <row r="65">
      <c r="A65" s="6"/>
      <c r="B65" s="11" t="s">
        <v>6</v>
      </c>
      <c r="C65" s="14" t="s">
        <v>6</v>
      </c>
      <c r="D65" s="32" t="s">
        <v>6</v>
      </c>
      <c r="E65" s="25" t="s">
        <v>6</v>
      </c>
      <c r="F65" s="25" t="s">
        <v>6</v>
      </c>
      <c r="G65" s="25" t="s">
        <v>6</v>
      </c>
      <c r="H65" s="25" t="s">
        <v>6</v>
      </c>
      <c r="I65" s="25" t="s">
        <v>6</v>
      </c>
      <c r="J65" s="25" t="s">
        <v>6</v>
      </c>
      <c r="K65" s="25" t="s">
        <v>6</v>
      </c>
      <c r="L65" s="25" t="s">
        <v>6</v>
      </c>
      <c r="M65" s="33" t="s">
        <v>6</v>
      </c>
      <c r="N65" s="6"/>
      <c r="O65" s="6"/>
      <c r="P65" s="6"/>
      <c r="Q65" s="6"/>
      <c r="R65" s="6"/>
      <c r="S65" s="7">
        <v>9.0</v>
      </c>
      <c r="T65" s="14" t="s">
        <v>17</v>
      </c>
      <c r="U65" s="27">
        <f t="shared" ref="U65:Y65" si="17">NORMINV(rand(),0,1)</f>
        <v>-2.013512461</v>
      </c>
      <c r="V65" s="28">
        <f t="shared" si="17"/>
        <v>-1.563987664</v>
      </c>
      <c r="W65" s="28">
        <f t="shared" si="17"/>
        <v>-0.7144885311</v>
      </c>
      <c r="X65" s="28">
        <f t="shared" si="17"/>
        <v>-1.444218081</v>
      </c>
      <c r="Y65" s="28">
        <f t="shared" si="17"/>
        <v>0.8999407583</v>
      </c>
      <c r="Z65" s="29" t="s">
        <v>6</v>
      </c>
      <c r="AA65" s="28">
        <f t="shared" ref="AA65:AD65" si="18">NORMINV(rand(),0,1)</f>
        <v>0.6852279357</v>
      </c>
      <c r="AB65" s="28">
        <f t="shared" si="18"/>
        <v>-0.6495779946</v>
      </c>
      <c r="AC65" s="28">
        <f t="shared" si="18"/>
        <v>1.60084886</v>
      </c>
      <c r="AD65" s="30">
        <f t="shared" si="18"/>
        <v>0.471645621</v>
      </c>
      <c r="AE65" s="6"/>
      <c r="AF65" s="6"/>
      <c r="AG65" s="6"/>
      <c r="AH65" s="6"/>
      <c r="AI65" s="6"/>
    </row>
    <row r="66">
      <c r="A66" s="6"/>
      <c r="B66" s="7">
        <v>1.0</v>
      </c>
      <c r="C66" s="8" t="s">
        <v>5</v>
      </c>
      <c r="D66" s="23">
        <v>-0.3890051525135026</v>
      </c>
      <c r="E66" s="24">
        <v>0.3406829223526846</v>
      </c>
      <c r="F66" s="24">
        <v>-1.637722386795207</v>
      </c>
      <c r="G66" s="24">
        <v>0.9503841998314077</v>
      </c>
      <c r="H66" s="24">
        <v>-0.9450051152311486</v>
      </c>
      <c r="I66" s="34" t="s">
        <v>6</v>
      </c>
      <c r="J66" s="24">
        <v>-0.5610747572709133</v>
      </c>
      <c r="K66" s="24">
        <v>-0.3537251692318233</v>
      </c>
      <c r="L66" s="24">
        <v>-0.5543426543360379</v>
      </c>
      <c r="M66" s="26">
        <v>-0.1490284938495504</v>
      </c>
      <c r="N66" s="6"/>
      <c r="O66" s="6"/>
      <c r="P66" s="6"/>
      <c r="Q66" s="6"/>
      <c r="R66" s="6"/>
      <c r="S66" s="7">
        <v>10.0</v>
      </c>
      <c r="T66" s="14" t="s">
        <v>22</v>
      </c>
      <c r="U66" s="27">
        <f t="shared" ref="U66:Y66" si="19">NORMINV(rand(),0,1)</f>
        <v>1.262787346</v>
      </c>
      <c r="V66" s="28">
        <f t="shared" si="19"/>
        <v>-0.802314241</v>
      </c>
      <c r="W66" s="28">
        <f t="shared" si="19"/>
        <v>-0.6443106345</v>
      </c>
      <c r="X66" s="28">
        <f t="shared" si="19"/>
        <v>-0.5595696744</v>
      </c>
      <c r="Y66" s="28">
        <f t="shared" si="19"/>
        <v>0.8998449216</v>
      </c>
      <c r="Z66" s="29" t="s">
        <v>6</v>
      </c>
      <c r="AA66" s="28">
        <f t="shared" ref="AA66:AD66" si="20">NORMINV(rand(),0,1)</f>
        <v>1.251754777</v>
      </c>
      <c r="AB66" s="28">
        <f t="shared" si="20"/>
        <v>-1.972351297</v>
      </c>
      <c r="AC66" s="28">
        <f t="shared" si="20"/>
        <v>0.7634738031</v>
      </c>
      <c r="AD66" s="30">
        <f t="shared" si="20"/>
        <v>-0.9461246465</v>
      </c>
      <c r="AE66" s="6"/>
      <c r="AF66" s="6"/>
      <c r="AG66" s="6"/>
      <c r="AH66" s="6"/>
      <c r="AI66" s="6"/>
    </row>
    <row r="67">
      <c r="A67" s="6"/>
      <c r="B67" s="7">
        <v>1.0</v>
      </c>
      <c r="C67" s="8" t="s">
        <v>5</v>
      </c>
      <c r="D67" s="35">
        <v>-0.3890051525135026</v>
      </c>
      <c r="E67" s="36">
        <v>0.3406829223526846</v>
      </c>
      <c r="F67" s="36">
        <v>-1.637722386795207</v>
      </c>
      <c r="G67" s="36">
        <v>0.9503841998314077</v>
      </c>
      <c r="H67" s="36">
        <v>-0.9450051152311486</v>
      </c>
      <c r="I67" s="37" t="s">
        <v>6</v>
      </c>
      <c r="J67" s="36">
        <v>-0.5610747572709133</v>
      </c>
      <c r="K67" s="36">
        <v>-0.3537251692318233</v>
      </c>
      <c r="L67" s="36">
        <v>-0.5543426543360379</v>
      </c>
      <c r="M67" s="38">
        <v>-0.1490284938495504</v>
      </c>
      <c r="N67" s="6"/>
      <c r="O67" s="6"/>
      <c r="P67" s="6"/>
      <c r="Q67" s="6"/>
      <c r="R67" s="6"/>
      <c r="S67" s="7">
        <v>11.0</v>
      </c>
      <c r="T67" s="14" t="s">
        <v>23</v>
      </c>
      <c r="U67" s="27">
        <f t="shared" ref="U67:Y67" si="21">NORMINV(rand(),0,1)</f>
        <v>-1.747743396</v>
      </c>
      <c r="V67" s="28">
        <f t="shared" si="21"/>
        <v>0.4281065278</v>
      </c>
      <c r="W67" s="28">
        <f t="shared" si="21"/>
        <v>0.7876558108</v>
      </c>
      <c r="X67" s="28">
        <f t="shared" si="21"/>
        <v>-0.1548556875</v>
      </c>
      <c r="Y67" s="28">
        <f t="shared" si="21"/>
        <v>-0.8893433415</v>
      </c>
      <c r="Z67" s="29" t="s">
        <v>6</v>
      </c>
      <c r="AA67" s="28">
        <f t="shared" ref="AA67:AD67" si="22">NORMINV(rand(),0,1)</f>
        <v>2.203939295</v>
      </c>
      <c r="AB67" s="28">
        <f t="shared" si="22"/>
        <v>-1.420421945</v>
      </c>
      <c r="AC67" s="28">
        <f t="shared" si="22"/>
        <v>1.036815799</v>
      </c>
      <c r="AD67" s="30">
        <f t="shared" si="22"/>
        <v>0.5020275906</v>
      </c>
      <c r="AE67" s="6"/>
      <c r="AF67" s="6"/>
      <c r="AG67" s="6"/>
      <c r="AH67" s="6"/>
      <c r="AI67" s="6"/>
    </row>
    <row r="68">
      <c r="A68" s="6"/>
      <c r="B68" s="12" t="s">
        <v>24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7">
        <v>12.0</v>
      </c>
      <c r="T68" s="14" t="s">
        <v>25</v>
      </c>
      <c r="U68" s="27">
        <f t="shared" ref="U68:Y68" si="23">NORMINV(rand(),0,1)</f>
        <v>0.3873386409</v>
      </c>
      <c r="V68" s="28">
        <f t="shared" si="23"/>
        <v>-0.4366212283</v>
      </c>
      <c r="W68" s="28">
        <f t="shared" si="23"/>
        <v>0.2929344866</v>
      </c>
      <c r="X68" s="28">
        <f t="shared" si="23"/>
        <v>1.349248372</v>
      </c>
      <c r="Y68" s="28">
        <f t="shared" si="23"/>
        <v>0.2453550312</v>
      </c>
      <c r="Z68" s="29" t="s">
        <v>6</v>
      </c>
      <c r="AA68" s="28">
        <f t="shared" ref="AA68:AD68" si="24">NORMINV(rand(),0,1)</f>
        <v>0.3734197903</v>
      </c>
      <c r="AB68" s="28">
        <f t="shared" si="24"/>
        <v>0.472289896</v>
      </c>
      <c r="AC68" s="28">
        <f t="shared" si="24"/>
        <v>0.003717656169</v>
      </c>
      <c r="AD68" s="30">
        <f t="shared" si="24"/>
        <v>-1.061275286</v>
      </c>
      <c r="AE68" s="6"/>
      <c r="AF68" s="6"/>
      <c r="AG68" s="6"/>
      <c r="AH68" s="6"/>
      <c r="AI68" s="6"/>
    </row>
    <row r="69">
      <c r="A69" s="6"/>
      <c r="O69" s="6"/>
      <c r="P69" s="6"/>
      <c r="Q69" s="6"/>
      <c r="R69" s="6"/>
      <c r="S69" s="7">
        <v>13.0</v>
      </c>
      <c r="T69" s="14" t="s">
        <v>26</v>
      </c>
      <c r="U69" s="27">
        <f t="shared" ref="U69:Y69" si="25">NORMINV(rand(),0,1)</f>
        <v>-1.489347994</v>
      </c>
      <c r="V69" s="28">
        <f t="shared" si="25"/>
        <v>-0.5157552853</v>
      </c>
      <c r="W69" s="28">
        <f t="shared" si="25"/>
        <v>0.2989516462</v>
      </c>
      <c r="X69" s="28">
        <f t="shared" si="25"/>
        <v>1.027922864</v>
      </c>
      <c r="Y69" s="28">
        <f t="shared" si="25"/>
        <v>0.1307426149</v>
      </c>
      <c r="Z69" s="29" t="s">
        <v>6</v>
      </c>
      <c r="AA69" s="28">
        <f t="shared" ref="AA69:AD69" si="26">NORMINV(rand(),0,1)</f>
        <v>0.6623161319</v>
      </c>
      <c r="AB69" s="28">
        <f t="shared" si="26"/>
        <v>0.2309427204</v>
      </c>
      <c r="AC69" s="28">
        <f t="shared" si="26"/>
        <v>-0.04795034678</v>
      </c>
      <c r="AD69" s="30">
        <f t="shared" si="26"/>
        <v>-0.7081245996</v>
      </c>
      <c r="AE69" s="6"/>
      <c r="AF69" s="6"/>
      <c r="AG69" s="6"/>
      <c r="AH69" s="6"/>
      <c r="AI69" s="6"/>
    </row>
    <row r="70">
      <c r="A70" s="6"/>
      <c r="O70" s="6"/>
      <c r="P70" s="6"/>
      <c r="Q70" s="6"/>
      <c r="R70" s="6"/>
      <c r="S70" s="7">
        <v>14.0</v>
      </c>
      <c r="T70" s="14" t="s">
        <v>27</v>
      </c>
      <c r="U70" s="27">
        <f t="shared" ref="U70:Y70" si="27">NORMINV(rand(),0,1)</f>
        <v>0.6008845445</v>
      </c>
      <c r="V70" s="28">
        <f t="shared" si="27"/>
        <v>-1.121316586</v>
      </c>
      <c r="W70" s="28">
        <f t="shared" si="27"/>
        <v>0.5151157374</v>
      </c>
      <c r="X70" s="28">
        <f t="shared" si="27"/>
        <v>-0.004558636903</v>
      </c>
      <c r="Y70" s="28">
        <f t="shared" si="27"/>
        <v>0.5260694276</v>
      </c>
      <c r="Z70" s="29" t="s">
        <v>6</v>
      </c>
      <c r="AA70" s="28">
        <f t="shared" ref="AA70:AD70" si="28">NORMINV(rand(),0,1)</f>
        <v>-0.01007225881</v>
      </c>
      <c r="AB70" s="28">
        <f t="shared" si="28"/>
        <v>-1.298661072</v>
      </c>
      <c r="AC70" s="28">
        <f t="shared" si="28"/>
        <v>-1.087651306</v>
      </c>
      <c r="AD70" s="30">
        <f t="shared" si="28"/>
        <v>0.9908563357</v>
      </c>
      <c r="AE70" s="6"/>
      <c r="AF70" s="6"/>
      <c r="AG70" s="6"/>
      <c r="AH70" s="6"/>
      <c r="AI70" s="6"/>
    </row>
    <row r="71">
      <c r="A71" s="6"/>
      <c r="O71" s="6"/>
      <c r="P71" s="6"/>
      <c r="Q71" s="6"/>
      <c r="R71" s="6"/>
      <c r="S71" s="7">
        <v>15.0</v>
      </c>
      <c r="T71" s="14" t="s">
        <v>28</v>
      </c>
      <c r="U71" s="27">
        <f t="shared" ref="U71:Y71" si="29">NORMINV(rand(),0,1)</f>
        <v>-1.081909973</v>
      </c>
      <c r="V71" s="28">
        <f t="shared" si="29"/>
        <v>1.397201574</v>
      </c>
      <c r="W71" s="28">
        <f t="shared" si="29"/>
        <v>0.9621456629</v>
      </c>
      <c r="X71" s="28">
        <f t="shared" si="29"/>
        <v>0.9990369869</v>
      </c>
      <c r="Y71" s="28">
        <f t="shared" si="29"/>
        <v>0.4400330177</v>
      </c>
      <c r="Z71" s="29" t="s">
        <v>6</v>
      </c>
      <c r="AA71" s="28">
        <f t="shared" ref="AA71:AD71" si="30">NORMINV(rand(),0,1)</f>
        <v>-0.9465999968</v>
      </c>
      <c r="AB71" s="28">
        <f t="shared" si="30"/>
        <v>0.02212095467</v>
      </c>
      <c r="AC71" s="28">
        <f t="shared" si="30"/>
        <v>0.4037945653</v>
      </c>
      <c r="AD71" s="30">
        <f t="shared" si="30"/>
        <v>-1.130707213</v>
      </c>
      <c r="AE71" s="6"/>
      <c r="AF71" s="6"/>
      <c r="AG71" s="6"/>
      <c r="AH71" s="6"/>
      <c r="AI71" s="6"/>
    </row>
    <row r="72">
      <c r="A72" s="6"/>
      <c r="O72" s="6"/>
      <c r="P72" s="6"/>
      <c r="Q72" s="6"/>
      <c r="R72" s="6"/>
      <c r="S72" s="7">
        <v>16.0</v>
      </c>
      <c r="T72" s="14" t="s">
        <v>29</v>
      </c>
      <c r="U72" s="27">
        <f t="shared" ref="U72:Y72" si="31">NORMINV(rand(),0,1)</f>
        <v>0.187570514</v>
      </c>
      <c r="V72" s="28">
        <f t="shared" si="31"/>
        <v>-0.1019266658</v>
      </c>
      <c r="W72" s="28">
        <f t="shared" si="31"/>
        <v>0.2274306705</v>
      </c>
      <c r="X72" s="28">
        <f t="shared" si="31"/>
        <v>-1.73155123</v>
      </c>
      <c r="Y72" s="28">
        <f t="shared" si="31"/>
        <v>1.516688049</v>
      </c>
      <c r="Z72" s="29" t="s">
        <v>6</v>
      </c>
      <c r="AA72" s="28">
        <f t="shared" ref="AA72:AD72" si="32">NORMINV(rand(),0,1)</f>
        <v>0.8883039715</v>
      </c>
      <c r="AB72" s="28">
        <f t="shared" si="32"/>
        <v>1.240455353</v>
      </c>
      <c r="AC72" s="28">
        <f t="shared" si="32"/>
        <v>0.4073162077</v>
      </c>
      <c r="AD72" s="30">
        <f t="shared" si="32"/>
        <v>1.654219841</v>
      </c>
      <c r="AE72" s="6"/>
      <c r="AF72" s="6"/>
      <c r="AG72" s="6"/>
      <c r="AH72" s="6"/>
      <c r="AI72" s="6"/>
    </row>
    <row r="73">
      <c r="A73" s="6"/>
      <c r="O73" s="6"/>
      <c r="P73" s="6"/>
      <c r="Q73" s="6"/>
      <c r="R73" s="6"/>
      <c r="S73" s="7">
        <v>17.0</v>
      </c>
      <c r="T73" s="14" t="s">
        <v>30</v>
      </c>
      <c r="U73" s="27">
        <f t="shared" ref="U73:Y73" si="33">NORMINV(rand(),0,1)</f>
        <v>-1.036355817</v>
      </c>
      <c r="V73" s="28">
        <f t="shared" si="33"/>
        <v>1.331312629</v>
      </c>
      <c r="W73" s="28">
        <f t="shared" si="33"/>
        <v>-0.6037801282</v>
      </c>
      <c r="X73" s="28">
        <f t="shared" si="33"/>
        <v>-0.6745388617</v>
      </c>
      <c r="Y73" s="28">
        <f t="shared" si="33"/>
        <v>1.012484748</v>
      </c>
      <c r="Z73" s="29" t="s">
        <v>6</v>
      </c>
      <c r="AA73" s="28">
        <f t="shared" ref="AA73:AD73" si="34">NORMINV(rand(),0,1)</f>
        <v>0.5221481428</v>
      </c>
      <c r="AB73" s="28">
        <f t="shared" si="34"/>
        <v>-0.2647888062</v>
      </c>
      <c r="AC73" s="28">
        <f t="shared" si="34"/>
        <v>-0.1156603373</v>
      </c>
      <c r="AD73" s="30">
        <f t="shared" si="34"/>
        <v>-0.3246269036</v>
      </c>
      <c r="AE73" s="6"/>
      <c r="AF73" s="6"/>
      <c r="AG73" s="6"/>
      <c r="AH73" s="6"/>
      <c r="AI73" s="6"/>
    </row>
    <row r="74">
      <c r="A74" s="6"/>
      <c r="O74" s="6"/>
      <c r="P74" s="6"/>
      <c r="Q74" s="6"/>
      <c r="R74" s="6"/>
      <c r="S74" s="11" t="s">
        <v>6</v>
      </c>
      <c r="T74" s="14" t="s">
        <v>6</v>
      </c>
      <c r="U74" s="39" t="s">
        <v>6</v>
      </c>
      <c r="V74" s="29" t="s">
        <v>6</v>
      </c>
      <c r="W74" s="29" t="s">
        <v>6</v>
      </c>
      <c r="X74" s="29" t="s">
        <v>6</v>
      </c>
      <c r="Y74" s="29" t="s">
        <v>6</v>
      </c>
      <c r="Z74" s="29" t="s">
        <v>6</v>
      </c>
      <c r="AA74" s="29" t="s">
        <v>6</v>
      </c>
      <c r="AB74" s="29" t="s">
        <v>6</v>
      </c>
      <c r="AC74" s="29" t="s">
        <v>6</v>
      </c>
      <c r="AD74" s="40" t="s">
        <v>6</v>
      </c>
      <c r="AE74" s="6"/>
      <c r="AF74" s="6"/>
      <c r="AG74" s="6"/>
      <c r="AH74" s="6"/>
      <c r="AI74" s="6"/>
    </row>
    <row r="75">
      <c r="A75" s="6"/>
      <c r="O75" s="6"/>
      <c r="P75" s="6"/>
      <c r="Q75" s="6"/>
      <c r="R75" s="6"/>
      <c r="S75" s="7">
        <v>52678.0</v>
      </c>
      <c r="T75" s="14" t="s">
        <v>7</v>
      </c>
      <c r="U75" s="41">
        <f t="shared" ref="U75:Y75" si="35">NORMINV(rand(),0,1)</f>
        <v>-0.3486012878</v>
      </c>
      <c r="V75" s="42">
        <f t="shared" si="35"/>
        <v>0.8099169789</v>
      </c>
      <c r="W75" s="42">
        <f t="shared" si="35"/>
        <v>0.7867957311</v>
      </c>
      <c r="X75" s="42">
        <f t="shared" si="35"/>
        <v>-1.010567669</v>
      </c>
      <c r="Y75" s="42">
        <f t="shared" si="35"/>
        <v>-1.123986356</v>
      </c>
      <c r="Z75" s="43" t="s">
        <v>6</v>
      </c>
      <c r="AA75" s="42">
        <f t="shared" ref="AA75:AD75" si="36">NORMINV(rand(),0,1)</f>
        <v>0.9518571065</v>
      </c>
      <c r="AB75" s="42">
        <f t="shared" si="36"/>
        <v>1.072530477</v>
      </c>
      <c r="AC75" s="42">
        <f t="shared" si="36"/>
        <v>-2.465073294</v>
      </c>
      <c r="AD75" s="44">
        <f t="shared" si="36"/>
        <v>-2.321357165</v>
      </c>
      <c r="AE75" s="6"/>
      <c r="AF75" s="6"/>
      <c r="AG75" s="6"/>
      <c r="AH75" s="6"/>
      <c r="AI75" s="6"/>
    </row>
    <row r="76">
      <c r="A76" s="6"/>
      <c r="O76" s="6"/>
      <c r="P76" s="6"/>
      <c r="Q76" s="6"/>
      <c r="R76" s="6"/>
      <c r="S76" s="6" t="s">
        <v>31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A78" s="4" t="s">
        <v>32</v>
      </c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>
      <c r="A80" s="6"/>
      <c r="B80" s="45" t="s">
        <v>33</v>
      </c>
      <c r="C80" s="46">
        <f t="array" ref="C80:G87">D57:H64</f>
        <v>0.6851661501</v>
      </c>
      <c r="D80" s="46">
        <v>-1.0619207751949338</v>
      </c>
      <c r="E80" s="46">
        <v>0.8814799196367366</v>
      </c>
      <c r="F80" s="46">
        <v>2.456076957125492</v>
      </c>
      <c r="G80" s="46">
        <v>1.1349778348786403</v>
      </c>
      <c r="H80" s="46">
        <f t="array" ref="H80:K87">J57:M64</f>
        <v>0.9447914684</v>
      </c>
      <c r="I80" s="46">
        <v>-0.3394434891045856</v>
      </c>
      <c r="J80" s="46">
        <v>-0.5550526056985714</v>
      </c>
      <c r="K80" s="46">
        <v>0.924735480903737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>
      <c r="A81" s="6"/>
      <c r="B81" s="45" t="s">
        <v>34</v>
      </c>
      <c r="C81" s="46">
        <v>-2.065501093679013</v>
      </c>
      <c r="D81" s="46">
        <v>0.06224448151485466</v>
      </c>
      <c r="E81" s="46">
        <v>-1.9300480969153393</v>
      </c>
      <c r="F81" s="46">
        <v>-1.9996203403951243</v>
      </c>
      <c r="G81" s="46">
        <v>0.8754474232327177</v>
      </c>
      <c r="H81" s="46">
        <v>-0.2484309906649213</v>
      </c>
      <c r="I81" s="46">
        <v>-1.184288228385827</v>
      </c>
      <c r="J81" s="46">
        <v>1.0259000066677795</v>
      </c>
      <c r="K81" s="46">
        <v>-0.12510795666511626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>
      <c r="A82" s="6"/>
      <c r="B82" s="45" t="s">
        <v>35</v>
      </c>
      <c r="C82" s="46">
        <v>-1.5748471446308616</v>
      </c>
      <c r="D82" s="46">
        <v>0.6282956679911966</v>
      </c>
      <c r="E82" s="46">
        <v>-1.3076088964983985</v>
      </c>
      <c r="F82" s="46">
        <v>0.32581434682375154</v>
      </c>
      <c r="G82" s="46">
        <v>1.1116066043836796</v>
      </c>
      <c r="H82" s="46">
        <v>1.004110985274234</v>
      </c>
      <c r="I82" s="46">
        <v>-0.8930926666528763</v>
      </c>
      <c r="J82" s="46">
        <v>1.550678657501275</v>
      </c>
      <c r="K82" s="46">
        <v>-0.19012750475550072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>
      <c r="A83" s="6"/>
      <c r="C83" s="46">
        <v>0.20437865577742773</v>
      </c>
      <c r="D83" s="46">
        <v>-1.5135365524844733</v>
      </c>
      <c r="E83" s="46">
        <v>3.9288522242087947</v>
      </c>
      <c r="F83" s="46">
        <v>0.5339752935033651</v>
      </c>
      <c r="G83" s="46">
        <v>-0.07944635863059984</v>
      </c>
      <c r="H83" s="46">
        <v>-0.1322175362371366</v>
      </c>
      <c r="I83" s="46">
        <v>-1.7253071695591744</v>
      </c>
      <c r="J83" s="46">
        <v>-1.543866172244219</v>
      </c>
      <c r="K83" s="46">
        <v>-0.06384388268588086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>
      <c r="A84" s="6"/>
      <c r="C84" s="46">
        <v>1.8831046666525975</v>
      </c>
      <c r="D84" s="46">
        <v>2.1273376404925086</v>
      </c>
      <c r="E84" s="46">
        <v>0.34973075290027417</v>
      </c>
      <c r="F84" s="46">
        <v>-0.6812703219188422</v>
      </c>
      <c r="G84" s="46">
        <v>0.039445820853323925</v>
      </c>
      <c r="H84" s="46">
        <v>0.2708887991503052</v>
      </c>
      <c r="I84" s="46">
        <v>1.1317630496069397</v>
      </c>
      <c r="J84" s="46">
        <v>-0.012968589860399582</v>
      </c>
      <c r="K84" s="46">
        <v>-0.1170414948162093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>
      <c r="A85" s="6"/>
      <c r="C85" s="46">
        <v>0.4237407269079608</v>
      </c>
      <c r="D85" s="46">
        <v>-1.0426498247959697</v>
      </c>
      <c r="E85" s="46">
        <v>-0.11460712152164096</v>
      </c>
      <c r="F85" s="46">
        <v>0.34564620585735706</v>
      </c>
      <c r="G85" s="46">
        <v>0.87335030690021</v>
      </c>
      <c r="H85" s="46">
        <v>0.791947525179621</v>
      </c>
      <c r="I85" s="46">
        <v>-0.36514206665436705</v>
      </c>
      <c r="J85" s="46">
        <v>-0.19094753457835328</v>
      </c>
      <c r="K85" s="46">
        <v>-0.6382828015627031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>
      <c r="A86" s="6"/>
      <c r="C86" s="46">
        <v>0.8840021040000123</v>
      </c>
      <c r="D86" s="46">
        <v>0.8568249777728729</v>
      </c>
      <c r="E86" s="46">
        <v>0.4489578512853583</v>
      </c>
      <c r="F86" s="46">
        <v>-0.33037420461446826</v>
      </c>
      <c r="G86" s="46">
        <v>0.04462907988526013</v>
      </c>
      <c r="H86" s="46">
        <v>0.9143540155651565</v>
      </c>
      <c r="I86" s="46">
        <v>0.5706413425543909</v>
      </c>
      <c r="J86" s="46">
        <v>-0.38133467067887267</v>
      </c>
      <c r="K86" s="46">
        <v>-1.3843088161961545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>
      <c r="A87" s="6"/>
      <c r="C87" s="46">
        <v>-2.013512460600693</v>
      </c>
      <c r="D87" s="46">
        <v>-1.5639876636162173</v>
      </c>
      <c r="E87" s="46">
        <v>-0.7144885310636241</v>
      </c>
      <c r="F87" s="46">
        <v>-1.4442180813415626</v>
      </c>
      <c r="G87" s="46">
        <v>0.8999407583384933</v>
      </c>
      <c r="H87" s="46">
        <v>0.6852279356797878</v>
      </c>
      <c r="I87" s="46">
        <v>-0.649577994598772</v>
      </c>
      <c r="J87" s="46">
        <v>1.600848860119868</v>
      </c>
      <c r="K87" s="46">
        <v>0.47164562103027385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>
      <c r="A88" s="6"/>
      <c r="C88" s="46">
        <f t="array" ref="C88:G88">D66:H66</f>
        <v>-0.3890051525</v>
      </c>
      <c r="D88" s="46">
        <v>0.3406829223526846</v>
      </c>
      <c r="E88" s="46">
        <v>-1.637722386795207</v>
      </c>
      <c r="F88" s="46">
        <v>0.9503841998314077</v>
      </c>
      <c r="G88" s="46">
        <v>-0.9450051152311486</v>
      </c>
      <c r="H88" s="46">
        <f t="array" ref="H88:K88">J66:M66</f>
        <v>-0.5610747573</v>
      </c>
      <c r="I88" s="46">
        <v>-0.3537251692318233</v>
      </c>
      <c r="J88" s="46">
        <v>-0.5543426543360379</v>
      </c>
      <c r="K88" s="46">
        <v>-0.1490284938495504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>
      <c r="A89" s="6"/>
      <c r="G89" s="47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>
      <c r="A90" s="6"/>
      <c r="G90" s="47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>
      <c r="A91" s="6"/>
      <c r="B91" s="11" t="s">
        <v>36</v>
      </c>
      <c r="C91" s="48">
        <f t="array" ref="C91:K91">SEQUENCE(1, 9, 1, 1)</f>
        <v>1</v>
      </c>
      <c r="D91" s="48">
        <v>2.0</v>
      </c>
      <c r="E91" s="48">
        <v>3.0</v>
      </c>
      <c r="F91" s="48">
        <v>4.0</v>
      </c>
      <c r="G91" s="48">
        <v>5.0</v>
      </c>
      <c r="H91" s="48">
        <v>6.0</v>
      </c>
      <c r="I91" s="48">
        <v>7.0</v>
      </c>
      <c r="J91" s="48">
        <v>8.0</v>
      </c>
      <c r="K91" s="48">
        <v>9.0</v>
      </c>
      <c r="L91" s="4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>
      <c r="A92" s="6"/>
      <c r="B92" s="7">
        <f t="array" ref="B92:B100">SEQUENCE(9, 1, 1, 1)</f>
        <v>1</v>
      </c>
      <c r="C92" s="49">
        <f t="shared" ref="C92:K92" si="37">IF(MOD(C$91, 2) = 1,
  SIN($B92 / POWER(10000, FLOOR((C$91 - 1) / 2,1) / 12)),
  COS($B92 / POWER(10000, FLOOR((C$91 - 2) / 2,1) / 12)))</f>
        <v>0.8414709848</v>
      </c>
      <c r="D92" s="49">
        <f t="shared" si="37"/>
        <v>0.5403023059</v>
      </c>
      <c r="E92" s="49">
        <f t="shared" si="37"/>
        <v>0.4476708347</v>
      </c>
      <c r="F92" s="49">
        <f t="shared" si="37"/>
        <v>0.8941984253</v>
      </c>
      <c r="G92" s="49">
        <f t="shared" si="37"/>
        <v>0.2137806661</v>
      </c>
      <c r="H92" s="49">
        <f t="shared" si="37"/>
        <v>0.9768816852</v>
      </c>
      <c r="I92" s="49">
        <f t="shared" si="37"/>
        <v>0.09983341665</v>
      </c>
      <c r="J92" s="49">
        <f t="shared" si="37"/>
        <v>0.9950041653</v>
      </c>
      <c r="K92" s="49">
        <f t="shared" si="37"/>
        <v>0.04639922346</v>
      </c>
      <c r="L92" s="50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>
      <c r="A93" s="6"/>
      <c r="B93" s="7">
        <v>2.0</v>
      </c>
      <c r="C93" s="49">
        <f t="shared" ref="C93:K93" si="38">IF(MOD(C$91, 2) = 1,
  SIN($B93 / POWER(10000, FLOOR((C$91 - 1) / 2,1) / 12)),
  COS($B93 / POWER(10000, FLOOR((C$91 - 2) / 2,1) / 12)))</f>
        <v>0.9092974268</v>
      </c>
      <c r="D93" s="49">
        <f t="shared" si="38"/>
        <v>-0.4161468365</v>
      </c>
      <c r="E93" s="49">
        <f t="shared" si="38"/>
        <v>0.8006131109</v>
      </c>
      <c r="F93" s="49">
        <f t="shared" si="38"/>
        <v>0.5991816475</v>
      </c>
      <c r="G93" s="49">
        <f t="shared" si="38"/>
        <v>0.4176768346</v>
      </c>
      <c r="H93" s="49">
        <f t="shared" si="38"/>
        <v>0.9085956536</v>
      </c>
      <c r="I93" s="49">
        <f t="shared" si="38"/>
        <v>0.1986693308</v>
      </c>
      <c r="J93" s="49">
        <f t="shared" si="38"/>
        <v>0.9800665778</v>
      </c>
      <c r="K93" s="49">
        <f t="shared" si="38"/>
        <v>0.09269850078</v>
      </c>
      <c r="L93" s="50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>
      <c r="A94" s="6"/>
      <c r="B94" s="7">
        <v>3.0</v>
      </c>
      <c r="C94" s="49">
        <f t="shared" ref="C94:K94" si="39">IF(MOD(C$91, 2) = 1,
  SIN($B94 / POWER(10000, FLOOR((C$91 - 1) / 2,1) / 12)),
  COS($B94 / POWER(10000, FLOOR((C$91 - 2) / 2,1) / 12)))</f>
        <v>0.1411200081</v>
      </c>
      <c r="D94" s="49">
        <f t="shared" si="39"/>
        <v>-0.9899924966</v>
      </c>
      <c r="E94" s="49">
        <f t="shared" si="39"/>
        <v>0.9841431313</v>
      </c>
      <c r="F94" s="49">
        <f t="shared" si="39"/>
        <v>0.177376146</v>
      </c>
      <c r="G94" s="49">
        <f t="shared" si="39"/>
        <v>0.6022610341</v>
      </c>
      <c r="H94" s="49">
        <f t="shared" si="39"/>
        <v>0.7982992214</v>
      </c>
      <c r="I94" s="49">
        <f t="shared" si="39"/>
        <v>0.2955202067</v>
      </c>
      <c r="J94" s="49">
        <f t="shared" si="39"/>
        <v>0.9553364891</v>
      </c>
      <c r="K94" s="49">
        <f t="shared" si="39"/>
        <v>0.1387981011</v>
      </c>
      <c r="L94" s="50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>
      <c r="A95" s="6"/>
      <c r="B95" s="7">
        <v>4.0</v>
      </c>
      <c r="C95" s="49">
        <f t="shared" ref="C95:K95" si="40">IF(MOD(C$91, 2) = 1,
  SIN($B95 / POWER(10000, FLOOR((C$91 - 1) / 2,1) / 12)),
  COS($B95 / POWER(10000, FLOOR((C$91 - 2) / 2,1) / 12)))</f>
        <v>-0.7568024953</v>
      </c>
      <c r="D95" s="49">
        <f t="shared" si="40"/>
        <v>-0.6536436209</v>
      </c>
      <c r="E95" s="49">
        <f t="shared" si="40"/>
        <v>0.9594253656</v>
      </c>
      <c r="F95" s="49">
        <f t="shared" si="40"/>
        <v>-0.2819627066</v>
      </c>
      <c r="G95" s="49">
        <f t="shared" si="40"/>
        <v>0.7589987131</v>
      </c>
      <c r="H95" s="49">
        <f t="shared" si="40"/>
        <v>0.6510921236</v>
      </c>
      <c r="I95" s="49">
        <f t="shared" si="40"/>
        <v>0.3894183423</v>
      </c>
      <c r="J95" s="49">
        <f t="shared" si="40"/>
        <v>0.921060994</v>
      </c>
      <c r="K95" s="49">
        <f t="shared" si="40"/>
        <v>0.1845987236</v>
      </c>
      <c r="L95" s="50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>
      <c r="A96" s="6"/>
      <c r="B96" s="7">
        <v>5.0</v>
      </c>
      <c r="C96" s="49">
        <f t="shared" ref="C96:K96" si="41">IF(MOD(C$91, 2) = 1,
  SIN($B96 / POWER(10000, FLOOR((C$91 - 1) / 2,1) / 12)),
  COS($B96 / POWER(10000, FLOOR((C$91 - 2) / 2,1) / 12)))</f>
        <v>-0.9589242747</v>
      </c>
      <c r="D96" s="49">
        <f t="shared" si="41"/>
        <v>0.2836621855</v>
      </c>
      <c r="E96" s="49">
        <f t="shared" si="41"/>
        <v>0.7316901708</v>
      </c>
      <c r="F96" s="49">
        <f t="shared" si="41"/>
        <v>-0.6816373625</v>
      </c>
      <c r="G96" s="49">
        <f t="shared" si="41"/>
        <v>0.8806428498</v>
      </c>
      <c r="H96" s="49">
        <f t="shared" si="41"/>
        <v>0.4737807205</v>
      </c>
      <c r="I96" s="49">
        <f t="shared" si="41"/>
        <v>0.4794255386</v>
      </c>
      <c r="J96" s="49">
        <f t="shared" si="41"/>
        <v>0.8775825619</v>
      </c>
      <c r="K96" s="49">
        <f t="shared" si="41"/>
        <v>0.2300017117</v>
      </c>
      <c r="L96" s="50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>
      <c r="A97" s="6"/>
      <c r="B97" s="7">
        <v>6.0</v>
      </c>
      <c r="C97" s="49">
        <f t="shared" ref="C97:K97" si="42">IF(MOD(C$91, 2) = 1,
  SIN($B97 / POWER(10000, FLOOR((C$91 - 1) / 2,1) / 12)),
  COS($B97 / POWER(10000, FLOOR((C$91 - 2) / 2,1) / 12)))</f>
        <v>-0.2794154982</v>
      </c>
      <c r="D97" s="49">
        <f t="shared" si="42"/>
        <v>0.9601702867</v>
      </c>
      <c r="E97" s="49">
        <f t="shared" si="42"/>
        <v>0.3491270315</v>
      </c>
      <c r="F97" s="49">
        <f t="shared" si="42"/>
        <v>-0.9370754057</v>
      </c>
      <c r="G97" s="49">
        <f t="shared" si="42"/>
        <v>0.9615690291</v>
      </c>
      <c r="H97" s="49">
        <f t="shared" si="42"/>
        <v>0.2745632937</v>
      </c>
      <c r="I97" s="49">
        <f t="shared" si="42"/>
        <v>0.5646424734</v>
      </c>
      <c r="J97" s="49">
        <f t="shared" si="42"/>
        <v>0.8253356149</v>
      </c>
      <c r="K97" s="49">
        <f t="shared" si="42"/>
        <v>0.274909265</v>
      </c>
      <c r="L97" s="50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>
      <c r="A98" s="6"/>
      <c r="B98" s="7">
        <v>7.0</v>
      </c>
      <c r="C98" s="49">
        <f t="shared" ref="C98:K98" si="43">IF(MOD(C$91, 2) = 1,
  SIN($B98 / POWER(10000, FLOOR((C$91 - 1) / 2,1) / 12)),
  COS($B98 / POWER(10000, FLOOR((C$91 - 2) / 2,1) / 12)))</f>
        <v>0.6569865987</v>
      </c>
      <c r="D98" s="49">
        <f t="shared" si="43"/>
        <v>0.7539022543</v>
      </c>
      <c r="E98" s="49">
        <f t="shared" si="43"/>
        <v>-0.1073124873</v>
      </c>
      <c r="F98" s="49">
        <f t="shared" si="43"/>
        <v>-0.9942253417</v>
      </c>
      <c r="G98" s="49">
        <f t="shared" si="43"/>
        <v>0.9980354974</v>
      </c>
      <c r="H98" s="49">
        <f t="shared" si="43"/>
        <v>0.0626509855</v>
      </c>
      <c r="I98" s="49">
        <f t="shared" si="43"/>
        <v>0.6442176872</v>
      </c>
      <c r="J98" s="49">
        <f t="shared" si="43"/>
        <v>0.7648421873</v>
      </c>
      <c r="K98" s="49">
        <f t="shared" si="43"/>
        <v>0.3192246506</v>
      </c>
      <c r="L98" s="50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>
      <c r="A99" s="6"/>
      <c r="B99" s="7">
        <v>8.0</v>
      </c>
      <c r="C99" s="49">
        <f t="shared" ref="C99:K99" si="44">IF(MOD(C$91, 2) = 1,
  SIN($B99 / POWER(10000, FLOOR((C$91 - 1) / 2,1) / 12)),
  COS($B99 / POWER(10000, FLOOR((C$91 - 2) / 2,1) / 12)))</f>
        <v>0.9893582466</v>
      </c>
      <c r="D99" s="49">
        <f t="shared" si="44"/>
        <v>-0.1455000338</v>
      </c>
      <c r="E99" s="49">
        <f t="shared" si="44"/>
        <v>-0.5410443458</v>
      </c>
      <c r="F99" s="49">
        <f t="shared" si="44"/>
        <v>-0.8409940641</v>
      </c>
      <c r="G99" s="49">
        <f t="shared" si="44"/>
        <v>0.9883561679</v>
      </c>
      <c r="H99" s="49">
        <f t="shared" si="44"/>
        <v>-0.1521580931</v>
      </c>
      <c r="I99" s="49">
        <f t="shared" si="44"/>
        <v>0.7173560909</v>
      </c>
      <c r="J99" s="49">
        <f t="shared" si="44"/>
        <v>0.6967067093</v>
      </c>
      <c r="K99" s="49">
        <f t="shared" si="44"/>
        <v>0.362852411</v>
      </c>
      <c r="L99" s="50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>
      <c r="B100" s="7">
        <v>9.0</v>
      </c>
      <c r="C100" s="49">
        <f t="shared" ref="C100:K100" si="45">IF(MOD(C$91, 2) = 1,
  SIN($B100 / POWER(10000, FLOOR((C$91 - 1) / 2,1) / 12)),
  COS($B100 / POWER(10000, FLOOR((C$91 - 2) / 2,1) / 12)))</f>
        <v>0.4121184852</v>
      </c>
      <c r="D100" s="49">
        <f t="shared" si="45"/>
        <v>-0.9111302619</v>
      </c>
      <c r="E100" s="49">
        <f t="shared" si="45"/>
        <v>-0.8602895167</v>
      </c>
      <c r="F100" s="49">
        <f t="shared" si="45"/>
        <v>-0.5098057939</v>
      </c>
      <c r="G100" s="49">
        <f t="shared" si="45"/>
        <v>0.9329785804</v>
      </c>
      <c r="H100" s="49">
        <f t="shared" si="45"/>
        <v>-0.3599318943</v>
      </c>
      <c r="I100" s="49">
        <f t="shared" si="45"/>
        <v>0.7833269096</v>
      </c>
      <c r="J100" s="49">
        <f t="shared" si="45"/>
        <v>0.6216099683</v>
      </c>
      <c r="K100" s="49">
        <f t="shared" si="45"/>
        <v>0.4056985699</v>
      </c>
      <c r="L100" s="5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B101" s="7"/>
      <c r="C101" s="50"/>
      <c r="D101" s="50"/>
      <c r="E101" s="50"/>
      <c r="F101" s="50"/>
      <c r="G101" s="50" t="s">
        <v>37</v>
      </c>
      <c r="H101" s="50"/>
      <c r="I101" s="50"/>
      <c r="J101" s="50"/>
      <c r="K101" s="50"/>
      <c r="L101" s="5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B102" s="7"/>
      <c r="C102" s="50"/>
      <c r="D102" s="50"/>
      <c r="E102" s="50"/>
      <c r="F102" s="50"/>
      <c r="G102" s="50" t="s">
        <v>37</v>
      </c>
      <c r="H102" s="50"/>
      <c r="I102" s="50"/>
      <c r="J102" s="50"/>
      <c r="K102" s="50"/>
      <c r="L102" s="5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B103" s="51" t="s">
        <v>38</v>
      </c>
      <c r="C103" s="50">
        <f t="array" ref="C103:K111">C80:K88+C92:K100</f>
        <v>1.526637135</v>
      </c>
      <c r="D103" s="50">
        <v>-0.521618469326794</v>
      </c>
      <c r="E103" s="50">
        <v>1.3291507543556937</v>
      </c>
      <c r="F103" s="50">
        <v>3.3502753823880465</v>
      </c>
      <c r="G103" s="50">
        <v>1.3487585009339393</v>
      </c>
      <c r="H103" s="50">
        <v>1.9216731535214469</v>
      </c>
      <c r="I103" s="50">
        <v>-0.23961007245775745</v>
      </c>
      <c r="J103" s="50">
        <v>0.4399515595794544</v>
      </c>
      <c r="K103" s="50">
        <v>0.9711347043684683</v>
      </c>
      <c r="L103" s="5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C104" s="52">
        <v>-1.156203666853331</v>
      </c>
      <c r="D104" s="52">
        <v>-0.35390235503228773</v>
      </c>
      <c r="E104" s="52">
        <v>-1.1294349860320096</v>
      </c>
      <c r="F104" s="52">
        <v>-1.40043869291106</v>
      </c>
      <c r="G104" s="52">
        <v>1.2931242578585305</v>
      </c>
      <c r="H104" s="52">
        <v>0.6601646629769842</v>
      </c>
      <c r="I104" s="52">
        <v>-0.9856188975907657</v>
      </c>
      <c r="J104" s="52">
        <v>2.005966584509021</v>
      </c>
      <c r="K104" s="52">
        <v>-0.03240945588638901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B105" s="1"/>
      <c r="C105" s="52">
        <v>-1.4337271365709945</v>
      </c>
      <c r="D105" s="52">
        <v>-0.3616968286092488</v>
      </c>
      <c r="E105" s="52">
        <v>-0.3234657652244993</v>
      </c>
      <c r="F105" s="52">
        <v>0.5031904928141435</v>
      </c>
      <c r="G105" s="52">
        <v>1.7138676384600111</v>
      </c>
      <c r="H105" s="52">
        <v>1.802410206640075</v>
      </c>
      <c r="I105" s="52">
        <v>-0.5975724599915369</v>
      </c>
      <c r="J105" s="52">
        <v>2.506015146626881</v>
      </c>
      <c r="K105" s="52">
        <v>-0.051329403675450164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B106" s="1"/>
      <c r="C106" s="52">
        <v>-0.5524238395305004</v>
      </c>
      <c r="D106" s="52">
        <v>-2.1671801733480853</v>
      </c>
      <c r="E106" s="52">
        <v>4.888277589761625</v>
      </c>
      <c r="F106" s="52">
        <v>0.2520125868668</v>
      </c>
      <c r="G106" s="52">
        <v>0.6795523545052449</v>
      </c>
      <c r="H106" s="52">
        <v>0.5188745873967864</v>
      </c>
      <c r="I106" s="52">
        <v>-1.3358888272505238</v>
      </c>
      <c r="J106" s="52">
        <v>-0.622805178241334</v>
      </c>
      <c r="K106" s="52">
        <v>0.12075484093473661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B107" s="1"/>
      <c r="C107" s="52">
        <v>0.924180391989459</v>
      </c>
      <c r="D107" s="52">
        <v>2.410999825955735</v>
      </c>
      <c r="E107" s="52">
        <v>1.0814209236949583</v>
      </c>
      <c r="F107" s="52">
        <v>-1.3629076844236026</v>
      </c>
      <c r="G107" s="52">
        <v>0.9200886706372937</v>
      </c>
      <c r="H107" s="52">
        <v>0.7446695196575548</v>
      </c>
      <c r="I107" s="52">
        <v>1.6111885882111427</v>
      </c>
      <c r="J107" s="52">
        <v>0.8646139720299731</v>
      </c>
      <c r="K107" s="52">
        <v>0.11296021684855816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B108" s="1"/>
      <c r="C108" s="52">
        <v>0.14432522870903491</v>
      </c>
      <c r="D108" s="52">
        <v>-0.08247953814560371</v>
      </c>
      <c r="E108" s="52">
        <v>0.2345199099349203</v>
      </c>
      <c r="F108" s="52">
        <v>-0.5914291998098332</v>
      </c>
      <c r="G108" s="52">
        <v>1.8349193360244533</v>
      </c>
      <c r="H108" s="52">
        <v>1.0665108188462364</v>
      </c>
      <c r="I108" s="52">
        <v>0.19950040674066832</v>
      </c>
      <c r="J108" s="52">
        <v>0.6343880803313251</v>
      </c>
      <c r="K108" s="52">
        <v>-0.3633735365621036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B109" s="1"/>
      <c r="C109" s="52">
        <v>1.5409887027188014</v>
      </c>
      <c r="D109" s="52">
        <v>1.6107272321161776</v>
      </c>
      <c r="E109" s="52">
        <v>0.3416453639807693</v>
      </c>
      <c r="F109" s="52">
        <v>-1.3245995463094495</v>
      </c>
      <c r="G109" s="52">
        <v>1.0426645772580014</v>
      </c>
      <c r="H109" s="52">
        <v>0.9770050010637501</v>
      </c>
      <c r="I109" s="52">
        <v>1.2148590297920818</v>
      </c>
      <c r="J109" s="52">
        <v>0.38350751660561583</v>
      </c>
      <c r="K109" s="52">
        <v>-1.0650841655898395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>
      <c r="B110" s="1"/>
      <c r="C110" s="52">
        <v>-1.0241542139773112</v>
      </c>
      <c r="D110" s="52">
        <v>-1.709487697424831</v>
      </c>
      <c r="E110" s="52">
        <v>-1.255532876837728</v>
      </c>
      <c r="F110" s="52">
        <v>-2.285212145473927</v>
      </c>
      <c r="G110" s="52">
        <v>1.8882969262805571</v>
      </c>
      <c r="H110" s="52">
        <v>0.5330698425960511</v>
      </c>
      <c r="I110" s="52">
        <v>0.06777809630075082</v>
      </c>
      <c r="J110" s="52">
        <v>2.2975555694670335</v>
      </c>
      <c r="K110" s="52">
        <v>0.8344980320480555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B111" s="1"/>
      <c r="C111" s="52">
        <v>0.023113332728254</v>
      </c>
      <c r="D111" s="52">
        <v>-0.5704473395319923</v>
      </c>
      <c r="E111" s="52">
        <v>-2.498011903467444</v>
      </c>
      <c r="F111" s="52">
        <v>0.4405784059217567</v>
      </c>
      <c r="G111" s="52">
        <v>-0.012026534828698199</v>
      </c>
      <c r="H111" s="52">
        <v>-0.9210066515373541</v>
      </c>
      <c r="I111" s="52">
        <v>0.4296017403956601</v>
      </c>
      <c r="J111" s="52">
        <v>0.06726731393462648</v>
      </c>
      <c r="K111" s="52">
        <v>0.25667007609893555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A113" s="4" t="s">
        <v>39</v>
      </c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A115" s="6"/>
      <c r="B115" s="7" t="s">
        <v>40</v>
      </c>
      <c r="C115" s="53">
        <v>0.1</v>
      </c>
      <c r="D115" s="6"/>
      <c r="E115" s="6"/>
      <c r="F115" s="1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A117" s="6"/>
      <c r="B117" s="7" t="s">
        <v>41</v>
      </c>
      <c r="C117" s="54">
        <f t="shared" ref="C117:K117" si="46">IF(RAND()&gt;$C$115, 1, 0)</f>
        <v>1</v>
      </c>
      <c r="D117" s="54">
        <f t="shared" si="46"/>
        <v>1</v>
      </c>
      <c r="E117" s="54">
        <f t="shared" si="46"/>
        <v>1</v>
      </c>
      <c r="F117" s="54">
        <f t="shared" si="46"/>
        <v>1</v>
      </c>
      <c r="G117" s="54">
        <f t="shared" si="46"/>
        <v>0</v>
      </c>
      <c r="H117" s="54">
        <f t="shared" si="46"/>
        <v>1</v>
      </c>
      <c r="I117" s="54">
        <f t="shared" si="46"/>
        <v>1</v>
      </c>
      <c r="J117" s="54">
        <f t="shared" si="46"/>
        <v>1</v>
      </c>
      <c r="K117" s="54">
        <f t="shared" si="46"/>
        <v>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A118" s="6"/>
      <c r="B118" s="7" t="s">
        <v>42</v>
      </c>
      <c r="C118" s="54">
        <f t="shared" ref="C118:K118" si="47">IF(RAND()&gt;$C$115, 1, 0)</f>
        <v>1</v>
      </c>
      <c r="D118" s="54">
        <f t="shared" si="47"/>
        <v>1</v>
      </c>
      <c r="E118" s="54">
        <f t="shared" si="47"/>
        <v>1</v>
      </c>
      <c r="F118" s="54">
        <f t="shared" si="47"/>
        <v>1</v>
      </c>
      <c r="G118" s="54">
        <f t="shared" si="47"/>
        <v>1</v>
      </c>
      <c r="H118" s="54">
        <f t="shared" si="47"/>
        <v>1</v>
      </c>
      <c r="I118" s="54">
        <f t="shared" si="47"/>
        <v>1</v>
      </c>
      <c r="J118" s="54">
        <f t="shared" si="47"/>
        <v>1</v>
      </c>
      <c r="K118" s="54">
        <f t="shared" si="47"/>
        <v>1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A119" s="6"/>
      <c r="B119" s="6"/>
      <c r="C119" s="54">
        <f t="shared" ref="C119:K119" si="48">IF(RAND()&gt;$C$115, 1, 0)</f>
        <v>1</v>
      </c>
      <c r="D119" s="54">
        <f t="shared" si="48"/>
        <v>1</v>
      </c>
      <c r="E119" s="54">
        <f t="shared" si="48"/>
        <v>1</v>
      </c>
      <c r="F119" s="54">
        <f t="shared" si="48"/>
        <v>1</v>
      </c>
      <c r="G119" s="54">
        <f t="shared" si="48"/>
        <v>0</v>
      </c>
      <c r="H119" s="54">
        <f t="shared" si="48"/>
        <v>1</v>
      </c>
      <c r="I119" s="54">
        <f t="shared" si="48"/>
        <v>1</v>
      </c>
      <c r="J119" s="54">
        <f t="shared" si="48"/>
        <v>1</v>
      </c>
      <c r="K119" s="54">
        <f t="shared" si="48"/>
        <v>1</v>
      </c>
      <c r="L119" s="6"/>
      <c r="M119" s="12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A120" s="6"/>
      <c r="B120" s="6"/>
      <c r="C120" s="54">
        <f t="shared" ref="C120:K120" si="49">IF(RAND()&gt;$C$115, 1, 0)</f>
        <v>0</v>
      </c>
      <c r="D120" s="54">
        <f t="shared" si="49"/>
        <v>1</v>
      </c>
      <c r="E120" s="54">
        <f t="shared" si="49"/>
        <v>1</v>
      </c>
      <c r="F120" s="54">
        <f t="shared" si="49"/>
        <v>0</v>
      </c>
      <c r="G120" s="54">
        <f t="shared" si="49"/>
        <v>1</v>
      </c>
      <c r="H120" s="54">
        <f t="shared" si="49"/>
        <v>1</v>
      </c>
      <c r="I120" s="54">
        <f t="shared" si="49"/>
        <v>1</v>
      </c>
      <c r="J120" s="54">
        <f t="shared" si="49"/>
        <v>1</v>
      </c>
      <c r="K120" s="54">
        <f t="shared" si="49"/>
        <v>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A121" s="6"/>
      <c r="B121" s="6"/>
      <c r="C121" s="54">
        <f t="shared" ref="C121:K121" si="50">IF(RAND()&gt;$C$115, 1, 0)</f>
        <v>0</v>
      </c>
      <c r="D121" s="54">
        <f t="shared" si="50"/>
        <v>1</v>
      </c>
      <c r="E121" s="54">
        <f t="shared" si="50"/>
        <v>0</v>
      </c>
      <c r="F121" s="54">
        <f t="shared" si="50"/>
        <v>1</v>
      </c>
      <c r="G121" s="54">
        <f t="shared" si="50"/>
        <v>1</v>
      </c>
      <c r="H121" s="54">
        <f t="shared" si="50"/>
        <v>1</v>
      </c>
      <c r="I121" s="54">
        <f t="shared" si="50"/>
        <v>1</v>
      </c>
      <c r="J121" s="54">
        <f t="shared" si="50"/>
        <v>1</v>
      </c>
      <c r="K121" s="54">
        <f t="shared" si="50"/>
        <v>1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A122" s="6"/>
      <c r="B122" s="6"/>
      <c r="C122" s="54">
        <f t="shared" ref="C122:K122" si="51">IF(RAND()&gt;$C$115, 1, 0)</f>
        <v>1</v>
      </c>
      <c r="D122" s="54">
        <f t="shared" si="51"/>
        <v>1</v>
      </c>
      <c r="E122" s="54">
        <f t="shared" si="51"/>
        <v>1</v>
      </c>
      <c r="F122" s="54">
        <f t="shared" si="51"/>
        <v>1</v>
      </c>
      <c r="G122" s="54">
        <f t="shared" si="51"/>
        <v>1</v>
      </c>
      <c r="H122" s="54">
        <f t="shared" si="51"/>
        <v>1</v>
      </c>
      <c r="I122" s="54">
        <f t="shared" si="51"/>
        <v>1</v>
      </c>
      <c r="J122" s="54">
        <f t="shared" si="51"/>
        <v>1</v>
      </c>
      <c r="K122" s="54">
        <f t="shared" si="51"/>
        <v>1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A123" s="6"/>
      <c r="B123" s="6"/>
      <c r="C123" s="54">
        <f t="shared" ref="C123:K123" si="52">IF(RAND()&gt;$C$115, 1, 0)</f>
        <v>1</v>
      </c>
      <c r="D123" s="54">
        <f t="shared" si="52"/>
        <v>1</v>
      </c>
      <c r="E123" s="54">
        <f t="shared" si="52"/>
        <v>1</v>
      </c>
      <c r="F123" s="54">
        <f t="shared" si="52"/>
        <v>1</v>
      </c>
      <c r="G123" s="54">
        <f t="shared" si="52"/>
        <v>0</v>
      </c>
      <c r="H123" s="54">
        <f t="shared" si="52"/>
        <v>1</v>
      </c>
      <c r="I123" s="54">
        <f t="shared" si="52"/>
        <v>1</v>
      </c>
      <c r="J123" s="54">
        <f t="shared" si="52"/>
        <v>1</v>
      </c>
      <c r="K123" s="54">
        <f t="shared" si="52"/>
        <v>1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B124" s="1"/>
      <c r="C124" s="54">
        <f t="shared" ref="C124:K124" si="53">IF(RAND()&gt;$C$115, 1, 0)</f>
        <v>1</v>
      </c>
      <c r="D124" s="54">
        <f t="shared" si="53"/>
        <v>0</v>
      </c>
      <c r="E124" s="54">
        <f t="shared" si="53"/>
        <v>1</v>
      </c>
      <c r="F124" s="54">
        <f t="shared" si="53"/>
        <v>1</v>
      </c>
      <c r="G124" s="54">
        <f t="shared" si="53"/>
        <v>1</v>
      </c>
      <c r="H124" s="54">
        <f t="shared" si="53"/>
        <v>1</v>
      </c>
      <c r="I124" s="54">
        <f t="shared" si="53"/>
        <v>1</v>
      </c>
      <c r="J124" s="54">
        <f t="shared" si="53"/>
        <v>1</v>
      </c>
      <c r="K124" s="54">
        <f t="shared" si="53"/>
        <v>1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B125" s="1"/>
      <c r="C125" s="54">
        <f t="shared" ref="C125:K125" si="54">IF(RAND()&gt;$C$115, 1, 0)</f>
        <v>1</v>
      </c>
      <c r="D125" s="54">
        <f t="shared" si="54"/>
        <v>0</v>
      </c>
      <c r="E125" s="54">
        <f t="shared" si="54"/>
        <v>1</v>
      </c>
      <c r="F125" s="54">
        <f t="shared" si="54"/>
        <v>1</v>
      </c>
      <c r="G125" s="54">
        <f t="shared" si="54"/>
        <v>0</v>
      </c>
      <c r="H125" s="54">
        <f t="shared" si="54"/>
        <v>1</v>
      </c>
      <c r="I125" s="54">
        <f t="shared" si="54"/>
        <v>0</v>
      </c>
      <c r="J125" s="54">
        <f t="shared" si="54"/>
        <v>1</v>
      </c>
      <c r="K125" s="54">
        <f t="shared" si="54"/>
        <v>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B126" s="1"/>
      <c r="C126" s="2"/>
      <c r="D126" s="2"/>
      <c r="E126" s="2"/>
      <c r="F126" s="2"/>
      <c r="G126" s="50" t="s">
        <v>37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B127" s="1"/>
      <c r="C127" s="2"/>
      <c r="D127" s="2"/>
      <c r="E127" s="2"/>
      <c r="F127" s="2"/>
      <c r="G127" s="50" t="s">
        <v>37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B128" s="51" t="s">
        <v>41</v>
      </c>
      <c r="C128" s="52">
        <f t="array" ref="C128:K136">C103:K111*C117:K125</f>
        <v>1.526637135</v>
      </c>
      <c r="D128" s="52">
        <v>-0.521618469326794</v>
      </c>
      <c r="E128" s="52">
        <v>1.3291507543556937</v>
      </c>
      <c r="F128" s="52">
        <v>3.3502753823880465</v>
      </c>
      <c r="G128" s="52">
        <v>0.0</v>
      </c>
      <c r="H128" s="52">
        <v>1.9216731535214469</v>
      </c>
      <c r="I128" s="52">
        <v>-0.23961007245775745</v>
      </c>
      <c r="J128" s="52">
        <v>0.4399515595794544</v>
      </c>
      <c r="K128" s="52">
        <v>0.0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B129" s="1"/>
      <c r="C129" s="52">
        <v>-1.156203666853331</v>
      </c>
      <c r="D129" s="52">
        <v>-0.35390235503228773</v>
      </c>
      <c r="E129" s="52">
        <v>-1.1294349860320096</v>
      </c>
      <c r="F129" s="52">
        <v>-1.40043869291106</v>
      </c>
      <c r="G129" s="52">
        <v>1.2931242578585305</v>
      </c>
      <c r="H129" s="52">
        <v>0.6601646629769842</v>
      </c>
      <c r="I129" s="52">
        <v>-0.9856188975907657</v>
      </c>
      <c r="J129" s="52">
        <v>2.005966584509021</v>
      </c>
      <c r="K129" s="52">
        <v>-0.03240945588638901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B130" s="1"/>
      <c r="C130" s="52">
        <v>-1.4337271365709945</v>
      </c>
      <c r="D130" s="52">
        <v>-0.3616968286092488</v>
      </c>
      <c r="E130" s="52">
        <v>-0.3234657652244993</v>
      </c>
      <c r="F130" s="52">
        <v>0.5031904928141435</v>
      </c>
      <c r="G130" s="52">
        <v>0.0</v>
      </c>
      <c r="H130" s="52">
        <v>1.802410206640075</v>
      </c>
      <c r="I130" s="52">
        <v>-0.5975724599915369</v>
      </c>
      <c r="J130" s="52">
        <v>2.506015146626881</v>
      </c>
      <c r="K130" s="52">
        <v>-0.051329403675450164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B131" s="1"/>
      <c r="C131" s="52">
        <v>0.0</v>
      </c>
      <c r="D131" s="52">
        <v>-2.1671801733480853</v>
      </c>
      <c r="E131" s="52">
        <v>4.888277589761625</v>
      </c>
      <c r="F131" s="52">
        <v>0.0</v>
      </c>
      <c r="G131" s="52">
        <v>0.6795523545052449</v>
      </c>
      <c r="H131" s="52">
        <v>0.5188745873967864</v>
      </c>
      <c r="I131" s="52">
        <v>-1.3358888272505238</v>
      </c>
      <c r="J131" s="52">
        <v>-0.622805178241334</v>
      </c>
      <c r="K131" s="52">
        <v>0.12075484093473661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B132" s="1"/>
      <c r="C132" s="52">
        <v>0.0</v>
      </c>
      <c r="D132" s="52">
        <v>2.410999825955735</v>
      </c>
      <c r="E132" s="52">
        <v>0.0</v>
      </c>
      <c r="F132" s="52">
        <v>-1.3629076844236026</v>
      </c>
      <c r="G132" s="52">
        <v>0.9200886706372937</v>
      </c>
      <c r="H132" s="52">
        <v>0.7446695196575548</v>
      </c>
      <c r="I132" s="52">
        <v>1.6111885882111427</v>
      </c>
      <c r="J132" s="52">
        <v>0.8646139720299731</v>
      </c>
      <c r="K132" s="52">
        <v>0.11296021684855816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B133" s="1"/>
      <c r="C133" s="52">
        <v>0.14432522870903491</v>
      </c>
      <c r="D133" s="52">
        <v>-0.08247953814560371</v>
      </c>
      <c r="E133" s="52">
        <v>0.2345199099349203</v>
      </c>
      <c r="F133" s="52">
        <v>-0.5914291998098332</v>
      </c>
      <c r="G133" s="52">
        <v>1.8349193360244533</v>
      </c>
      <c r="H133" s="52">
        <v>1.0665108188462364</v>
      </c>
      <c r="I133" s="52">
        <v>0.19950040674066832</v>
      </c>
      <c r="J133" s="52">
        <v>0.6343880803313251</v>
      </c>
      <c r="K133" s="52">
        <v>-0.3633735365621036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B134" s="1"/>
      <c r="C134" s="52">
        <v>1.5409887027188014</v>
      </c>
      <c r="D134" s="52">
        <v>1.6107272321161776</v>
      </c>
      <c r="E134" s="52">
        <v>0.3416453639807693</v>
      </c>
      <c r="F134" s="52">
        <v>-1.3245995463094495</v>
      </c>
      <c r="G134" s="52">
        <v>0.0</v>
      </c>
      <c r="H134" s="52">
        <v>0.9770050010637501</v>
      </c>
      <c r="I134" s="52">
        <v>1.2148590297920818</v>
      </c>
      <c r="J134" s="52">
        <v>0.38350751660561583</v>
      </c>
      <c r="K134" s="52">
        <v>-1.0650841655898395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B135" s="1"/>
      <c r="C135" s="52">
        <v>-1.0241542139773112</v>
      </c>
      <c r="D135" s="52">
        <v>0.0</v>
      </c>
      <c r="E135" s="52">
        <v>-1.255532876837728</v>
      </c>
      <c r="F135" s="52">
        <v>-2.285212145473927</v>
      </c>
      <c r="G135" s="52">
        <v>1.8882969262805571</v>
      </c>
      <c r="H135" s="52">
        <v>0.5330698425960511</v>
      </c>
      <c r="I135" s="52">
        <v>0.06777809630075082</v>
      </c>
      <c r="J135" s="52">
        <v>2.2975555694670335</v>
      </c>
      <c r="K135" s="52">
        <v>0.8344980320480555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B136" s="1"/>
      <c r="C136" s="52">
        <v>0.023113332728254</v>
      </c>
      <c r="D136" s="52">
        <v>0.0</v>
      </c>
      <c r="E136" s="52">
        <v>-2.498011903467444</v>
      </c>
      <c r="F136" s="52">
        <v>0.4405784059217567</v>
      </c>
      <c r="G136" s="52">
        <v>0.0</v>
      </c>
      <c r="H136" s="52">
        <v>-0.9210066515373541</v>
      </c>
      <c r="I136" s="52">
        <v>0.0</v>
      </c>
      <c r="J136" s="52">
        <v>0.06726731393462648</v>
      </c>
      <c r="K136" s="52">
        <v>0.25667007609893555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B137" s="1"/>
      <c r="C137" s="2"/>
      <c r="D137" s="2"/>
      <c r="E137" s="2"/>
      <c r="F137" s="2"/>
      <c r="G137" s="50" t="s">
        <v>37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B138" s="1"/>
      <c r="C138" s="2"/>
      <c r="D138" s="2"/>
      <c r="E138" s="2"/>
      <c r="F138" s="2"/>
      <c r="G138" s="50" t="s">
        <v>37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55" t="s">
        <v>43</v>
      </c>
    </row>
    <row r="140">
      <c r="A140" s="4" t="s">
        <v>44</v>
      </c>
    </row>
    <row r="141">
      <c r="B141" s="1"/>
      <c r="C141" s="2"/>
      <c r="D141" s="2"/>
      <c r="E141" s="2"/>
      <c r="F141" s="2"/>
      <c r="G141" s="50" t="s">
        <v>37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B142" s="7" t="s">
        <v>45</v>
      </c>
      <c r="C142" s="56">
        <f t="shared" ref="C142:K142" si="55">(C128-AVERAGE($C128:$K128))/STDEVP($C128:$K128)</f>
        <v>0.5535295896</v>
      </c>
      <c r="D142" s="56">
        <f t="shared" si="55"/>
        <v>-1.166250995</v>
      </c>
      <c r="E142" s="56">
        <f t="shared" si="55"/>
        <v>0.3877137401</v>
      </c>
      <c r="F142" s="56">
        <f t="shared" si="55"/>
        <v>2.084714294</v>
      </c>
      <c r="G142" s="56">
        <f t="shared" si="55"/>
        <v>-0.7282835295</v>
      </c>
      <c r="H142" s="56">
        <f t="shared" si="55"/>
        <v>0.8852144017</v>
      </c>
      <c r="I142" s="56">
        <f t="shared" si="55"/>
        <v>-0.9294677712</v>
      </c>
      <c r="J142" s="56">
        <f t="shared" si="55"/>
        <v>-0.3588861999</v>
      </c>
      <c r="K142" s="56">
        <f t="shared" si="55"/>
        <v>-0.7282835295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C143" s="56">
        <f t="shared" ref="C143:K143" si="56">(C129-AVERAGE($C129:$K129))/STDEVP($C129:$K129)</f>
        <v>-0.9081813714</v>
      </c>
      <c r="D143" s="56">
        <f t="shared" si="56"/>
        <v>-0.2035870591</v>
      </c>
      <c r="E143" s="56">
        <f t="shared" si="56"/>
        <v>-0.8846726722</v>
      </c>
      <c r="F143" s="56">
        <f t="shared" si="56"/>
        <v>-1.12267262</v>
      </c>
      <c r="G143" s="56">
        <f t="shared" si="56"/>
        <v>1.242859016</v>
      </c>
      <c r="H143" s="56">
        <f t="shared" si="56"/>
        <v>0.6869834069</v>
      </c>
      <c r="I143" s="56">
        <f t="shared" si="56"/>
        <v>-0.7583709992</v>
      </c>
      <c r="J143" s="56">
        <f t="shared" si="56"/>
        <v>1.868888965</v>
      </c>
      <c r="K143" s="56">
        <f t="shared" si="56"/>
        <v>0.07875333448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C144" s="56">
        <f t="shared" ref="C144:K144" si="57">(C130-AVERAGE($C130:$K130))/STDEVP($C130:$K130)</f>
        <v>-1.440195755</v>
      </c>
      <c r="D144" s="56">
        <f t="shared" si="57"/>
        <v>-0.5105738283</v>
      </c>
      <c r="E144" s="56">
        <f t="shared" si="57"/>
        <v>-0.4774213749</v>
      </c>
      <c r="F144" s="56">
        <f t="shared" si="57"/>
        <v>0.2394219624</v>
      </c>
      <c r="G144" s="56">
        <f t="shared" si="57"/>
        <v>-0.1969247641</v>
      </c>
      <c r="H144" s="56">
        <f t="shared" si="57"/>
        <v>1.366053481</v>
      </c>
      <c r="I144" s="56">
        <f t="shared" si="57"/>
        <v>-0.7151157683</v>
      </c>
      <c r="J144" s="56">
        <f t="shared" si="57"/>
        <v>1.976191623</v>
      </c>
      <c r="K144" s="56">
        <f t="shared" si="57"/>
        <v>-0.2414355758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C145" s="56">
        <f t="shared" ref="C145:K145" si="58">(C131-AVERAGE($C131:$K131))/STDEVP($C131:$K131)</f>
        <v>-0.1245638535</v>
      </c>
      <c r="D145" s="56">
        <f t="shared" si="58"/>
        <v>-1.291737232</v>
      </c>
      <c r="E145" s="56">
        <f t="shared" si="58"/>
        <v>2.508104874</v>
      </c>
      <c r="F145" s="56">
        <f t="shared" si="58"/>
        <v>-0.1245638535</v>
      </c>
      <c r="G145" s="56">
        <f t="shared" si="58"/>
        <v>0.2414211381</v>
      </c>
      <c r="H145" s="56">
        <f t="shared" si="58"/>
        <v>0.1548852724</v>
      </c>
      <c r="I145" s="56">
        <f t="shared" si="58"/>
        <v>-0.8440305112</v>
      </c>
      <c r="J145" s="56">
        <f t="shared" si="58"/>
        <v>-0.4599866453</v>
      </c>
      <c r="K145" s="56">
        <f t="shared" si="58"/>
        <v>-0.05952918895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C146" s="56">
        <f t="shared" ref="C146:K146" si="59">(C132-AVERAGE($C132:$K132))/STDEVP($C132:$K132)</f>
        <v>-0.5793406472</v>
      </c>
      <c r="D146" s="56">
        <f t="shared" si="59"/>
        <v>1.791845544</v>
      </c>
      <c r="E146" s="56">
        <f t="shared" si="59"/>
        <v>-0.5793406472</v>
      </c>
      <c r="F146" s="56">
        <f t="shared" si="59"/>
        <v>-1.919742188</v>
      </c>
      <c r="G146" s="56">
        <f t="shared" si="59"/>
        <v>0.325554296</v>
      </c>
      <c r="H146" s="56">
        <f t="shared" si="59"/>
        <v>0.1530318993</v>
      </c>
      <c r="I146" s="56">
        <f t="shared" si="59"/>
        <v>1.005241853</v>
      </c>
      <c r="J146" s="56">
        <f t="shared" si="59"/>
        <v>0.2709956694</v>
      </c>
      <c r="K146" s="56">
        <f t="shared" si="59"/>
        <v>-0.4682457796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C147" s="56">
        <f t="shared" ref="C147:K147" si="60">(C133-AVERAGE($C133:$K133))/STDEVP($C133:$K133)</f>
        <v>-0.2806546346</v>
      </c>
      <c r="D147" s="56">
        <f t="shared" si="60"/>
        <v>-0.6028700218</v>
      </c>
      <c r="E147" s="56">
        <f t="shared" si="60"/>
        <v>-0.1525174948</v>
      </c>
      <c r="F147" s="56">
        <f t="shared" si="60"/>
        <v>-1.325921017</v>
      </c>
      <c r="G147" s="56">
        <f t="shared" si="60"/>
        <v>2.121126608</v>
      </c>
      <c r="H147" s="56">
        <f t="shared" si="60"/>
        <v>1.029469447</v>
      </c>
      <c r="I147" s="56">
        <f t="shared" si="60"/>
        <v>-0.2022687541</v>
      </c>
      <c r="J147" s="56">
        <f t="shared" si="60"/>
        <v>0.4155643808</v>
      </c>
      <c r="K147" s="56">
        <f t="shared" si="60"/>
        <v>-1.001928515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B148" s="1"/>
      <c r="C148" s="56">
        <f t="shared" ref="C148:K148" si="61">(C134-AVERAGE($C134:$K134))/STDEVP($C134:$K134)</f>
        <v>1.12917682</v>
      </c>
      <c r="D148" s="56">
        <f t="shared" si="61"/>
        <v>1.198728799</v>
      </c>
      <c r="E148" s="56">
        <f t="shared" si="61"/>
        <v>-0.06695827961</v>
      </c>
      <c r="F148" s="56">
        <f t="shared" si="61"/>
        <v>-1.728745991</v>
      </c>
      <c r="G148" s="56">
        <f t="shared" si="61"/>
        <v>-0.4076897435</v>
      </c>
      <c r="H148" s="56">
        <f t="shared" si="61"/>
        <v>0.5667017728</v>
      </c>
      <c r="I148" s="56">
        <f t="shared" si="61"/>
        <v>0.8039195429</v>
      </c>
      <c r="J148" s="56">
        <f t="shared" si="61"/>
        <v>-0.02520810809</v>
      </c>
      <c r="K148" s="56">
        <f t="shared" si="61"/>
        <v>-1.469924813</v>
      </c>
      <c r="L148" s="47" t="s">
        <v>46</v>
      </c>
      <c r="M148" s="47" t="s">
        <v>46</v>
      </c>
      <c r="N148" s="47" t="s">
        <v>46</v>
      </c>
      <c r="O148" s="47" t="s">
        <v>46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B149" s="1"/>
      <c r="C149" s="56">
        <f t="shared" ref="C149:K149" si="62">(C135-AVERAGE($C135:$K135))/STDEVP($C135:$K135)</f>
        <v>-0.8173890865</v>
      </c>
      <c r="D149" s="56">
        <f t="shared" si="62"/>
        <v>-0.08404066134</v>
      </c>
      <c r="E149" s="56">
        <f t="shared" si="62"/>
        <v>-0.9830684107</v>
      </c>
      <c r="F149" s="56">
        <f t="shared" si="62"/>
        <v>-1.720373066</v>
      </c>
      <c r="G149" s="56">
        <f t="shared" si="62"/>
        <v>1.268079516</v>
      </c>
      <c r="H149" s="56">
        <f t="shared" si="62"/>
        <v>0.297665457</v>
      </c>
      <c r="I149" s="56">
        <f t="shared" si="62"/>
        <v>-0.03550797017</v>
      </c>
      <c r="J149" s="56">
        <f t="shared" si="62"/>
        <v>1.561130286</v>
      </c>
      <c r="K149" s="56">
        <f t="shared" si="62"/>
        <v>0.5135039362</v>
      </c>
      <c r="L149" s="2"/>
      <c r="M149" s="2"/>
      <c r="N149" s="2"/>
      <c r="O149" s="8" t="s">
        <v>37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B150" s="1"/>
      <c r="C150" s="56">
        <f t="shared" ref="C150:K150" si="63">(C136-AVERAGE($C136:$K136))/STDEVP($C136:$K136)</f>
        <v>0.3688600233</v>
      </c>
      <c r="D150" s="56">
        <f t="shared" si="63"/>
        <v>0.3418367066</v>
      </c>
      <c r="E150" s="56">
        <f t="shared" si="63"/>
        <v>-2.578753223</v>
      </c>
      <c r="F150" s="56">
        <f t="shared" si="63"/>
        <v>0.8569458835</v>
      </c>
      <c r="G150" s="56">
        <f t="shared" si="63"/>
        <v>0.3418367066</v>
      </c>
      <c r="H150" s="56">
        <f t="shared" si="63"/>
        <v>-0.7349727144</v>
      </c>
      <c r="I150" s="56">
        <f t="shared" si="63"/>
        <v>0.3418367066</v>
      </c>
      <c r="J150" s="56">
        <f t="shared" si="63"/>
        <v>0.4204833453</v>
      </c>
      <c r="K150" s="56">
        <f t="shared" si="63"/>
        <v>0.6419265654</v>
      </c>
      <c r="L150" s="2"/>
      <c r="M150" s="2"/>
      <c r="N150" s="2"/>
      <c r="O150" s="8" t="s">
        <v>37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B151" s="1"/>
      <c r="C151" s="57"/>
      <c r="D151" s="57"/>
      <c r="E151" s="57"/>
      <c r="F151" s="57"/>
      <c r="G151" s="57"/>
      <c r="H151" s="57"/>
      <c r="I151" s="57"/>
      <c r="J151" s="57"/>
      <c r="K151" s="57"/>
      <c r="L151" s="2"/>
      <c r="M151" s="2"/>
      <c r="N151" s="2"/>
      <c r="O151" s="8" t="s">
        <v>37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A152" s="5" t="s">
        <v>47</v>
      </c>
      <c r="AA152" s="5"/>
      <c r="AB152" s="5"/>
      <c r="AC152" s="5"/>
      <c r="AD152" s="2"/>
      <c r="AE152" s="2"/>
      <c r="AF152" s="2"/>
      <c r="AG152" s="2"/>
      <c r="AH152" s="2"/>
      <c r="AI152" s="2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2" t="s">
        <v>48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2"/>
      <c r="AE153" s="2"/>
      <c r="AF153" s="2"/>
      <c r="AG153" s="2"/>
      <c r="AH153" s="2"/>
      <c r="AI153" s="2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7" t="s">
        <v>34</v>
      </c>
      <c r="M154" s="58">
        <f t="array" ref="M154:Q158">C142:G146</f>
        <v>0.5535295896</v>
      </c>
      <c r="N154" s="59">
        <v>-1.1662509952620383</v>
      </c>
      <c r="O154" s="60">
        <v>0.38771374008883763</v>
      </c>
      <c r="P154" s="61">
        <v>2.084714293978668</v>
      </c>
      <c r="Q154" s="62">
        <v>-0.7282835294811181</v>
      </c>
      <c r="R154" s="6"/>
      <c r="S154" s="6"/>
      <c r="T154" s="6"/>
      <c r="U154" s="6"/>
      <c r="V154" s="6"/>
      <c r="W154" s="6"/>
      <c r="X154" s="7" t="s">
        <v>49</v>
      </c>
      <c r="Y154" s="63">
        <v>0.0</v>
      </c>
      <c r="Z154" s="64">
        <v>-99.0</v>
      </c>
      <c r="AA154" s="64">
        <v>-99.0</v>
      </c>
      <c r="AB154" s="64">
        <v>-99.0</v>
      </c>
      <c r="AC154" s="65">
        <v>-99.0</v>
      </c>
      <c r="AD154" s="2"/>
      <c r="AE154" s="2"/>
      <c r="AF154" s="2"/>
      <c r="AG154" s="2"/>
      <c r="AH154" s="2"/>
      <c r="AI154" s="2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7" t="s">
        <v>50</v>
      </c>
      <c r="M155" s="66">
        <v>-0.9081813714164542</v>
      </c>
      <c r="N155" s="67">
        <v>-0.2035870591351912</v>
      </c>
      <c r="O155" s="68">
        <v>-0.8846726721583597</v>
      </c>
      <c r="P155" s="69">
        <v>-1.1226726201339017</v>
      </c>
      <c r="Q155" s="70">
        <v>1.2428590160740125</v>
      </c>
      <c r="R155" s="6"/>
      <c r="S155" s="6"/>
      <c r="T155" s="6"/>
      <c r="U155" s="6"/>
      <c r="V155" s="6"/>
      <c r="W155" s="6"/>
      <c r="X155" s="7" t="s">
        <v>51</v>
      </c>
      <c r="Y155" s="71">
        <v>0.0</v>
      </c>
      <c r="Z155" s="72">
        <v>0.0</v>
      </c>
      <c r="AA155" s="73">
        <v>-99.0</v>
      </c>
      <c r="AB155" s="73">
        <v>-99.0</v>
      </c>
      <c r="AC155" s="74">
        <v>-99.0</v>
      </c>
      <c r="AD155" s="2"/>
      <c r="AE155" s="2"/>
      <c r="AF155" s="2"/>
      <c r="AG155" s="2"/>
      <c r="AH155" s="2"/>
      <c r="AI155" s="2"/>
    </row>
    <row r="156">
      <c r="A156" s="6"/>
      <c r="B156" s="6"/>
      <c r="C156" s="6"/>
      <c r="D156" s="6"/>
      <c r="E156" s="6"/>
      <c r="F156" s="6"/>
      <c r="G156" s="6"/>
      <c r="H156" s="6"/>
      <c r="I156" s="8" t="s">
        <v>52</v>
      </c>
      <c r="J156" s="8" t="s">
        <v>52</v>
      </c>
      <c r="K156" s="8" t="s">
        <v>52</v>
      </c>
      <c r="L156" s="8" t="s">
        <v>52</v>
      </c>
      <c r="M156" s="75">
        <v>-1.440195755334153</v>
      </c>
      <c r="N156" s="76">
        <v>-0.5105738282658818</v>
      </c>
      <c r="O156" s="77">
        <v>-0.4774213748756664</v>
      </c>
      <c r="P156" s="78">
        <v>0.2394219624009057</v>
      </c>
      <c r="Q156" s="79">
        <v>-0.19692476412187582</v>
      </c>
      <c r="R156" s="6" t="s">
        <v>46</v>
      </c>
      <c r="S156" s="6" t="s">
        <v>46</v>
      </c>
      <c r="T156" s="6" t="s">
        <v>46</v>
      </c>
      <c r="U156" s="6" t="s">
        <v>46</v>
      </c>
      <c r="V156" s="12" t="s">
        <v>53</v>
      </c>
      <c r="W156" s="6"/>
      <c r="X156" s="6"/>
      <c r="Y156" s="71">
        <v>0.0</v>
      </c>
      <c r="Z156" s="72">
        <v>0.0</v>
      </c>
      <c r="AA156" s="72">
        <v>0.0</v>
      </c>
      <c r="AB156" s="73">
        <v>-99.0</v>
      </c>
      <c r="AC156" s="74">
        <v>-99.0</v>
      </c>
      <c r="AD156" s="2"/>
      <c r="AE156" s="2"/>
      <c r="AF156" s="2"/>
      <c r="AG156" s="2"/>
      <c r="AH156" s="2"/>
      <c r="AI156" s="2"/>
    </row>
    <row r="157">
      <c r="A157" s="6"/>
      <c r="B157" s="6"/>
      <c r="C157" s="6"/>
      <c r="D157" s="6"/>
      <c r="E157" s="6"/>
      <c r="F157" s="6"/>
      <c r="G157" s="6"/>
      <c r="H157" s="6"/>
      <c r="I157" s="8" t="s">
        <v>37</v>
      </c>
      <c r="J157" s="6"/>
      <c r="K157" s="6"/>
      <c r="L157" s="6"/>
      <c r="M157" s="80">
        <v>-0.12456385354192324</v>
      </c>
      <c r="N157" s="81">
        <v>-1.2917372321247398</v>
      </c>
      <c r="O157" s="82">
        <v>2.508104874263178</v>
      </c>
      <c r="P157" s="83">
        <v>-0.12456385354192324</v>
      </c>
      <c r="Q157" s="84">
        <v>0.2414211380549893</v>
      </c>
      <c r="R157" s="6"/>
      <c r="S157" s="6"/>
      <c r="T157" s="6"/>
      <c r="U157" s="8" t="s">
        <v>37</v>
      </c>
      <c r="V157" s="6"/>
      <c r="W157" s="6"/>
      <c r="X157" s="6"/>
      <c r="Y157" s="71">
        <v>0.0</v>
      </c>
      <c r="Z157" s="72">
        <v>0.0</v>
      </c>
      <c r="AA157" s="72">
        <v>0.0</v>
      </c>
      <c r="AB157" s="72">
        <v>0.0</v>
      </c>
      <c r="AC157" s="74">
        <v>-99.0</v>
      </c>
      <c r="AD157" s="2"/>
      <c r="AE157" s="2"/>
      <c r="AF157" s="2"/>
      <c r="AG157" s="2"/>
      <c r="AH157" s="2"/>
      <c r="AI157" s="2"/>
    </row>
    <row r="158">
      <c r="A158" s="6"/>
      <c r="B158" s="6"/>
      <c r="C158" s="6"/>
      <c r="D158" s="6"/>
      <c r="E158" s="6"/>
      <c r="F158" s="6"/>
      <c r="G158" s="6"/>
      <c r="H158" s="6"/>
      <c r="I158" s="8" t="s">
        <v>37</v>
      </c>
      <c r="J158" s="6"/>
      <c r="K158" s="6"/>
      <c r="L158" s="6"/>
      <c r="M158" s="85">
        <v>-0.5793406471539746</v>
      </c>
      <c r="N158" s="86">
        <v>1.7918455440776697</v>
      </c>
      <c r="O158" s="87">
        <v>-0.5793406471539746</v>
      </c>
      <c r="P158" s="88">
        <v>-1.9197421878084515</v>
      </c>
      <c r="Q158" s="89">
        <v>0.3255542960296035</v>
      </c>
      <c r="R158" s="6"/>
      <c r="S158" s="6"/>
      <c r="T158" s="6"/>
      <c r="U158" s="8" t="s">
        <v>37</v>
      </c>
      <c r="V158" s="6"/>
      <c r="W158" s="6"/>
      <c r="X158" s="6"/>
      <c r="Y158" s="90">
        <v>0.0</v>
      </c>
      <c r="Z158" s="91">
        <v>0.0</v>
      </c>
      <c r="AA158" s="91">
        <v>0.0</v>
      </c>
      <c r="AB158" s="91">
        <v>0.0</v>
      </c>
      <c r="AC158" s="92">
        <v>0.0</v>
      </c>
      <c r="AD158" s="2"/>
      <c r="AE158" s="2"/>
      <c r="AF158" s="2"/>
      <c r="AG158" s="2"/>
      <c r="AH158" s="2"/>
      <c r="AI158" s="2"/>
    </row>
    <row r="159">
      <c r="A159" s="6"/>
      <c r="B159" s="6"/>
      <c r="C159" s="6"/>
      <c r="D159" s="6"/>
      <c r="E159" s="6"/>
      <c r="F159" s="6"/>
      <c r="G159" s="6"/>
      <c r="H159" s="6"/>
      <c r="I159" s="8" t="s">
        <v>37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8" t="s">
        <v>37</v>
      </c>
      <c r="V159" s="6"/>
      <c r="W159" s="6"/>
      <c r="X159" s="6"/>
      <c r="Y159" s="6"/>
      <c r="Z159" s="6"/>
      <c r="AA159" s="6"/>
      <c r="AB159" s="6"/>
      <c r="AC159" s="6"/>
      <c r="AD159" s="2"/>
      <c r="AE159" s="2"/>
      <c r="AF159" s="2"/>
      <c r="AG159" s="2"/>
      <c r="AH159" s="2"/>
      <c r="AI159" s="2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5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2"/>
      <c r="AE160" s="2"/>
      <c r="AF160" s="2"/>
      <c r="AG160" s="2"/>
      <c r="AH160" s="2"/>
      <c r="AI160" s="2"/>
    </row>
    <row r="161">
      <c r="A161" s="6"/>
      <c r="B161" s="7" t="s">
        <v>54</v>
      </c>
      <c r="C161" s="93">
        <f t="shared" ref="C161:G161" si="64">NORMINV(rand(),0,1)</f>
        <v>0.4274089239</v>
      </c>
      <c r="D161" s="94">
        <f t="shared" si="64"/>
        <v>-0.9895612494</v>
      </c>
      <c r="E161" s="95">
        <f t="shared" si="64"/>
        <v>-0.4152664733</v>
      </c>
      <c r="F161" s="96">
        <f t="shared" si="64"/>
        <v>1.446715187</v>
      </c>
      <c r="G161" s="97">
        <f t="shared" si="64"/>
        <v>-0.1639331216</v>
      </c>
      <c r="H161" s="6"/>
      <c r="I161" s="7" t="s">
        <v>55</v>
      </c>
      <c r="J161" s="98">
        <f t="array" ref="J161:N165">MMULT(C161:G165,M154:Q158)</f>
        <v>1.648114293</v>
      </c>
      <c r="K161" s="99">
        <v>-2.2474987297091893</v>
      </c>
      <c r="L161" s="100">
        <v>4.962893730221969</v>
      </c>
      <c r="M161" s="101">
        <v>2.0370558105498904</v>
      </c>
      <c r="N161" s="102">
        <v>-1.1634852533076456</v>
      </c>
      <c r="O161" s="5"/>
      <c r="P161" s="6"/>
      <c r="Q161" s="7" t="s">
        <v>56</v>
      </c>
      <c r="R161" s="103">
        <f t="shared" ref="R161:V161" si="65">NORMINV(rand(),0,1)</f>
        <v>-0.5499744428</v>
      </c>
      <c r="S161" s="104">
        <f t="shared" si="65"/>
        <v>-0.2515730859</v>
      </c>
      <c r="T161" s="105">
        <f t="shared" si="65"/>
        <v>1.034591918</v>
      </c>
      <c r="U161" s="106">
        <f t="shared" si="65"/>
        <v>2.730725695</v>
      </c>
      <c r="V161" s="107">
        <f t="shared" si="65"/>
        <v>-1.564612108</v>
      </c>
      <c r="W161" s="6"/>
      <c r="X161" s="7" t="s">
        <v>57</v>
      </c>
      <c r="Y161" s="108">
        <f t="array" ref="Y161:AC165">MMULT(R161:V165,M154:Q158)</f>
        <v>-0.9996743505</v>
      </c>
      <c r="Z161" s="109">
        <v>-6.166533575496362</v>
      </c>
      <c r="AA161" s="110">
        <v>7.270780706526377</v>
      </c>
      <c r="AB161" s="111">
        <v>2.047100817118298</v>
      </c>
      <c r="AC161" s="112">
        <v>0.0340193923164166</v>
      </c>
      <c r="AD161" s="2"/>
      <c r="AE161" s="2"/>
      <c r="AF161" s="2"/>
      <c r="AG161" s="2"/>
      <c r="AH161" s="2"/>
      <c r="AI161" s="2"/>
    </row>
    <row r="162">
      <c r="A162" s="6"/>
      <c r="B162" s="7" t="s">
        <v>58</v>
      </c>
      <c r="C162" s="80">
        <f t="shared" ref="C162:G162" si="66">NORMINV(rand(),0,1)</f>
        <v>0.6291060052</v>
      </c>
      <c r="D162" s="113">
        <f t="shared" si="66"/>
        <v>-1.744899982</v>
      </c>
      <c r="E162" s="114">
        <f t="shared" si="66"/>
        <v>-0.7483608167</v>
      </c>
      <c r="F162" s="115">
        <f t="shared" si="66"/>
        <v>-0.5032292013</v>
      </c>
      <c r="G162" s="116">
        <f t="shared" si="66"/>
        <v>-0.6628852397</v>
      </c>
      <c r="H162" s="6"/>
      <c r="I162" s="6"/>
      <c r="J162" s="117">
        <v>3.457421051154775</v>
      </c>
      <c r="K162" s="118">
        <v>-0.5341110691833301</v>
      </c>
      <c r="L162" s="119">
        <v>1.2667465728775187</v>
      </c>
      <c r="M162" s="120">
        <v>4.426536629262854</v>
      </c>
      <c r="N162" s="121">
        <v>-2.8167567430346923</v>
      </c>
      <c r="O162" s="5"/>
      <c r="P162" s="6"/>
      <c r="Q162" s="7" t="s">
        <v>58</v>
      </c>
      <c r="R162" s="122">
        <f t="shared" ref="R162:V162" si="67">NORMINV(rand(),0,1)</f>
        <v>0.2132264823</v>
      </c>
      <c r="S162" s="123">
        <f t="shared" si="67"/>
        <v>1.515782278</v>
      </c>
      <c r="T162" s="124">
        <f t="shared" si="67"/>
        <v>-0.8745277678</v>
      </c>
      <c r="U162" s="125">
        <f t="shared" si="67"/>
        <v>2.018477121</v>
      </c>
      <c r="V162" s="126">
        <f t="shared" si="67"/>
        <v>1.583591729</v>
      </c>
      <c r="W162" s="6"/>
      <c r="X162" s="6"/>
      <c r="Y162" s="127">
        <v>-1.167955227079069</v>
      </c>
      <c r="Z162" s="128">
        <v>0.11945147169830772</v>
      </c>
      <c r="AA162" s="129">
        <v>3.304331175680476</v>
      </c>
      <c r="AB162" s="130">
        <v>-4.758109259513514</v>
      </c>
      <c r="AC162" s="131">
        <v>2.9036786438622215</v>
      </c>
      <c r="AD162" s="2"/>
      <c r="AE162" s="2"/>
      <c r="AF162" s="2"/>
      <c r="AG162" s="2"/>
      <c r="AH162" s="2"/>
      <c r="AI162" s="2"/>
    </row>
    <row r="163">
      <c r="A163" s="6"/>
      <c r="B163" s="6"/>
      <c r="C163" s="132">
        <f t="shared" ref="C163:G163" si="68">NORMINV(rand(),0,1)</f>
        <v>1.529397903</v>
      </c>
      <c r="D163" s="78">
        <f t="shared" si="68"/>
        <v>0.3587323162</v>
      </c>
      <c r="E163" s="133">
        <f t="shared" si="68"/>
        <v>-0.2498729032</v>
      </c>
      <c r="F163" s="134">
        <f t="shared" si="68"/>
        <v>-0.1248009363</v>
      </c>
      <c r="G163" s="135">
        <f t="shared" si="68"/>
        <v>-2.101643409</v>
      </c>
      <c r="H163" s="8" t="s">
        <v>46</v>
      </c>
      <c r="I163" s="8" t="s">
        <v>46</v>
      </c>
      <c r="J163" s="136">
        <v>2.1137520195407262</v>
      </c>
      <c r="K163" s="137">
        <v>-5.33372688105446</v>
      </c>
      <c r="L163" s="138">
        <v>1.2994561854967124</v>
      </c>
      <c r="M163" s="139">
        <v>6.775952860977541</v>
      </c>
      <c r="N163" s="140">
        <v>-1.3331040711693984</v>
      </c>
      <c r="O163" s="5"/>
      <c r="P163" s="6"/>
      <c r="Q163" s="6"/>
      <c r="R163" s="141">
        <f t="shared" ref="R163:V163" si="69">NORMINV(rand(),0,1)</f>
        <v>-1.001105725</v>
      </c>
      <c r="S163" s="142">
        <f t="shared" si="69"/>
        <v>-0.3435502518</v>
      </c>
      <c r="T163" s="143">
        <f t="shared" si="69"/>
        <v>0.4999691301</v>
      </c>
      <c r="U163" s="144">
        <f t="shared" si="69"/>
        <v>-0.6060207194</v>
      </c>
      <c r="V163" s="145">
        <f t="shared" si="69"/>
        <v>-2.238484815</v>
      </c>
      <c r="W163" s="8" t="s">
        <v>46</v>
      </c>
      <c r="X163" s="8" t="s">
        <v>46</v>
      </c>
      <c r="Y163" s="146">
        <v>0.4101443959829174</v>
      </c>
      <c r="Z163" s="147">
        <v>-2.2459877335002885</v>
      </c>
      <c r="AA163" s="148">
        <v>-0.5460271540699195</v>
      </c>
      <c r="AB163" s="149">
        <v>2.791180648445362</v>
      </c>
      <c r="AC163" s="150">
        <v>-0.6714065797082996</v>
      </c>
      <c r="AD163" s="2"/>
      <c r="AE163" s="2"/>
      <c r="AF163" s="2"/>
      <c r="AG163" s="2"/>
      <c r="AH163" s="2"/>
      <c r="AI163" s="2"/>
    </row>
    <row r="164">
      <c r="A164" s="6"/>
      <c r="B164" s="6"/>
      <c r="C164" s="151">
        <f t="shared" ref="C164:G164" si="70">NORMINV(rand(),0,1)</f>
        <v>0.5600990285</v>
      </c>
      <c r="D164" s="152">
        <f t="shared" si="70"/>
        <v>-0.8216713474</v>
      </c>
      <c r="E164" s="153">
        <f t="shared" si="70"/>
        <v>-0.8661982543</v>
      </c>
      <c r="F164" s="154">
        <f t="shared" si="70"/>
        <v>-0.2342397989</v>
      </c>
      <c r="G164" s="155">
        <f t="shared" si="70"/>
        <v>-0.2945325384</v>
      </c>
      <c r="H164" s="6"/>
      <c r="I164" s="6"/>
      <c r="J164" s="127">
        <v>2.5035655290831245</v>
      </c>
      <c r="K164" s="156">
        <v>-0.2688567845372994</v>
      </c>
      <c r="L164" s="157">
        <v>0.9407465271648039</v>
      </c>
      <c r="M164" s="158">
        <v>2.4773318410835885</v>
      </c>
      <c r="N164" s="159">
        <v>-1.4109934248490061</v>
      </c>
      <c r="O164" s="5"/>
      <c r="P164" s="6"/>
      <c r="Q164" s="6"/>
      <c r="R164" s="160">
        <f t="shared" ref="R164:V164" si="71">NORMINV(rand(),0,1)</f>
        <v>-0.5709668418</v>
      </c>
      <c r="S164" s="161">
        <f t="shared" si="71"/>
        <v>-0.282412847</v>
      </c>
      <c r="T164" s="78">
        <f t="shared" si="71"/>
        <v>-0.413987518</v>
      </c>
      <c r="U164" s="162">
        <f t="shared" si="71"/>
        <v>0.8965406541</v>
      </c>
      <c r="V164" s="163">
        <f t="shared" si="71"/>
        <v>0.6010163306</v>
      </c>
      <c r="W164" s="6"/>
      <c r="X164" s="6"/>
      <c r="Y164" s="164">
        <v>0.07678836260143224</v>
      </c>
      <c r="Z164" s="165">
        <v>0.8535909312563903</v>
      </c>
      <c r="AA164" s="166">
        <v>2.1265425228595123</v>
      </c>
      <c r="AB164" s="167">
        <v>-2.2378362335960413</v>
      </c>
      <c r="AC164" s="168">
        <v>0.5584581013418344</v>
      </c>
      <c r="AD164" s="2"/>
      <c r="AE164" s="2"/>
      <c r="AF164" s="2"/>
      <c r="AG164" s="2"/>
      <c r="AH164" s="2"/>
      <c r="AI164" s="2"/>
    </row>
    <row r="165">
      <c r="A165" s="6"/>
      <c r="B165" s="6"/>
      <c r="C165" s="169">
        <f t="shared" ref="C165:G165" si="72">NORMINV(rand(),0,1)</f>
        <v>0.3863806137</v>
      </c>
      <c r="D165" s="170">
        <f t="shared" si="72"/>
        <v>-1.664503314</v>
      </c>
      <c r="E165" s="171">
        <f t="shared" si="72"/>
        <v>-0.1859881096</v>
      </c>
      <c r="F165" s="172">
        <f t="shared" si="72"/>
        <v>-0.8401925805</v>
      </c>
      <c r="G165" s="89">
        <f t="shared" si="72"/>
        <v>-0.8531313279</v>
      </c>
      <c r="H165" s="6"/>
      <c r="I165" s="6"/>
      <c r="J165" s="173">
        <v>2.5923145724344088</v>
      </c>
      <c r="K165" s="174">
        <v>-0.46015630945070574</v>
      </c>
      <c r="L165" s="175">
        <v>0.09810291599147675</v>
      </c>
      <c r="M165" s="176">
        <v>4.372105674681964</v>
      </c>
      <c r="N165" s="177">
        <v>-2.7940927418655024</v>
      </c>
      <c r="O165" s="5"/>
      <c r="P165" s="6"/>
      <c r="Q165" s="6"/>
      <c r="R165" s="178">
        <f t="shared" ref="R165:V165" si="73">NORMINV(rand(),0,1)</f>
        <v>0.1561497518</v>
      </c>
      <c r="S165" s="179">
        <f t="shared" si="73"/>
        <v>0.1265889463</v>
      </c>
      <c r="T165" s="180">
        <f t="shared" si="73"/>
        <v>-0.3150186732</v>
      </c>
      <c r="U165" s="181">
        <f t="shared" si="73"/>
        <v>-1.257722316</v>
      </c>
      <c r="V165" s="182">
        <f t="shared" si="73"/>
        <v>-0.141923316</v>
      </c>
      <c r="W165" s="6"/>
      <c r="X165" s="6"/>
      <c r="Y165" s="183">
        <v>0.6640450252585647</v>
      </c>
      <c r="Z165" s="184">
        <v>1.3233006971157555</v>
      </c>
      <c r="AA165" s="185">
        <v>-2.973329254560966</v>
      </c>
      <c r="AB165" s="186">
        <v>0.537110202115539</v>
      </c>
      <c r="AC165" s="187">
        <v>-0.24419859930592586</v>
      </c>
      <c r="AD165" s="2"/>
      <c r="AE165" s="2"/>
      <c r="AF165" s="2"/>
      <c r="AG165" s="2"/>
      <c r="AH165" s="2"/>
      <c r="AI165" s="2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5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2"/>
      <c r="AE166" s="2"/>
      <c r="AF166" s="2"/>
      <c r="AG166" s="2"/>
      <c r="AH166" s="2"/>
      <c r="AI166" s="2"/>
    </row>
    <row r="167">
      <c r="A167" s="6"/>
      <c r="B167" s="7" t="s">
        <v>59</v>
      </c>
      <c r="C167" s="188">
        <f t="shared" ref="C167:G167" si="74">NORMINV(rand(),0,1)</f>
        <v>-0.5040158753</v>
      </c>
      <c r="D167" s="189">
        <f t="shared" si="74"/>
        <v>-1.957179752</v>
      </c>
      <c r="E167" s="190">
        <f t="shared" si="74"/>
        <v>0.4313480689</v>
      </c>
      <c r="F167" s="191">
        <f t="shared" si="74"/>
        <v>0.972356613</v>
      </c>
      <c r="G167" s="192">
        <f t="shared" si="74"/>
        <v>-1.628253164</v>
      </c>
      <c r="H167" s="6"/>
      <c r="I167" s="7" t="s">
        <v>60</v>
      </c>
      <c r="J167" s="193">
        <f t="array" ref="J167:N171">MMULT(C167:G171,M154:Q158)</f>
        <v>1.699453588</v>
      </c>
      <c r="K167" s="194">
        <v>-3.4075769656310424</v>
      </c>
      <c r="L167" s="195">
        <v>4.712200375647682</v>
      </c>
      <c r="M167" s="196">
        <v>4.254523027301899</v>
      </c>
      <c r="N167" s="197">
        <v>-2.4457125299487332</v>
      </c>
      <c r="O167" s="5"/>
      <c r="P167" s="6"/>
      <c r="Q167" s="7" t="s">
        <v>61</v>
      </c>
      <c r="R167" s="198">
        <f t="shared" ref="R167:V167" si="75">NORMINV(rand(),0,1)</f>
        <v>0.9375990809</v>
      </c>
      <c r="S167" s="199">
        <f t="shared" si="75"/>
        <v>0.2504675419</v>
      </c>
      <c r="T167" s="200">
        <f t="shared" si="75"/>
        <v>-2.468395053</v>
      </c>
      <c r="U167" s="201">
        <f t="shared" si="75"/>
        <v>-0.6733153711</v>
      </c>
      <c r="V167" s="202">
        <f t="shared" si="75"/>
        <v>1.313443052</v>
      </c>
      <c r="W167" s="6"/>
      <c r="X167" s="7" t="s">
        <v>62</v>
      </c>
      <c r="Y167" s="203">
        <f t="array" ref="Y167:AC171">MMULT(R167:V171,M154:Q158)</f>
        <v>3.169430766</v>
      </c>
      <c r="Z167" s="204">
        <v>3.3390637144843636</v>
      </c>
      <c r="AA167" s="205">
        <v>-1.129273695169882</v>
      </c>
      <c r="AB167" s="206">
        <v>-1.355156114225931</v>
      </c>
      <c r="AC167" s="207">
        <v>0.3795904535228197</v>
      </c>
      <c r="AD167" s="2"/>
      <c r="AE167" s="2"/>
      <c r="AF167" s="2"/>
      <c r="AG167" s="2"/>
      <c r="AH167" s="2"/>
      <c r="AI167" s="2"/>
    </row>
    <row r="168">
      <c r="A168" s="6"/>
      <c r="B168" s="7" t="s">
        <v>63</v>
      </c>
      <c r="C168" s="208">
        <f t="shared" ref="C168:G168" si="76">NORMINV(rand(),0,1)</f>
        <v>0.6233134034</v>
      </c>
      <c r="D168" s="78">
        <f t="shared" si="76"/>
        <v>-1.112698144</v>
      </c>
      <c r="E168" s="209">
        <f t="shared" si="76"/>
        <v>0.7636556873</v>
      </c>
      <c r="F168" s="210">
        <f t="shared" si="76"/>
        <v>-2.722484663</v>
      </c>
      <c r="G168" s="211">
        <f t="shared" si="76"/>
        <v>0.9068393707</v>
      </c>
      <c r="H168" s="6"/>
      <c r="I168" s="6"/>
      <c r="J168" s="212">
        <v>0.06949473220086588</v>
      </c>
      <c r="K168" s="213">
        <v>4.251339346843355</v>
      </c>
      <c r="L168" s="214">
        <v>-6.492190698741794</v>
      </c>
      <c r="M168" s="215">
        <v>1.3296874287694616</v>
      </c>
      <c r="N168" s="216">
        <v>-2.3492984144006734</v>
      </c>
      <c r="O168" s="5"/>
      <c r="P168" s="6"/>
      <c r="Q168" s="7" t="s">
        <v>63</v>
      </c>
      <c r="R168" s="217">
        <f t="shared" ref="R168:V168" si="77">NORMINV(rand(),0,1)</f>
        <v>1.79345087</v>
      </c>
      <c r="S168" s="218">
        <f t="shared" si="77"/>
        <v>-0.4793466469</v>
      </c>
      <c r="T168" s="78">
        <f t="shared" si="77"/>
        <v>-0.5664007285</v>
      </c>
      <c r="U168" s="219">
        <f t="shared" si="77"/>
        <v>-1.50986683</v>
      </c>
      <c r="V168" s="220">
        <f t="shared" si="77"/>
        <v>1.541948434</v>
      </c>
      <c r="W168" s="6"/>
      <c r="X168" s="6"/>
      <c r="Y168" s="221">
        <v>1.5385511715509008</v>
      </c>
      <c r="Z168" s="222">
        <v>3.0084489293881846</v>
      </c>
      <c r="AA168" s="223">
        <v>-3.2903955202053066</v>
      </c>
      <c r="AB168" s="224">
        <v>1.369304617912959</v>
      </c>
      <c r="AC168" s="225">
        <v>-1.652888533177273</v>
      </c>
      <c r="AD168" s="2"/>
      <c r="AE168" s="2"/>
      <c r="AF168" s="2"/>
      <c r="AG168" s="2"/>
      <c r="AH168" s="2"/>
      <c r="AI168" s="2"/>
    </row>
    <row r="169">
      <c r="A169" s="6"/>
      <c r="B169" s="6"/>
      <c r="C169" s="226">
        <f t="shared" ref="C169:G169" si="78">NORMINV(rand(),0,1)</f>
        <v>-0.5157290726</v>
      </c>
      <c r="D169" s="115">
        <f t="shared" si="78"/>
        <v>-0.637170032</v>
      </c>
      <c r="E169" s="227">
        <f t="shared" si="78"/>
        <v>0.1199400092</v>
      </c>
      <c r="F169" s="228">
        <f t="shared" si="78"/>
        <v>-0.04443603213</v>
      </c>
      <c r="G169" s="229">
        <f t="shared" si="78"/>
        <v>-0.03661279773</v>
      </c>
      <c r="H169" s="8" t="s">
        <v>46</v>
      </c>
      <c r="I169" s="8" t="s">
        <v>46</v>
      </c>
      <c r="J169" s="230">
        <v>0.1472039647298401</v>
      </c>
      <c r="K169" s="231">
        <v>0.6617460861755275</v>
      </c>
      <c r="L169" s="232">
        <v>0.2162307962464637</v>
      </c>
      <c r="M169" s="233">
        <v>-0.2552758919802361</v>
      </c>
      <c r="N169" s="234">
        <v>-0.46258193882808807</v>
      </c>
      <c r="O169" s="5"/>
      <c r="P169" s="6"/>
      <c r="Q169" s="6"/>
      <c r="R169" s="235">
        <f t="shared" ref="R169:V169" si="79">NORMINV(rand(),0,1)</f>
        <v>-2.169990799</v>
      </c>
      <c r="S169" s="236">
        <f t="shared" si="79"/>
        <v>1.006163866</v>
      </c>
      <c r="T169" s="237">
        <f t="shared" si="79"/>
        <v>0.2150768099</v>
      </c>
      <c r="U169" s="238">
        <f t="shared" si="79"/>
        <v>-0.2387859345</v>
      </c>
      <c r="V169" s="239">
        <f t="shared" si="79"/>
        <v>-0.2480623864</v>
      </c>
      <c r="W169" s="8" t="s">
        <v>46</v>
      </c>
      <c r="X169" s="8" t="s">
        <v>46</v>
      </c>
      <c r="Y169" s="240">
        <v>-2.251229385562463</v>
      </c>
      <c r="Z169" s="241">
        <v>2.0800585971992445</v>
      </c>
      <c r="AA169" s="242">
        <v>-2.2893307340520552</v>
      </c>
      <c r="AB169" s="231">
        <v>-5.095949424805789</v>
      </c>
      <c r="AC169" s="243">
        <v>2.6501286933734467</v>
      </c>
      <c r="AD169" s="2"/>
      <c r="AE169" s="2"/>
      <c r="AF169" s="2"/>
      <c r="AG169" s="2"/>
      <c r="AH169" s="2"/>
      <c r="AI169" s="2"/>
    </row>
    <row r="170">
      <c r="A170" s="6"/>
      <c r="B170" s="6"/>
      <c r="C170" s="244">
        <f t="shared" ref="C170:G170" si="80">NORMINV(rand(),0,1)</f>
        <v>0.6954708294</v>
      </c>
      <c r="D170" s="236">
        <f t="shared" si="80"/>
        <v>-1.497613245</v>
      </c>
      <c r="E170" s="245">
        <f t="shared" si="80"/>
        <v>-0.1477419395</v>
      </c>
      <c r="F170" s="246">
        <f t="shared" si="80"/>
        <v>1.090366336</v>
      </c>
      <c r="G170" s="247">
        <f t="shared" si="80"/>
        <v>-1.127524393</v>
      </c>
      <c r="H170" s="6"/>
      <c r="I170" s="6"/>
      <c r="J170" s="248">
        <v>2.4752459269392517</v>
      </c>
      <c r="K170" s="241">
        <v>-3.8595820564253804</v>
      </c>
      <c r="L170" s="249">
        <v>5.053050102628227</v>
      </c>
      <c r="M170" s="157">
        <v>5.124550612964583</v>
      </c>
      <c r="N170" s="250">
        <v>-2.442560956385423</v>
      </c>
      <c r="O170" s="5"/>
      <c r="P170" s="6"/>
      <c r="Q170" s="6"/>
      <c r="R170" s="251">
        <f t="shared" ref="R170:V170" si="81">NORMINV(rand(),0,1)</f>
        <v>0.5575978223</v>
      </c>
      <c r="S170" s="252">
        <f t="shared" si="81"/>
        <v>0.1870590138</v>
      </c>
      <c r="T170" s="253">
        <f t="shared" si="81"/>
        <v>0.3404191324</v>
      </c>
      <c r="U170" s="254">
        <f t="shared" si="81"/>
        <v>-0.2951440935</v>
      </c>
      <c r="V170" s="255">
        <f t="shared" si="81"/>
        <v>-0.1164426237</v>
      </c>
      <c r="W170" s="6"/>
      <c r="X170" s="6"/>
      <c r="Y170" s="256">
        <v>-0.2472825768456277</v>
      </c>
      <c r="Z170" s="257">
        <v>-0.6895894915156769</v>
      </c>
      <c r="AA170" s="258">
        <v>-0.7846134251441226</v>
      </c>
      <c r="AB170" s="259">
        <v>1.2942340370323437</v>
      </c>
      <c r="AC170" s="260">
        <v>-0.34980070497579246</v>
      </c>
      <c r="AD170" s="2"/>
      <c r="AE170" s="2"/>
      <c r="AF170" s="2"/>
      <c r="AG170" s="2"/>
      <c r="AH170" s="2"/>
      <c r="AI170" s="2"/>
    </row>
    <row r="171">
      <c r="A171" s="6"/>
      <c r="B171" s="6"/>
      <c r="C171" s="261">
        <f t="shared" ref="C171:G171" si="82">NORMINV(rand(),0,1)</f>
        <v>0.08575315918</v>
      </c>
      <c r="D171" s="262">
        <f t="shared" si="82"/>
        <v>0.7700419114</v>
      </c>
      <c r="E171" s="263">
        <f t="shared" si="82"/>
        <v>0.2723619005</v>
      </c>
      <c r="F171" s="264">
        <f t="shared" si="82"/>
        <v>1.4959559</v>
      </c>
      <c r="G171" s="265">
        <f t="shared" si="82"/>
        <v>1.372209158</v>
      </c>
      <c r="H171" s="6"/>
      <c r="I171" s="6"/>
      <c r="J171" s="266">
        <v>-2.025443834138272</v>
      </c>
      <c r="K171" s="267">
        <v>0.13056379680189245</v>
      </c>
      <c r="L171" s="268">
        <v>2.1790189936584725</v>
      </c>
      <c r="M171" s="269">
        <v>-3.4411545548139975</v>
      </c>
      <c r="N171" s="270">
        <v>1.6488500781358448</v>
      </c>
      <c r="O171" s="5"/>
      <c r="P171" s="6"/>
      <c r="Q171" s="6"/>
      <c r="R171" s="271">
        <f t="shared" ref="R171:V171" si="83">NORMINV(rand(),0,1)</f>
        <v>-2.840529747</v>
      </c>
      <c r="S171" s="272">
        <f t="shared" si="83"/>
        <v>-0.5831030162</v>
      </c>
      <c r="T171" s="273">
        <f t="shared" si="83"/>
        <v>0.8683277915</v>
      </c>
      <c r="U171" s="274">
        <f t="shared" si="83"/>
        <v>2.150092371</v>
      </c>
      <c r="V171" s="275">
        <f t="shared" si="83"/>
        <v>1.73669578</v>
      </c>
      <c r="W171" s="6"/>
      <c r="X171" s="6"/>
      <c r="Y171" s="276">
        <v>-3.5672782159057075</v>
      </c>
      <c r="Z171" s="277">
        <v>3.322673654652056</v>
      </c>
      <c r="AA171" s="278">
        <v>3.3865033417982433</v>
      </c>
      <c r="AB171" s="279">
        <v>-8.660994377996076</v>
      </c>
      <c r="AC171" s="280">
        <v>2.25746746214807</v>
      </c>
      <c r="AD171" s="2"/>
      <c r="AE171" s="2"/>
      <c r="AF171" s="2"/>
      <c r="AG171" s="2"/>
      <c r="AH171" s="2"/>
      <c r="AI171" s="2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5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2"/>
      <c r="AE172" s="2"/>
      <c r="AF172" s="2"/>
      <c r="AG172" s="2"/>
      <c r="AH172" s="2"/>
      <c r="AI172" s="2"/>
    </row>
    <row r="173">
      <c r="A173" s="6"/>
      <c r="B173" s="7" t="s">
        <v>64</v>
      </c>
      <c r="C173" s="281">
        <f t="shared" ref="C173:G173" si="84">NORMINV(rand(),0,1)</f>
        <v>0.7226586531</v>
      </c>
      <c r="D173" s="104">
        <f t="shared" si="84"/>
        <v>-0.1682633304</v>
      </c>
      <c r="E173" s="282">
        <f t="shared" si="84"/>
        <v>1.569717508</v>
      </c>
      <c r="F173" s="283">
        <f t="shared" si="84"/>
        <v>0.0313263161</v>
      </c>
      <c r="G173" s="284">
        <f t="shared" si="84"/>
        <v>-1.206049401</v>
      </c>
      <c r="H173" s="6"/>
      <c r="I173" s="7" t="s">
        <v>65</v>
      </c>
      <c r="J173" s="285">
        <f t="array" ref="J173:N177">MMULT(C173:G177,M154:Q158)</f>
        <v>-1.013062608</v>
      </c>
      <c r="K173" s="286">
        <v>-3.8115214285027026</v>
      </c>
      <c r="L173" s="287">
        <v>0.45690909533277635</v>
      </c>
      <c r="M173" s="288">
        <v>4.382668093422241</v>
      </c>
      <c r="N173" s="289">
        <v>-1.4296159705790958</v>
      </c>
      <c r="O173" s="5"/>
      <c r="P173" s="6"/>
      <c r="Q173" s="7" t="s">
        <v>66</v>
      </c>
      <c r="R173" s="290">
        <f t="shared" ref="R173:V173" si="85">NORMINV(rand(),0,1)</f>
        <v>2.013534162</v>
      </c>
      <c r="S173" s="291">
        <f t="shared" si="85"/>
        <v>-0.6933923354</v>
      </c>
      <c r="T173" s="292">
        <f t="shared" si="85"/>
        <v>0.1656662366</v>
      </c>
      <c r="U173" s="293">
        <f t="shared" si="85"/>
        <v>-1.390998322</v>
      </c>
      <c r="V173" s="294">
        <f t="shared" si="85"/>
        <v>-1.046302989</v>
      </c>
      <c r="W173" s="6"/>
      <c r="X173" s="7" t="s">
        <v>67</v>
      </c>
      <c r="Y173" s="295">
        <f t="array" ref="Y173:AC177">MMULT(R173:V177,M154:Q158)</f>
        <v>2.285118891</v>
      </c>
      <c r="Z173" s="296">
        <v>-2.369714384185985</v>
      </c>
      <c r="AA173" s="297">
        <v>-1.5675963120387202</v>
      </c>
      <c r="AB173" s="298">
        <v>7.1976602736256154</v>
      </c>
      <c r="AC173" s="299">
        <v>-3.0372812971845207</v>
      </c>
      <c r="AD173" s="2"/>
      <c r="AE173" s="2"/>
      <c r="AF173" s="2"/>
      <c r="AG173" s="2"/>
      <c r="AH173" s="2"/>
      <c r="AI173" s="2"/>
    </row>
    <row r="174">
      <c r="A174" s="6"/>
      <c r="B174" s="7" t="s">
        <v>68</v>
      </c>
      <c r="C174" s="300">
        <f t="shared" ref="C174:G174" si="86">NORMINV(rand(),0,1)</f>
        <v>0.903529071</v>
      </c>
      <c r="D174" s="301">
        <f t="shared" si="86"/>
        <v>0.0104393815</v>
      </c>
      <c r="E174" s="302">
        <f t="shared" si="86"/>
        <v>1.460763654</v>
      </c>
      <c r="F174" s="219">
        <f t="shared" si="86"/>
        <v>-0.9753711611</v>
      </c>
      <c r="G174" s="303">
        <f t="shared" si="86"/>
        <v>0.002709342528</v>
      </c>
      <c r="H174" s="6"/>
      <c r="I174" s="6"/>
      <c r="J174" s="304">
        <v>-1.4932100323281448</v>
      </c>
      <c r="K174" s="305">
        <v>-0.5369167251621155</v>
      </c>
      <c r="L174" s="306">
        <v>-2.804227388015644</v>
      </c>
      <c r="M174" s="307">
        <v>2.3379136135103677</v>
      </c>
      <c r="N174" s="308">
        <v>-1.1673043770788132</v>
      </c>
      <c r="O174" s="5"/>
      <c r="P174" s="6"/>
      <c r="Q174" s="7" t="s">
        <v>68</v>
      </c>
      <c r="R174" s="122">
        <f t="shared" ref="R174:V174" si="87">NORMINV(rand(),0,1)</f>
        <v>0.2151950364</v>
      </c>
      <c r="S174" s="309">
        <f t="shared" si="87"/>
        <v>0.9391928319</v>
      </c>
      <c r="T174" s="310">
        <f t="shared" si="87"/>
        <v>-1.729774051</v>
      </c>
      <c r="U174" s="311">
        <f t="shared" si="87"/>
        <v>0.09642389567</v>
      </c>
      <c r="V174" s="163">
        <f t="shared" si="87"/>
        <v>-0.2176627669</v>
      </c>
      <c r="W174" s="6"/>
      <c r="X174" s="6"/>
      <c r="Y174" s="312">
        <v>1.8714625881696991</v>
      </c>
      <c r="Z174" s="313">
        <v>-0.07357396789460507</v>
      </c>
      <c r="AA174" s="314">
        <v>0.44632907676485783</v>
      </c>
      <c r="AB174" s="315">
        <v>-0.6140863423881597</v>
      </c>
      <c r="AC174" s="316">
        <v>1.3036143430063794</v>
      </c>
      <c r="AD174" s="2"/>
      <c r="AE174" s="2"/>
      <c r="AF174" s="2"/>
      <c r="AG174" s="2"/>
      <c r="AH174" s="2"/>
      <c r="AI174" s="2"/>
    </row>
    <row r="175">
      <c r="A175" s="6"/>
      <c r="B175" s="6"/>
      <c r="C175" s="317">
        <f t="shared" ref="C175:G175" si="88">NORMINV(rand(),0,1)</f>
        <v>-0.6094492314</v>
      </c>
      <c r="D175" s="318">
        <f t="shared" si="88"/>
        <v>0.4505080679</v>
      </c>
      <c r="E175" s="236">
        <f t="shared" si="88"/>
        <v>0.06810578589</v>
      </c>
      <c r="F175" s="319">
        <f t="shared" si="88"/>
        <v>-1.066657291</v>
      </c>
      <c r="G175" s="320">
        <f t="shared" si="88"/>
        <v>-0.2210916038</v>
      </c>
      <c r="H175" s="8" t="s">
        <v>46</v>
      </c>
      <c r="I175" s="8" t="s">
        <v>46</v>
      </c>
      <c r="J175" s="321">
        <v>-0.5836225861899915</v>
      </c>
      <c r="K175" s="241">
        <v>1.5659590602884557</v>
      </c>
      <c r="L175" s="322">
        <v>-3.214560174060766</v>
      </c>
      <c r="M175" s="323">
        <v>-1.2026887543743492</v>
      </c>
      <c r="N175" s="324">
        <v>0.660867196835414</v>
      </c>
      <c r="O175" s="5"/>
      <c r="P175" s="6"/>
      <c r="Q175" s="6"/>
      <c r="R175" s="325">
        <f t="shared" ref="R175:V175" si="89">NORMINV(rand(),0,1)</f>
        <v>-0.6469289882</v>
      </c>
      <c r="S175" s="326">
        <f t="shared" si="89"/>
        <v>0.4335035694</v>
      </c>
      <c r="T175" s="327">
        <f t="shared" si="89"/>
        <v>0.1851725236</v>
      </c>
      <c r="U175" s="328">
        <f t="shared" si="89"/>
        <v>0.4302869261</v>
      </c>
      <c r="V175" s="329">
        <f t="shared" si="89"/>
        <v>0.9330942067</v>
      </c>
      <c r="W175" s="8" t="s">
        <v>46</v>
      </c>
      <c r="X175" s="8" t="s">
        <v>46</v>
      </c>
      <c r="Y175" s="330">
        <v>-1.612656485240776</v>
      </c>
      <c r="Z175" s="241">
        <v>1.68782466893221</v>
      </c>
      <c r="AA175" s="331">
        <v>-0.1841120045364779</v>
      </c>
      <c r="AB175" s="332">
        <v>-3.6359088394790176</v>
      </c>
      <c r="AC175" s="333">
        <v>1.3811196779885733</v>
      </c>
      <c r="AD175" s="2"/>
      <c r="AE175" s="2"/>
      <c r="AF175" s="2"/>
      <c r="AG175" s="2"/>
      <c r="AH175" s="2"/>
      <c r="AI175" s="2"/>
    </row>
    <row r="176">
      <c r="A176" s="6"/>
      <c r="B176" s="6"/>
      <c r="C176" s="334">
        <f t="shared" ref="C176:G176" si="90">NORMINV(rand(),0,1)</f>
        <v>0.5953794079</v>
      </c>
      <c r="D176" s="82">
        <f t="shared" si="90"/>
        <v>-0.951280184</v>
      </c>
      <c r="E176" s="335">
        <f t="shared" si="90"/>
        <v>-1.203696918</v>
      </c>
      <c r="F176" s="336">
        <f t="shared" si="90"/>
        <v>0.1511970947</v>
      </c>
      <c r="G176" s="337">
        <f t="shared" si="90"/>
        <v>0.520654674</v>
      </c>
      <c r="H176" s="6"/>
      <c r="I176" s="6"/>
      <c r="J176" s="338">
        <v>2.606584144275685</v>
      </c>
      <c r="K176" s="339">
        <v>0.8515084921895314</v>
      </c>
      <c r="L176" s="340">
        <v>1.7246607512145347</v>
      </c>
      <c r="M176" s="157">
        <v>1.0026242648918653</v>
      </c>
      <c r="N176" s="341">
        <v>-1.1728708979774574</v>
      </c>
      <c r="O176" s="5"/>
      <c r="P176" s="6"/>
      <c r="Q176" s="6"/>
      <c r="R176" s="342">
        <f t="shared" ref="R176:V176" si="91">NORMINV(rand(),0,1)</f>
        <v>-0.9037518753</v>
      </c>
      <c r="S176" s="78">
        <f t="shared" si="91"/>
        <v>-0.6943650823</v>
      </c>
      <c r="T176" s="343">
        <f t="shared" si="91"/>
        <v>0.3220169363</v>
      </c>
      <c r="U176" s="344">
        <f t="shared" si="91"/>
        <v>0.1296945049</v>
      </c>
      <c r="V176" s="345">
        <f t="shared" si="91"/>
        <v>1.134749678</v>
      </c>
      <c r="W176" s="6"/>
      <c r="X176" s="6"/>
      <c r="Y176" s="346">
        <v>-1.0069732566398129</v>
      </c>
      <c r="Z176" s="157">
        <v>2.8967167820964046</v>
      </c>
      <c r="AA176" s="347">
        <v>-0.22196816810261216</v>
      </c>
      <c r="AB176" s="156">
        <v>-3.2220039357412382</v>
      </c>
      <c r="AC176" s="348">
        <v>0.1325102207341037</v>
      </c>
      <c r="AD176" s="2"/>
      <c r="AE176" s="2"/>
      <c r="AF176" s="2"/>
      <c r="AG176" s="2"/>
      <c r="AH176" s="2"/>
      <c r="AI176" s="2"/>
    </row>
    <row r="177">
      <c r="A177" s="6"/>
      <c r="B177" s="6"/>
      <c r="C177" s="349">
        <f t="shared" ref="C177:G177" si="92">NORMINV(rand(),0,1)</f>
        <v>0.4890877666</v>
      </c>
      <c r="D177" s="350">
        <f t="shared" si="92"/>
        <v>0.9112252388</v>
      </c>
      <c r="E177" s="351">
        <f t="shared" si="92"/>
        <v>2.118464096</v>
      </c>
      <c r="F177" s="352">
        <f t="shared" si="92"/>
        <v>1.158987219</v>
      </c>
      <c r="G177" s="353">
        <f t="shared" si="92"/>
        <v>-0.985444076</v>
      </c>
      <c r="H177" s="6"/>
      <c r="I177" s="6"/>
      <c r="J177" s="354">
        <v>-3.1812963402438337</v>
      </c>
      <c r="K177" s="355">
        <v>-5.100415603154087</v>
      </c>
      <c r="L177" s="356">
        <v>1.8498592404779166</v>
      </c>
      <c r="M177" s="357">
        <v>2.2512381150787966</v>
      </c>
      <c r="N177" s="358">
        <v>0.31814035731989776</v>
      </c>
      <c r="O177" s="5"/>
      <c r="P177" s="6"/>
      <c r="Q177" s="6"/>
      <c r="R177" s="359">
        <f t="shared" ref="R177:V177" si="93">NORMINV(rand(),0,1)</f>
        <v>0.6622145041</v>
      </c>
      <c r="S177" s="360">
        <f t="shared" si="93"/>
        <v>0.7400688081</v>
      </c>
      <c r="T177" s="361">
        <f t="shared" si="93"/>
        <v>-0.1203582945</v>
      </c>
      <c r="U177" s="362">
        <f t="shared" si="93"/>
        <v>0.3401769602</v>
      </c>
      <c r="V177" s="363">
        <f t="shared" si="93"/>
        <v>0.09057310079</v>
      </c>
      <c r="W177" s="6"/>
      <c r="X177" s="6"/>
      <c r="Y177" s="364">
        <v>-0.22706830940047162</v>
      </c>
      <c r="Z177" s="365">
        <v>-1.138651199478416</v>
      </c>
      <c r="AA177" s="366">
        <v>0.4602194476723649</v>
      </c>
      <c r="AB177" s="367">
        <v>0.30460587978367715</v>
      </c>
      <c r="AC177" s="368">
        <v>0.5728351740455065</v>
      </c>
      <c r="AD177" s="2"/>
      <c r="AE177" s="2"/>
      <c r="AF177" s="2"/>
      <c r="AG177" s="2"/>
      <c r="AH177" s="2"/>
      <c r="AI177" s="2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5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2"/>
      <c r="AE178" s="2"/>
      <c r="AF178" s="2"/>
      <c r="AG178" s="2"/>
      <c r="AH178" s="2"/>
      <c r="AI178" s="2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5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2"/>
      <c r="AE179" s="2"/>
      <c r="AF179" s="2"/>
      <c r="AG179" s="2"/>
      <c r="AH179" s="2"/>
      <c r="AI179" s="2"/>
    </row>
    <row r="180">
      <c r="A180" s="6"/>
      <c r="B180" s="6"/>
      <c r="C180" s="6"/>
      <c r="D180" s="6"/>
      <c r="E180" s="6"/>
      <c r="F180" s="7" t="s">
        <v>69</v>
      </c>
      <c r="G180" s="369">
        <f t="array" ref="G180:K184">MMULT(TRANSPOSE(J167:N171),J161:N165) / 5^0.5</f>
        <v>1.922424467</v>
      </c>
      <c r="H180" s="370">
        <v>-1.956670984667283</v>
      </c>
      <c r="I180" s="371">
        <v>4.8493167679637486</v>
      </c>
      <c r="J180" s="372">
        <v>0.913881420054638</v>
      </c>
      <c r="K180" s="373">
        <v>-0.0905853322092802</v>
      </c>
      <c r="L180" s="6"/>
      <c r="M180" s="6"/>
      <c r="N180" s="6"/>
      <c r="O180" s="5"/>
      <c r="P180" s="6"/>
      <c r="Q180" s="6"/>
      <c r="R180" s="6"/>
      <c r="S180" s="6"/>
      <c r="T180" s="6"/>
      <c r="U180" s="7" t="s">
        <v>69</v>
      </c>
      <c r="V180" s="374">
        <f t="array" ref="V180:Z184">MMULT(TRANSPOSE(Y167:AC171),Y161:AC165) / 5^0.5</f>
        <v>-3.701367088</v>
      </c>
      <c r="W180" s="375">
        <v>-8.602621010732115</v>
      </c>
      <c r="X180" s="376">
        <v>17.637293322114274</v>
      </c>
      <c r="Y180" s="377">
        <v>-3.791781760837099</v>
      </c>
      <c r="Z180" s="378">
        <v>3.0499063372882618</v>
      </c>
      <c r="AA180" s="6"/>
      <c r="AB180" s="6"/>
      <c r="AC180" s="6"/>
      <c r="AD180" s="2"/>
      <c r="AE180" s="2"/>
      <c r="AF180" s="2"/>
      <c r="AG180" s="2"/>
      <c r="AH180" s="2"/>
      <c r="AI180" s="2"/>
    </row>
    <row r="181">
      <c r="A181" s="6"/>
      <c r="B181" s="6"/>
      <c r="C181" s="6"/>
      <c r="D181" s="6"/>
      <c r="E181" s="6"/>
      <c r="F181" s="6"/>
      <c r="G181" s="122">
        <v>0.5174739003091056</v>
      </c>
      <c r="H181" s="379">
        <v>1.2682350019637658</v>
      </c>
      <c r="I181" s="380">
        <v>-6.388107443848422</v>
      </c>
      <c r="J181" s="381">
        <v>3.2962407403396576</v>
      </c>
      <c r="K181" s="382">
        <v>-1.7045376597463986</v>
      </c>
      <c r="L181" s="6"/>
      <c r="M181" s="6"/>
      <c r="N181" s="6"/>
      <c r="O181" s="5"/>
      <c r="P181" s="6"/>
      <c r="Q181" s="6"/>
      <c r="R181" s="6"/>
      <c r="S181" s="6"/>
      <c r="T181" s="6"/>
      <c r="U181" s="6"/>
      <c r="V181" s="383">
        <v>-1.7195958267664628</v>
      </c>
      <c r="W181" s="246">
        <v>-9.433792770719279</v>
      </c>
      <c r="X181" s="67">
        <v>9.721036751025471</v>
      </c>
      <c r="Y181" s="384">
        <v>0.7399242509860805</v>
      </c>
      <c r="Z181" s="385">
        <v>2.797811949344251</v>
      </c>
      <c r="AA181" s="6"/>
      <c r="AB181" s="6"/>
      <c r="AC181" s="6"/>
      <c r="AD181" s="2"/>
      <c r="AE181" s="2"/>
      <c r="AF181" s="2"/>
      <c r="AG181" s="2"/>
      <c r="AH181" s="2"/>
      <c r="AI181" s="2"/>
    </row>
    <row r="182">
      <c r="A182" s="6"/>
      <c r="B182" s="6"/>
      <c r="C182" s="6"/>
      <c r="D182" s="6"/>
      <c r="E182" s="6"/>
      <c r="F182" s="6"/>
      <c r="G182" s="386">
        <v>1.8230264324253735</v>
      </c>
      <c r="H182" s="387">
        <v>-4.757308678220729</v>
      </c>
      <c r="I182" s="388">
        <v>9.127888546200628</v>
      </c>
      <c r="J182" s="389">
        <v>1.9548815918106475</v>
      </c>
      <c r="K182" s="390">
        <v>-0.3139947025811867</v>
      </c>
      <c r="L182" s="6"/>
      <c r="M182" s="6"/>
      <c r="N182" s="6"/>
      <c r="O182" s="5"/>
      <c r="P182" s="6"/>
      <c r="Q182" s="6"/>
      <c r="R182" s="6"/>
      <c r="S182" s="6"/>
      <c r="T182" s="6"/>
      <c r="U182" s="6"/>
      <c r="V182" s="391">
        <v>2.7823509853620725</v>
      </c>
      <c r="W182" s="392">
        <v>6.942585735938736</v>
      </c>
      <c r="X182" s="393">
        <v>-13.224519430755478</v>
      </c>
      <c r="Y182" s="152">
        <v>4.708779248985726</v>
      </c>
      <c r="Z182" s="394">
        <v>-4.168366024142408</v>
      </c>
      <c r="AA182" s="6"/>
      <c r="AB182" s="6"/>
      <c r="AC182" s="6"/>
      <c r="AD182" s="2"/>
      <c r="AE182" s="2"/>
      <c r="AF182" s="2"/>
      <c r="AG182" s="2"/>
      <c r="AH182" s="2"/>
      <c r="AI182" s="2"/>
    </row>
    <row r="183">
      <c r="A183" s="6"/>
      <c r="B183" s="6"/>
      <c r="C183" s="6"/>
      <c r="D183" s="6"/>
      <c r="E183" s="6"/>
      <c r="F183" s="6"/>
      <c r="G183" s="395">
        <v>6.698692931441327</v>
      </c>
      <c r="H183" s="396">
        <v>-3.8929787886144394</v>
      </c>
      <c r="I183" s="133">
        <v>12.052727815631151</v>
      </c>
      <c r="J183" s="397">
        <v>4.683665570888277</v>
      </c>
      <c r="K183" s="398">
        <v>-2.6703006426487232</v>
      </c>
      <c r="L183" s="6"/>
      <c r="M183" s="6"/>
      <c r="N183" s="6"/>
      <c r="O183" s="5"/>
      <c r="P183" s="6"/>
      <c r="Q183" s="6"/>
      <c r="R183" s="6"/>
      <c r="S183" s="6"/>
      <c r="T183" s="6"/>
      <c r="U183" s="6"/>
      <c r="V183" s="399">
        <v>-3.5716959300040965</v>
      </c>
      <c r="W183" s="400">
        <v>4.297395099069723</v>
      </c>
      <c r="X183" s="401">
        <v>11.60892768163014</v>
      </c>
      <c r="Y183" s="236">
        <v>-13.891057949301283</v>
      </c>
      <c r="Z183" s="402">
        <v>4.556726916799838</v>
      </c>
      <c r="AA183" s="6"/>
      <c r="AB183" s="6"/>
      <c r="AC183" s="6"/>
      <c r="AD183" s="2"/>
      <c r="AE183" s="2"/>
      <c r="AF183" s="2"/>
      <c r="AG183" s="2"/>
      <c r="AH183" s="2"/>
      <c r="AI183" s="2"/>
    </row>
    <row r="184">
      <c r="A184" s="6"/>
      <c r="B184" s="6"/>
      <c r="C184" s="6"/>
      <c r="D184" s="6"/>
      <c r="E184" s="6"/>
      <c r="F184" s="6"/>
      <c r="G184" s="403">
        <v>-6.695630256562439</v>
      </c>
      <c r="H184" s="404">
        <v>4.0771471278028395</v>
      </c>
      <c r="I184" s="405">
        <v>-7.983190123761543</v>
      </c>
      <c r="J184" s="406">
        <v>-7.762657145804273</v>
      </c>
      <c r="K184" s="407">
        <v>3.9887069542365428</v>
      </c>
      <c r="L184" s="6"/>
      <c r="M184" s="6"/>
      <c r="N184" s="6"/>
      <c r="O184" s="5"/>
      <c r="P184" s="6"/>
      <c r="Q184" s="6"/>
      <c r="R184" s="6"/>
      <c r="S184" s="6"/>
      <c r="T184" s="6"/>
      <c r="U184" s="6"/>
      <c r="V184" s="408">
        <v>1.838122923883385</v>
      </c>
      <c r="W184" s="409">
        <v>-2.5945688071461355</v>
      </c>
      <c r="X184" s="410">
        <v>-5.1898576561461285</v>
      </c>
      <c r="Y184" s="411">
        <v>8.06503995653356</v>
      </c>
      <c r="Z184" s="412">
        <v>-3.2702391175418084</v>
      </c>
      <c r="AA184" s="6"/>
      <c r="AB184" s="6"/>
      <c r="AC184" s="6"/>
      <c r="AD184" s="2"/>
      <c r="AE184" s="2"/>
      <c r="AF184" s="2"/>
      <c r="AG184" s="2"/>
      <c r="AH184" s="2"/>
      <c r="AI184" s="2"/>
    </row>
    <row r="185">
      <c r="A185" s="6"/>
      <c r="B185" s="6"/>
      <c r="C185" s="6"/>
      <c r="D185" s="6"/>
      <c r="E185" s="6"/>
      <c r="F185" s="6"/>
      <c r="G185" s="6"/>
      <c r="H185" s="6"/>
      <c r="I185" s="8" t="s">
        <v>37</v>
      </c>
      <c r="J185" s="6"/>
      <c r="K185" s="6"/>
      <c r="L185" s="6"/>
      <c r="M185" s="6"/>
      <c r="N185" s="6"/>
      <c r="O185" s="5"/>
      <c r="P185" s="6"/>
      <c r="Q185" s="6"/>
      <c r="R185" s="6"/>
      <c r="S185" s="6"/>
      <c r="T185" s="6"/>
      <c r="U185" s="6"/>
      <c r="V185" s="6"/>
      <c r="W185" s="6"/>
      <c r="X185" s="8" t="s">
        <v>37</v>
      </c>
      <c r="Y185" s="6"/>
      <c r="Z185" s="6"/>
      <c r="AA185" s="6"/>
      <c r="AB185" s="6"/>
      <c r="AC185" s="6"/>
      <c r="AD185" s="2"/>
      <c r="AE185" s="2"/>
      <c r="AF185" s="2"/>
      <c r="AG185" s="2"/>
      <c r="AH185" s="2"/>
      <c r="AI185" s="2"/>
    </row>
    <row r="186">
      <c r="A186" s="6"/>
      <c r="B186" s="6"/>
      <c r="C186" s="6"/>
      <c r="D186" s="6"/>
      <c r="E186" s="6"/>
      <c r="F186" s="6"/>
      <c r="G186" s="6"/>
      <c r="H186" s="6"/>
      <c r="I186" s="8" t="s">
        <v>37</v>
      </c>
      <c r="J186" s="6"/>
      <c r="K186" s="6"/>
      <c r="L186" s="6"/>
      <c r="M186" s="6"/>
      <c r="N186" s="6"/>
      <c r="O186" s="5"/>
      <c r="P186" s="6"/>
      <c r="Q186" s="6"/>
      <c r="R186" s="6"/>
      <c r="S186" s="6"/>
      <c r="T186" s="6"/>
      <c r="U186" s="6"/>
      <c r="V186" s="6"/>
      <c r="W186" s="6"/>
      <c r="X186" s="8" t="s">
        <v>37</v>
      </c>
      <c r="Y186" s="6"/>
      <c r="Z186" s="6"/>
      <c r="AA186" s="6"/>
      <c r="AB186" s="6"/>
      <c r="AC186" s="6"/>
      <c r="AD186" s="2"/>
      <c r="AE186" s="2"/>
      <c r="AF186" s="2"/>
      <c r="AG186" s="2"/>
      <c r="AH186" s="2"/>
      <c r="AI186" s="2"/>
    </row>
    <row r="187">
      <c r="A187" s="6"/>
      <c r="B187" s="6"/>
      <c r="C187" s="6"/>
      <c r="D187" s="6"/>
      <c r="E187" s="6"/>
      <c r="F187" s="7" t="s">
        <v>70</v>
      </c>
      <c r="G187" s="413">
        <f t="shared" ref="G187:K187" si="94">EXP(G180+Y154)/SUMPRODUCT(EXP($G180:$K180+$Y154:$AC154))
</f>
        <v>1</v>
      </c>
      <c r="H187" s="414">
        <f t="shared" si="94"/>
        <v>0</v>
      </c>
      <c r="I187" s="414">
        <f t="shared" si="94"/>
        <v>0</v>
      </c>
      <c r="J187" s="414">
        <f t="shared" si="94"/>
        <v>0</v>
      </c>
      <c r="K187" s="415">
        <f t="shared" si="94"/>
        <v>0</v>
      </c>
      <c r="L187" s="6"/>
      <c r="M187" s="6"/>
      <c r="N187" s="6"/>
      <c r="O187" s="5"/>
      <c r="P187" s="6"/>
      <c r="Q187" s="6"/>
      <c r="R187" s="6"/>
      <c r="S187" s="6"/>
      <c r="T187" s="6"/>
      <c r="U187" s="7" t="s">
        <v>70</v>
      </c>
      <c r="V187" s="413">
        <f t="shared" ref="V187:Z187" si="95">EXP(V180+Y154)/SUMPRODUCT(EXP($V180:$Z180+$Y154:$AC154))
</f>
        <v>1</v>
      </c>
      <c r="W187" s="414">
        <f t="shared" si="95"/>
        <v>0</v>
      </c>
      <c r="X187" s="414">
        <f t="shared" si="95"/>
        <v>0</v>
      </c>
      <c r="Y187" s="414">
        <f t="shared" si="95"/>
        <v>0</v>
      </c>
      <c r="Z187" s="415">
        <f t="shared" si="95"/>
        <v>0</v>
      </c>
      <c r="AA187" s="6"/>
      <c r="AB187" s="6"/>
      <c r="AC187" s="6"/>
      <c r="AD187" s="2"/>
      <c r="AE187" s="2"/>
      <c r="AF187" s="2"/>
      <c r="AG187" s="2"/>
      <c r="AH187" s="2"/>
      <c r="AI187" s="2"/>
    </row>
    <row r="188">
      <c r="A188" s="6"/>
      <c r="B188" s="6"/>
      <c r="C188" s="6"/>
      <c r="D188" s="6"/>
      <c r="E188" s="6"/>
      <c r="F188" s="7" t="s">
        <v>71</v>
      </c>
      <c r="G188" s="416">
        <f t="shared" ref="G188:K188" si="96">EXP(G181+Y155)/SUMPRODUCT(EXP($G181:$K181+$Y155:$AC155))
</f>
        <v>0.3206554832</v>
      </c>
      <c r="H188" s="417">
        <f t="shared" si="96"/>
        <v>0.6793445168</v>
      </c>
      <c r="I188" s="417">
        <f t="shared" si="96"/>
        <v>0</v>
      </c>
      <c r="J188" s="417">
        <f t="shared" si="96"/>
        <v>0</v>
      </c>
      <c r="K188" s="418">
        <f t="shared" si="96"/>
        <v>0</v>
      </c>
      <c r="L188" s="6"/>
      <c r="M188" s="6"/>
      <c r="N188" s="6"/>
      <c r="O188" s="5"/>
      <c r="P188" s="6"/>
      <c r="Q188" s="6"/>
      <c r="R188" s="6"/>
      <c r="S188" s="6"/>
      <c r="T188" s="6"/>
      <c r="U188" s="7" t="s">
        <v>71</v>
      </c>
      <c r="V188" s="419">
        <f t="shared" ref="V188:Z188" si="97">EXP(V181+Y155)/SUMPRODUCT(EXP($V181:$Z181+$Y155:$AC155))
</f>
        <v>0.9995537554</v>
      </c>
      <c r="W188" s="420">
        <f t="shared" si="97"/>
        <v>0.0004462446168</v>
      </c>
      <c r="X188" s="417">
        <f t="shared" si="97"/>
        <v>0</v>
      </c>
      <c r="Y188" s="417">
        <f t="shared" si="97"/>
        <v>0</v>
      </c>
      <c r="Z188" s="418">
        <f t="shared" si="97"/>
        <v>0</v>
      </c>
      <c r="AA188" s="6"/>
      <c r="AB188" s="6"/>
      <c r="AC188" s="6"/>
      <c r="AD188" s="2"/>
      <c r="AE188" s="2"/>
      <c r="AF188" s="2"/>
      <c r="AG188" s="2"/>
      <c r="AH188" s="2"/>
      <c r="AI188" s="2"/>
    </row>
    <row r="189">
      <c r="A189" s="6"/>
      <c r="B189" s="6"/>
      <c r="C189" s="6"/>
      <c r="D189" s="6"/>
      <c r="E189" s="6"/>
      <c r="F189" s="6"/>
      <c r="G189" s="416">
        <f t="shared" ref="G189:K189" si="98">EXP(G182+Y156)/SUMPRODUCT(EXP($G182:$K182+$Y156:$AC156))
</f>
        <v>0.0006718099418</v>
      </c>
      <c r="H189" s="417">
        <f t="shared" si="98"/>
        <v>0.0000009320585589</v>
      </c>
      <c r="I189" s="417">
        <f t="shared" si="98"/>
        <v>0.999327258</v>
      </c>
      <c r="J189" s="417">
        <f t="shared" si="98"/>
        <v>0</v>
      </c>
      <c r="K189" s="418">
        <f t="shared" si="98"/>
        <v>0</v>
      </c>
      <c r="L189" s="6"/>
      <c r="M189" s="6"/>
      <c r="N189" s="6"/>
      <c r="O189" s="5"/>
      <c r="P189" s="6"/>
      <c r="Q189" s="6"/>
      <c r="R189" s="6"/>
      <c r="S189" s="6"/>
      <c r="T189" s="6"/>
      <c r="U189" s="6"/>
      <c r="V189" s="421">
        <f t="shared" ref="V189:Z189" si="99">EXP(V182+Y156)/SUMPRODUCT(EXP($V182:$Z182+$Y156:$AC156))
</f>
        <v>0.01536415381</v>
      </c>
      <c r="W189" s="422">
        <f t="shared" si="99"/>
        <v>0.9846358445</v>
      </c>
      <c r="X189" s="423">
        <f t="shared" si="99"/>
        <v>0.000000001717169444</v>
      </c>
      <c r="Y189" s="417">
        <f t="shared" si="99"/>
        <v>0</v>
      </c>
      <c r="Z189" s="418">
        <f t="shared" si="99"/>
        <v>0</v>
      </c>
      <c r="AA189" s="6"/>
      <c r="AB189" s="6"/>
      <c r="AC189" s="6"/>
      <c r="AD189" s="2"/>
      <c r="AE189" s="2"/>
      <c r="AF189" s="2"/>
      <c r="AG189" s="2"/>
      <c r="AH189" s="2"/>
      <c r="AI189" s="2"/>
    </row>
    <row r="190">
      <c r="A190" s="6"/>
      <c r="B190" s="6"/>
      <c r="C190" s="6"/>
      <c r="D190" s="6"/>
      <c r="E190" s="6"/>
      <c r="F190" s="424"/>
      <c r="G190" s="425">
        <f t="shared" ref="G190:K190" si="100">EXP(G183+Y157)/SUMPRODUCT(EXP($G183:$K183+$Y157:$AC157))
</f>
        <v>0.004703820717</v>
      </c>
      <c r="H190" s="426">
        <f t="shared" si="100"/>
        <v>0.0000001181805967</v>
      </c>
      <c r="I190" s="427">
        <f t="shared" si="100"/>
        <v>0.994668963</v>
      </c>
      <c r="J190" s="428">
        <f t="shared" si="100"/>
        <v>0.0006270981174</v>
      </c>
      <c r="K190" s="418">
        <f t="shared" si="100"/>
        <v>0</v>
      </c>
      <c r="L190" s="6"/>
      <c r="M190" s="6"/>
      <c r="N190" s="6"/>
      <c r="O190" s="5"/>
      <c r="P190" s="6"/>
      <c r="Q190" s="6"/>
      <c r="R190" s="6"/>
      <c r="S190" s="6"/>
      <c r="T190" s="6"/>
      <c r="U190" s="6"/>
      <c r="V190" s="429">
        <f t="shared" ref="V190:Z190" si="101">EXP(V183+Y157)/SUMPRODUCT(EXP($V183:$Z183+$Y157:$AC157))
</f>
        <v>0.0000002551813325</v>
      </c>
      <c r="W190" s="428">
        <f t="shared" si="101"/>
        <v>0.0006673469998</v>
      </c>
      <c r="X190" s="430">
        <f t="shared" si="101"/>
        <v>0.9993323978</v>
      </c>
      <c r="Y190" s="431">
        <f t="shared" si="101"/>
        <v>0</v>
      </c>
      <c r="Z190" s="418">
        <f t="shared" si="101"/>
        <v>0</v>
      </c>
      <c r="AA190" s="6"/>
      <c r="AB190" s="6"/>
      <c r="AC190" s="6"/>
      <c r="AD190" s="2"/>
      <c r="AE190" s="2"/>
      <c r="AF190" s="2"/>
      <c r="AG190" s="2"/>
      <c r="AH190" s="2"/>
      <c r="AI190" s="2"/>
    </row>
    <row r="191">
      <c r="A191" s="6"/>
      <c r="B191" s="6"/>
      <c r="C191" s="6"/>
      <c r="D191" s="6"/>
      <c r="E191" s="6"/>
      <c r="F191" s="6"/>
      <c r="G191" s="432">
        <f t="shared" ref="G191:K191" si="102">EXP(G184+Y158)/SUMPRODUCT(EXP($G184:$K184+$Y158:$AC158))
</f>
        <v>0.0000109442145</v>
      </c>
      <c r="H191" s="433">
        <f t="shared" si="102"/>
        <v>0.5220863868</v>
      </c>
      <c r="I191" s="433">
        <f t="shared" si="102"/>
        <v>0.000003019982672</v>
      </c>
      <c r="J191" s="433">
        <f t="shared" si="102"/>
        <v>0.000003765136334</v>
      </c>
      <c r="K191" s="434">
        <f t="shared" si="102"/>
        <v>0.4778958839</v>
      </c>
      <c r="L191" s="6"/>
      <c r="M191" s="6"/>
      <c r="N191" s="6"/>
      <c r="O191" s="5"/>
      <c r="P191" s="6"/>
      <c r="Q191" s="6"/>
      <c r="R191" s="6"/>
      <c r="S191" s="6"/>
      <c r="T191" s="6"/>
      <c r="U191" s="6"/>
      <c r="V191" s="435">
        <f t="shared" ref="V191:Z191" si="103">EXP(V184+Y158)/SUMPRODUCT(EXP($V184:$Z184+$Y158:$AC158))
</f>
        <v>0.001971564847</v>
      </c>
      <c r="W191" s="436">
        <f t="shared" si="103"/>
        <v>0.00002342704476</v>
      </c>
      <c r="X191" s="437">
        <f t="shared" si="103"/>
        <v>0.000001748227233</v>
      </c>
      <c r="Y191" s="433">
        <f t="shared" si="103"/>
        <v>0.9979913398</v>
      </c>
      <c r="Z191" s="438">
        <f t="shared" si="103"/>
        <v>0.00001192003745</v>
      </c>
      <c r="AA191" s="6"/>
      <c r="AB191" s="6"/>
      <c r="AC191" s="6"/>
      <c r="AD191" s="2"/>
      <c r="AE191" s="2"/>
      <c r="AF191" s="2"/>
      <c r="AG191" s="2"/>
      <c r="AH191" s="2"/>
      <c r="AI191" s="2"/>
    </row>
    <row r="192">
      <c r="A192" s="6"/>
      <c r="B192" s="6"/>
      <c r="C192" s="6"/>
      <c r="D192" s="6"/>
      <c r="E192" s="6"/>
      <c r="F192" s="6"/>
      <c r="G192" s="6"/>
      <c r="H192" s="6"/>
      <c r="I192" s="8" t="s">
        <v>37</v>
      </c>
      <c r="J192" s="6"/>
      <c r="K192" s="6"/>
      <c r="L192" s="6"/>
      <c r="M192" s="6"/>
      <c r="N192" s="6"/>
      <c r="O192" s="5"/>
      <c r="P192" s="6"/>
      <c r="Q192" s="6"/>
      <c r="R192" s="6"/>
      <c r="S192" s="6"/>
      <c r="T192" s="6"/>
      <c r="U192" s="6"/>
      <c r="V192" s="6"/>
      <c r="W192" s="6"/>
      <c r="X192" s="8" t="s">
        <v>37</v>
      </c>
      <c r="Y192" s="6"/>
      <c r="Z192" s="6"/>
      <c r="AA192" s="6"/>
      <c r="AB192" s="6"/>
      <c r="AC192" s="6"/>
      <c r="AD192" s="2"/>
      <c r="AE192" s="2"/>
      <c r="AF192" s="2"/>
      <c r="AG192" s="2"/>
      <c r="AH192" s="2"/>
      <c r="AI192" s="2"/>
    </row>
    <row r="193">
      <c r="A193" s="6"/>
      <c r="B193" s="6"/>
      <c r="C193" s="6"/>
      <c r="D193" s="6"/>
      <c r="E193" s="6"/>
      <c r="F193" s="6"/>
      <c r="G193" s="6"/>
      <c r="H193" s="6"/>
      <c r="I193" s="8" t="s">
        <v>37</v>
      </c>
      <c r="J193" s="6"/>
      <c r="K193" s="6"/>
      <c r="L193" s="6"/>
      <c r="M193" s="6"/>
      <c r="N193" s="6"/>
      <c r="O193" s="5"/>
      <c r="P193" s="6"/>
      <c r="Q193" s="6"/>
      <c r="R193" s="6"/>
      <c r="S193" s="6"/>
      <c r="T193" s="6"/>
      <c r="U193" s="6"/>
      <c r="V193" s="6"/>
      <c r="W193" s="6"/>
      <c r="X193" s="8" t="s">
        <v>37</v>
      </c>
      <c r="Y193" s="6"/>
      <c r="Z193" s="6"/>
      <c r="AA193" s="6"/>
      <c r="AB193" s="6"/>
      <c r="AC193" s="6"/>
      <c r="AD193" s="2"/>
      <c r="AE193" s="2"/>
      <c r="AF193" s="2"/>
      <c r="AG193" s="2"/>
      <c r="AH193" s="2"/>
      <c r="AI193" s="2"/>
    </row>
    <row r="194">
      <c r="A194" s="6"/>
      <c r="B194" s="6"/>
      <c r="C194" s="6"/>
      <c r="D194" s="6"/>
      <c r="E194" s="6"/>
      <c r="F194" s="7" t="s">
        <v>72</v>
      </c>
      <c r="G194" s="439">
        <f t="array" ref="G194:K198">MMULT(J173:N177,G187:K191)</f>
        <v>-2.214341258</v>
      </c>
      <c r="H194" s="440">
        <v>-3.335718275880539</v>
      </c>
      <c r="I194" s="441">
        <v>4.81590132356798</v>
      </c>
      <c r="J194" s="442">
        <v>0.002742980211680171</v>
      </c>
      <c r="K194" s="443">
        <v>-0.6832075878463039</v>
      </c>
      <c r="L194" s="6"/>
      <c r="M194" s="6"/>
      <c r="N194" s="6"/>
      <c r="O194" s="5"/>
      <c r="P194" s="6"/>
      <c r="Q194" s="6"/>
      <c r="R194" s="6"/>
      <c r="S194" s="6"/>
      <c r="T194" s="6"/>
      <c r="U194" s="7" t="s">
        <v>73</v>
      </c>
      <c r="V194" s="444">
        <f t="array" ref="V194:Z198">MMULT(Y173:AC177,V187:Z191)</f>
        <v>-0.1136091718</v>
      </c>
      <c r="W194" s="445">
        <v>-1.5398368083266467</v>
      </c>
      <c r="X194" s="446">
        <v>7.1928497873173525</v>
      </c>
      <c r="Y194" s="447">
        <v>-3.03118043119773</v>
      </c>
      <c r="Z194" s="448">
        <v>-3.6204506817968975E-5</v>
      </c>
      <c r="AA194" s="6"/>
      <c r="AB194" s="6"/>
      <c r="AC194" s="6"/>
      <c r="AD194" s="2"/>
      <c r="AE194" s="2"/>
      <c r="AF194" s="2"/>
      <c r="AG194" s="2"/>
      <c r="AH194" s="2"/>
      <c r="AI194" s="2"/>
    </row>
    <row r="195">
      <c r="A195" s="6"/>
      <c r="B195" s="6"/>
      <c r="C195" s="6"/>
      <c r="D195" s="6"/>
      <c r="E195" s="6"/>
      <c r="F195" s="6"/>
      <c r="G195" s="449">
        <v>-1.6562748808528966</v>
      </c>
      <c r="H195" s="450">
        <v>-0.9741874951498614</v>
      </c>
      <c r="I195" s="451">
        <v>-0.47689428221456626</v>
      </c>
      <c r="J195" s="452">
        <v>0.0014617061656281138</v>
      </c>
      <c r="K195" s="453">
        <v>-0.5578499570226539</v>
      </c>
      <c r="L195" s="6"/>
      <c r="M195" s="6"/>
      <c r="N195" s="6"/>
      <c r="O195" s="5"/>
      <c r="P195" s="6"/>
      <c r="Q195" s="6"/>
      <c r="R195" s="6"/>
      <c r="S195" s="6"/>
      <c r="T195" s="6"/>
      <c r="U195" s="6"/>
      <c r="V195" s="122">
        <v>1.8073489243550647</v>
      </c>
      <c r="W195" s="454">
        <v>0.43905950658141035</v>
      </c>
      <c r="X195" s="455">
        <v>-0.6136740972208685</v>
      </c>
      <c r="Y195" s="310">
        <v>1.300995824810772</v>
      </c>
      <c r="Z195" s="456">
        <v>1.5539131793004063E-5</v>
      </c>
      <c r="AA195" s="6"/>
      <c r="AB195" s="6"/>
      <c r="AC195" s="6"/>
      <c r="AD195" s="2"/>
      <c r="AE195" s="2"/>
      <c r="AF195" s="2"/>
      <c r="AG195" s="2"/>
      <c r="AH195" s="2"/>
      <c r="AI195" s="2"/>
    </row>
    <row r="196">
      <c r="A196" s="6"/>
      <c r="B196" s="6"/>
      <c r="C196" s="6"/>
      <c r="D196" s="6"/>
      <c r="E196" s="6"/>
      <c r="F196" s="6"/>
      <c r="G196" s="457">
        <v>-0.08929880012389693</v>
      </c>
      <c r="H196" s="458">
        <v>1.4088523297909386</v>
      </c>
      <c r="I196" s="301">
        <v>-4.408672784718179</v>
      </c>
      <c r="J196" s="459">
        <v>-7.517155986300777E-4</v>
      </c>
      <c r="K196" s="460">
        <v>0.3158257131485306</v>
      </c>
      <c r="L196" s="6"/>
      <c r="M196" s="6"/>
      <c r="N196" s="6"/>
      <c r="O196" s="5"/>
      <c r="P196" s="6"/>
      <c r="Q196" s="6"/>
      <c r="R196" s="6"/>
      <c r="S196" s="6"/>
      <c r="T196" s="6"/>
      <c r="U196" s="6"/>
      <c r="V196" s="461">
        <v>0.07430831505455965</v>
      </c>
      <c r="W196" s="462">
        <v>-0.18292415369578796</v>
      </c>
      <c r="X196" s="463">
        <v>-3.633479084581771</v>
      </c>
      <c r="Y196" s="463">
        <v>1.3783454778892217</v>
      </c>
      <c r="Z196" s="464">
        <v>1.6462998288805075E-5</v>
      </c>
      <c r="AA196" s="6"/>
      <c r="AB196" s="6"/>
      <c r="AC196" s="6"/>
      <c r="AD196" s="2"/>
      <c r="AE196" s="2"/>
      <c r="AF196" s="2"/>
      <c r="AG196" s="2"/>
      <c r="AH196" s="2"/>
      <c r="AI196" s="2"/>
    </row>
    <row r="197">
      <c r="A197" s="6"/>
      <c r="B197" s="6"/>
      <c r="C197" s="6"/>
      <c r="D197" s="6"/>
      <c r="E197" s="6"/>
      <c r="F197" s="6"/>
      <c r="G197" s="244">
        <v>2.8854869841694653</v>
      </c>
      <c r="H197" s="78">
        <v>-0.033870578162037424</v>
      </c>
      <c r="I197" s="452">
        <v>2.7207761952641194</v>
      </c>
      <c r="J197" s="465">
        <v>6.243277701722106E-4</v>
      </c>
      <c r="K197" s="466">
        <v>-0.5605101744475601</v>
      </c>
      <c r="L197" s="6"/>
      <c r="M197" s="6"/>
      <c r="N197" s="6"/>
      <c r="O197" s="5"/>
      <c r="P197" s="6"/>
      <c r="Q197" s="6"/>
      <c r="R197" s="6"/>
      <c r="S197" s="6"/>
      <c r="T197" s="6"/>
      <c r="U197" s="6"/>
      <c r="V197" s="467">
        <v>1.885300958409424</v>
      </c>
      <c r="W197" s="450">
        <v>-0.21941226071354772</v>
      </c>
      <c r="X197" s="78">
        <v>-3.2198526875820686</v>
      </c>
      <c r="Y197" s="468">
        <v>0.13224405270624318</v>
      </c>
      <c r="Z197" s="469">
        <v>1.5795267940659814E-6</v>
      </c>
      <c r="AA197" s="6"/>
      <c r="AB197" s="6"/>
      <c r="AC197" s="6"/>
      <c r="AD197" s="2"/>
      <c r="AE197" s="2"/>
      <c r="AF197" s="2"/>
      <c r="AG197" s="2"/>
      <c r="AH197" s="2"/>
      <c r="AI197" s="2"/>
    </row>
    <row r="198">
      <c r="A198" s="6"/>
      <c r="B198" s="6"/>
      <c r="C198" s="6"/>
      <c r="D198" s="6"/>
      <c r="E198" s="6"/>
      <c r="F198" s="6"/>
      <c r="G198" s="470">
        <v>-4.804936913910855</v>
      </c>
      <c r="H198" s="471">
        <v>-3.298840633497435</v>
      </c>
      <c r="I198" s="472">
        <v>4.087852404607032</v>
      </c>
      <c r="J198" s="87">
        <v>0.0014129450256760302</v>
      </c>
      <c r="K198" s="473">
        <v>0.1520379672542718</v>
      </c>
      <c r="L198" s="6"/>
      <c r="M198" s="6"/>
      <c r="N198" s="6"/>
      <c r="O198" s="5"/>
      <c r="P198" s="6"/>
      <c r="Q198" s="31" t="s">
        <v>52</v>
      </c>
      <c r="R198" s="31" t="s">
        <v>52</v>
      </c>
      <c r="S198" s="31" t="s">
        <v>52</v>
      </c>
      <c r="T198" s="31" t="s">
        <v>52</v>
      </c>
      <c r="U198" s="31" t="s">
        <v>52</v>
      </c>
      <c r="V198" s="474">
        <v>-1.3570110501103103</v>
      </c>
      <c r="W198" s="475">
        <v>0.45285714519090586</v>
      </c>
      <c r="X198" s="476">
        <v>0.30440352646769975</v>
      </c>
      <c r="Y198" s="477">
        <v>0.5716845428576363</v>
      </c>
      <c r="Z198" s="478">
        <v>6.828216729062168E-6</v>
      </c>
      <c r="AA198" s="6"/>
      <c r="AB198" s="6"/>
      <c r="AC198" s="6"/>
      <c r="AD198" s="2"/>
      <c r="AE198" s="2"/>
      <c r="AF198" s="2"/>
      <c r="AG198" s="2"/>
      <c r="AH198" s="2"/>
      <c r="AI198" s="2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8" t="s">
        <v>37</v>
      </c>
      <c r="L199" s="6"/>
      <c r="M199" s="6"/>
      <c r="N199" s="6"/>
      <c r="O199" s="5"/>
      <c r="P199" s="6"/>
      <c r="Q199" s="8" t="s">
        <v>37</v>
      </c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2"/>
      <c r="AE199" s="2"/>
      <c r="AF199" s="2"/>
      <c r="AG199" s="2"/>
      <c r="AH199" s="2"/>
      <c r="AI199" s="2"/>
    </row>
    <row r="200">
      <c r="A200" s="6"/>
      <c r="B200" s="6"/>
      <c r="C200" s="6"/>
      <c r="D200" s="6"/>
      <c r="E200" s="6"/>
      <c r="F200" s="6"/>
      <c r="G200" s="6"/>
      <c r="H200" s="6"/>
      <c r="I200" s="479"/>
      <c r="J200" s="6"/>
      <c r="K200" s="8" t="s">
        <v>37</v>
      </c>
      <c r="L200" s="6"/>
      <c r="M200" s="6"/>
      <c r="N200" s="479"/>
      <c r="P200" s="6"/>
      <c r="Q200" s="8" t="s">
        <v>37</v>
      </c>
      <c r="R200" s="6"/>
      <c r="S200" s="480"/>
      <c r="T200" s="6"/>
      <c r="V200" s="6"/>
      <c r="W200" s="6"/>
      <c r="X200" s="6"/>
      <c r="Y200" s="6"/>
      <c r="Z200" s="6"/>
      <c r="AA200" s="6"/>
      <c r="AB200" s="6"/>
      <c r="AC200" s="6"/>
      <c r="AD200" s="2"/>
      <c r="AE200" s="2"/>
      <c r="AF200" s="2"/>
      <c r="AG200" s="2"/>
      <c r="AH200" s="2"/>
      <c r="AI200" s="2"/>
    </row>
    <row r="201">
      <c r="A201" s="6"/>
      <c r="B201" s="6"/>
      <c r="C201" s="6"/>
      <c r="D201" s="6"/>
      <c r="E201" s="6"/>
      <c r="F201" s="6"/>
      <c r="G201" s="6"/>
      <c r="H201" s="6"/>
      <c r="I201" s="479" t="s">
        <v>72</v>
      </c>
      <c r="J201" s="6"/>
      <c r="K201" s="6"/>
      <c r="L201" s="6"/>
      <c r="M201" s="6"/>
      <c r="N201" s="479" t="s">
        <v>73</v>
      </c>
      <c r="P201" s="6"/>
      <c r="Q201" s="6"/>
      <c r="R201" s="6"/>
      <c r="S201" s="480" t="s">
        <v>74</v>
      </c>
      <c r="T201" s="6"/>
      <c r="V201" s="6"/>
      <c r="W201" s="6"/>
      <c r="X201" s="6"/>
      <c r="Y201" s="6"/>
      <c r="Z201" s="6"/>
      <c r="AA201" s="6"/>
      <c r="AB201" s="6"/>
      <c r="AC201" s="6"/>
      <c r="AD201" s="2"/>
      <c r="AE201" s="2"/>
      <c r="AF201" s="2"/>
      <c r="AG201" s="2"/>
      <c r="AH201" s="2"/>
      <c r="AI201" s="2"/>
    </row>
    <row r="202">
      <c r="A202" s="6"/>
      <c r="B202" s="6"/>
      <c r="C202" s="6"/>
      <c r="D202" s="6"/>
      <c r="E202" s="6"/>
      <c r="F202" s="6"/>
      <c r="G202" s="6"/>
      <c r="H202" s="7" t="s">
        <v>75</v>
      </c>
      <c r="I202" s="439">
        <f t="array" ref="I202:M206">G194:K198</f>
        <v>-2.214341258</v>
      </c>
      <c r="J202" s="292">
        <v>-3.335718275880539</v>
      </c>
      <c r="K202" s="481">
        <v>4.81590132356798</v>
      </c>
      <c r="L202" s="482">
        <v>0.002742980211680171</v>
      </c>
      <c r="M202" s="483">
        <v>-0.6832075878463039</v>
      </c>
      <c r="N202" s="444">
        <f t="array" ref="N202:R206">V194:Z198</f>
        <v>-0.1136091718</v>
      </c>
      <c r="O202" s="484">
        <v>-1.5398368083266467</v>
      </c>
      <c r="P202" s="442">
        <v>7.1928497873173525</v>
      </c>
      <c r="Q202" s="447">
        <v>-3.03118043119773</v>
      </c>
      <c r="R202" s="485">
        <v>-3.6204506817968975E-5</v>
      </c>
      <c r="S202" s="486">
        <f t="shared" ref="S202:W202" si="104">NORMINV(rand(),0,1)</f>
        <v>-0.4908682568</v>
      </c>
      <c r="T202" s="487">
        <f t="shared" si="104"/>
        <v>2.11885591</v>
      </c>
      <c r="U202" s="487">
        <f t="shared" si="104"/>
        <v>0.6535068448</v>
      </c>
      <c r="V202" s="487">
        <f t="shared" si="104"/>
        <v>1.413801013</v>
      </c>
      <c r="W202" s="488">
        <f t="shared" si="104"/>
        <v>1.339930492</v>
      </c>
      <c r="X202" s="6"/>
      <c r="Y202" s="6"/>
      <c r="Z202" s="6"/>
      <c r="AA202" s="6"/>
      <c r="AB202" s="6"/>
      <c r="AC202" s="6"/>
      <c r="AD202" s="2"/>
      <c r="AE202" s="2"/>
      <c r="AF202" s="2"/>
      <c r="AG202" s="2"/>
      <c r="AH202" s="2"/>
      <c r="AI202" s="2"/>
    </row>
    <row r="203">
      <c r="A203" s="6"/>
      <c r="B203" s="6"/>
      <c r="C203" s="6"/>
      <c r="D203" s="6"/>
      <c r="E203" s="6"/>
      <c r="F203" s="6"/>
      <c r="G203" s="6"/>
      <c r="H203" s="6"/>
      <c r="I203" s="489">
        <v>-1.6562748808528966</v>
      </c>
      <c r="J203" s="490">
        <v>-0.9741874951498614</v>
      </c>
      <c r="K203" s="78">
        <v>-0.47689428221456626</v>
      </c>
      <c r="L203" s="491">
        <v>0.0014617061656281138</v>
      </c>
      <c r="M203" s="492">
        <v>-0.5578499570226539</v>
      </c>
      <c r="N203" s="493">
        <v>1.8073489243550647</v>
      </c>
      <c r="O203" s="494">
        <v>0.43905950658141035</v>
      </c>
      <c r="P203" s="495">
        <v>-0.6136740972208685</v>
      </c>
      <c r="Q203" s="496">
        <v>1.300995824810772</v>
      </c>
      <c r="R203" s="497">
        <v>1.5539131793004063E-5</v>
      </c>
      <c r="S203" s="132">
        <f t="shared" ref="S203:W203" si="105">NORMINV(rand(),0,1)</f>
        <v>-0.5577680696</v>
      </c>
      <c r="T203" s="498">
        <f t="shared" si="105"/>
        <v>-1.188064331</v>
      </c>
      <c r="U203" s="498">
        <f t="shared" si="105"/>
        <v>-1.859445422</v>
      </c>
      <c r="V203" s="498">
        <f t="shared" si="105"/>
        <v>0.7977861045</v>
      </c>
      <c r="W203" s="499">
        <f t="shared" si="105"/>
        <v>-1.116083085</v>
      </c>
      <c r="X203" s="6"/>
      <c r="Y203" s="6"/>
      <c r="Z203" s="6"/>
      <c r="AA203" s="6"/>
      <c r="AB203" s="6"/>
      <c r="AC203" s="6"/>
      <c r="AD203" s="2"/>
      <c r="AE203" s="2"/>
      <c r="AF203" s="2"/>
      <c r="AG203" s="2"/>
      <c r="AH203" s="2"/>
      <c r="AI203" s="2"/>
    </row>
    <row r="204">
      <c r="A204" s="6"/>
      <c r="B204" s="6"/>
      <c r="C204" s="6"/>
      <c r="D204" s="6"/>
      <c r="E204" s="6"/>
      <c r="F204" s="6"/>
      <c r="G204" s="6"/>
      <c r="H204" s="6"/>
      <c r="I204" s="457">
        <v>-0.08929880012389693</v>
      </c>
      <c r="J204" s="500">
        <v>1.4088523297909386</v>
      </c>
      <c r="K204" s="497">
        <v>-4.408672784718179</v>
      </c>
      <c r="L204" s="501">
        <v>-7.517155986300777E-4</v>
      </c>
      <c r="M204" s="491">
        <v>0.3158257131485306</v>
      </c>
      <c r="N204" s="502">
        <v>0.07430831505455965</v>
      </c>
      <c r="O204" s="503">
        <v>-0.18292415369578796</v>
      </c>
      <c r="P204" s="504">
        <v>-3.633479084581771</v>
      </c>
      <c r="Q204" s="505">
        <v>1.3783454778892217</v>
      </c>
      <c r="R204" s="501">
        <v>1.6462998288805075E-5</v>
      </c>
      <c r="S204" s="132">
        <f t="shared" ref="S204:W204" si="106">NORMINV(rand(),0,1)</f>
        <v>0.1611900498</v>
      </c>
      <c r="T204" s="498">
        <f t="shared" si="106"/>
        <v>1.211152294</v>
      </c>
      <c r="U204" s="498">
        <f t="shared" si="106"/>
        <v>0.7756106271</v>
      </c>
      <c r="V204" s="498">
        <f t="shared" si="106"/>
        <v>0.1677766958</v>
      </c>
      <c r="W204" s="499">
        <f t="shared" si="106"/>
        <v>0.6414041167</v>
      </c>
      <c r="X204" s="6"/>
      <c r="Y204" s="6"/>
      <c r="Z204" s="6"/>
      <c r="AA204" s="6"/>
      <c r="AB204" s="6"/>
      <c r="AC204" s="6"/>
      <c r="AD204" s="2"/>
      <c r="AE204" s="2"/>
      <c r="AF204" s="2"/>
      <c r="AG204" s="2"/>
      <c r="AH204" s="2"/>
      <c r="AI204" s="2"/>
    </row>
    <row r="205">
      <c r="B205" s="1"/>
      <c r="C205" s="2"/>
      <c r="D205" s="2"/>
      <c r="E205" s="2"/>
      <c r="F205" s="2"/>
      <c r="G205" s="2"/>
      <c r="H205" s="6"/>
      <c r="I205" s="244">
        <v>2.8854869841694653</v>
      </c>
      <c r="J205" s="506">
        <v>-0.033870578162037424</v>
      </c>
      <c r="K205" s="491">
        <v>2.7207761952641194</v>
      </c>
      <c r="L205" s="507">
        <v>6.243277701722106E-4</v>
      </c>
      <c r="M205" s="396">
        <v>-0.5605101744475601</v>
      </c>
      <c r="N205" s="508">
        <v>1.885300958409424</v>
      </c>
      <c r="O205" s="450">
        <v>-0.21941226071354772</v>
      </c>
      <c r="P205" s="468">
        <v>-3.2198526875820686</v>
      </c>
      <c r="Q205" s="509">
        <v>0.13224405270624318</v>
      </c>
      <c r="R205" s="491">
        <v>1.5795267940659814E-6</v>
      </c>
      <c r="S205" s="132">
        <f t="shared" ref="S205:W205" si="107">NORMINV(rand(),0,1)</f>
        <v>0.7174951488</v>
      </c>
      <c r="T205" s="498">
        <f t="shared" si="107"/>
        <v>-0.1518712916</v>
      </c>
      <c r="U205" s="498">
        <f t="shared" si="107"/>
        <v>0.5770511457</v>
      </c>
      <c r="V205" s="498">
        <f t="shared" si="107"/>
        <v>0.05701085868</v>
      </c>
      <c r="W205" s="499">
        <f t="shared" si="107"/>
        <v>0.5396700494</v>
      </c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>
      <c r="B206" s="1"/>
      <c r="C206" s="2"/>
      <c r="D206" s="2"/>
      <c r="E206" s="2"/>
      <c r="F206" s="2"/>
      <c r="G206" s="2"/>
      <c r="H206" s="6"/>
      <c r="I206" s="510">
        <v>-4.804936913910855</v>
      </c>
      <c r="J206" s="511">
        <v>-3.298840633497435</v>
      </c>
      <c r="K206" s="512">
        <v>4.087852404607032</v>
      </c>
      <c r="L206" s="86">
        <v>0.0014129450256760302</v>
      </c>
      <c r="M206" s="513">
        <v>0.1520379672542718</v>
      </c>
      <c r="N206" s="514">
        <v>-1.3570110501103103</v>
      </c>
      <c r="O206" s="515">
        <v>0.45285714519090586</v>
      </c>
      <c r="P206" s="87">
        <v>0.30440352646769975</v>
      </c>
      <c r="Q206" s="516">
        <v>0.5716845428576363</v>
      </c>
      <c r="R206" s="517">
        <v>6.828216729062168E-6</v>
      </c>
      <c r="S206" s="518">
        <f t="shared" ref="S206:W206" si="108">NORMINV(rand(),0,1)</f>
        <v>-1.168095173</v>
      </c>
      <c r="T206" s="519">
        <f t="shared" si="108"/>
        <v>0.4766956803</v>
      </c>
      <c r="U206" s="519">
        <f t="shared" si="108"/>
        <v>0.5647840841</v>
      </c>
      <c r="V206" s="519">
        <f t="shared" si="108"/>
        <v>-0.03279374474</v>
      </c>
      <c r="W206" s="520">
        <f t="shared" si="108"/>
        <v>-0.4195199512</v>
      </c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>
      <c r="B207" s="1"/>
      <c r="C207" s="2"/>
      <c r="D207" s="2"/>
      <c r="E207" s="2"/>
      <c r="F207" s="2"/>
      <c r="G207" s="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8" t="s">
        <v>37</v>
      </c>
      <c r="S207" s="6"/>
      <c r="T207" s="6"/>
      <c r="U207" s="6"/>
      <c r="V207" s="6"/>
      <c r="W207" s="6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>
      <c r="B208" s="1"/>
      <c r="C208" s="2"/>
      <c r="D208" s="2"/>
      <c r="E208" s="2"/>
      <c r="F208" s="2"/>
      <c r="G208" s="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8" t="s">
        <v>37</v>
      </c>
      <c r="S208" s="6"/>
      <c r="T208" s="6"/>
      <c r="U208" s="6"/>
      <c r="V208" s="6"/>
      <c r="W208" s="6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>
      <c r="B209" s="1"/>
      <c r="C209" s="2"/>
      <c r="D209" s="2"/>
      <c r="E209" s="2"/>
      <c r="F209" s="2"/>
      <c r="G209" s="2"/>
      <c r="H209" s="7" t="s">
        <v>76</v>
      </c>
      <c r="I209" s="521">
        <f t="shared" ref="I209:M209" si="109">NORMINV(rand(),0,1)</f>
        <v>0.5839824685</v>
      </c>
      <c r="J209" s="522">
        <f t="shared" si="109"/>
        <v>-1.445186264</v>
      </c>
      <c r="K209" s="523">
        <f t="shared" si="109"/>
        <v>0.5787259273</v>
      </c>
      <c r="L209" s="524">
        <f t="shared" si="109"/>
        <v>-1.520148932</v>
      </c>
      <c r="M209" s="525">
        <f t="shared" si="109"/>
        <v>-0.1793346718</v>
      </c>
      <c r="N209" s="6"/>
      <c r="O209" s="7" t="s">
        <v>77</v>
      </c>
      <c r="P209" s="439">
        <f t="array" ref="P209:T213">MMULT(I202:W206, I209:M223)</f>
        <v>4.84528596</v>
      </c>
      <c r="Q209" s="526">
        <v>-1.252075005031863</v>
      </c>
      <c r="R209" s="104">
        <v>-1.9253598466454016</v>
      </c>
      <c r="S209" s="527">
        <v>14.66724150091477</v>
      </c>
      <c r="T209" s="528">
        <v>-6.045711185995557</v>
      </c>
      <c r="U209" s="424"/>
      <c r="V209" s="424"/>
      <c r="W209" s="424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>
      <c r="B210" s="1"/>
      <c r="C210" s="2"/>
      <c r="D210" s="2"/>
      <c r="E210" s="2"/>
      <c r="F210" s="2"/>
      <c r="G210" s="2"/>
      <c r="H210" s="6"/>
      <c r="I210" s="529">
        <f t="shared" ref="I210:M210" si="110">NORMINV(rand(),0,1)</f>
        <v>-0.03308814125</v>
      </c>
      <c r="J210" s="319">
        <f t="shared" si="110"/>
        <v>0.234719579</v>
      </c>
      <c r="K210" s="530">
        <f t="shared" si="110"/>
        <v>0.4521180583</v>
      </c>
      <c r="L210" s="531">
        <f t="shared" si="110"/>
        <v>0.08980817886</v>
      </c>
      <c r="M210" s="532">
        <f t="shared" si="110"/>
        <v>0.6999358506</v>
      </c>
      <c r="N210" s="6"/>
      <c r="O210" s="6"/>
      <c r="P210" s="533">
        <v>-5.958841690104295</v>
      </c>
      <c r="Q210" s="534">
        <v>-2.3815987753762307</v>
      </c>
      <c r="R210" s="236">
        <v>-2.161373989328478</v>
      </c>
      <c r="S210" s="452">
        <v>-1.8785018783924894</v>
      </c>
      <c r="T210" s="535">
        <v>-0.9763398007769055</v>
      </c>
      <c r="U210" s="424"/>
      <c r="V210" s="424"/>
      <c r="W210" s="424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>
      <c r="B211" s="1"/>
      <c r="C211" s="2"/>
      <c r="D211" s="2"/>
      <c r="E211" s="2"/>
      <c r="F211" s="2"/>
      <c r="G211" s="2"/>
      <c r="H211" s="6"/>
      <c r="I211" s="536">
        <f t="shared" ref="I211:M211" si="111">NORMINV(rand(),0,1)</f>
        <v>0.8257917914</v>
      </c>
      <c r="J211" s="537">
        <f t="shared" si="111"/>
        <v>-1.031856216</v>
      </c>
      <c r="K211" s="538">
        <f t="shared" si="111"/>
        <v>1.932305673</v>
      </c>
      <c r="L211" s="539">
        <f t="shared" si="111"/>
        <v>1.451881028</v>
      </c>
      <c r="M211" s="540">
        <f t="shared" si="111"/>
        <v>-0.004927891267</v>
      </c>
      <c r="N211" s="8" t="s">
        <v>46</v>
      </c>
      <c r="O211" s="8" t="s">
        <v>46</v>
      </c>
      <c r="P211" s="541">
        <v>-2.4433229188254684</v>
      </c>
      <c r="Q211" s="309">
        <v>2.862542285467557</v>
      </c>
      <c r="R211" s="542">
        <v>-3.330923202886865</v>
      </c>
      <c r="S211" s="78">
        <v>-4.388982821902256</v>
      </c>
      <c r="T211" s="543">
        <v>1.1146217209572185</v>
      </c>
      <c r="U211" s="424"/>
      <c r="V211" s="424"/>
      <c r="W211" s="424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>
      <c r="B212" s="1"/>
      <c r="C212" s="2"/>
      <c r="D212" s="2"/>
      <c r="E212" s="2"/>
      <c r="F212" s="2"/>
      <c r="G212" s="2"/>
      <c r="H212" s="6"/>
      <c r="I212" s="544">
        <f t="shared" ref="I212:M212" si="112">NORMINV(rand(),0,1)</f>
        <v>-1.696650878</v>
      </c>
      <c r="J212" s="545">
        <f t="shared" si="112"/>
        <v>-0.3382793736</v>
      </c>
      <c r="K212" s="310">
        <f t="shared" si="112"/>
        <v>-0.5753488981</v>
      </c>
      <c r="L212" s="546">
        <f t="shared" si="112"/>
        <v>1.105463919</v>
      </c>
      <c r="M212" s="547">
        <f t="shared" si="112"/>
        <v>0.7198782519</v>
      </c>
      <c r="N212" s="6"/>
      <c r="O212" s="6"/>
      <c r="P212" s="548">
        <v>6.968258249476865</v>
      </c>
      <c r="Q212" s="81">
        <v>-7.550532112888687</v>
      </c>
      <c r="R212" s="549">
        <v>9.401961402437705</v>
      </c>
      <c r="S212" s="550">
        <v>-1.8341459324992042</v>
      </c>
      <c r="T212" s="551">
        <v>0.001734115789766677</v>
      </c>
      <c r="U212" s="424"/>
      <c r="V212" s="424"/>
      <c r="W212" s="424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>
      <c r="B213" s="1"/>
      <c r="C213" s="2"/>
      <c r="D213" s="2"/>
      <c r="E213" s="2"/>
      <c r="F213" s="2"/>
      <c r="G213" s="2"/>
      <c r="H213" s="6"/>
      <c r="I213" s="552">
        <f t="shared" ref="I213:M213" si="113">NORMINV(rand(),0,1)</f>
        <v>0.7920640126</v>
      </c>
      <c r="J213" s="553">
        <f t="shared" si="113"/>
        <v>0.426961235</v>
      </c>
      <c r="K213" s="238">
        <f t="shared" si="113"/>
        <v>0.1713680398</v>
      </c>
      <c r="L213" s="554">
        <f t="shared" si="113"/>
        <v>1.126074102</v>
      </c>
      <c r="M213" s="555">
        <f t="shared" si="113"/>
        <v>-0.2592698961</v>
      </c>
      <c r="N213" s="6"/>
      <c r="O213" s="6"/>
      <c r="P213" s="556">
        <v>-3.317651451595206</v>
      </c>
      <c r="Q213" s="557">
        <v>4.338460111686715</v>
      </c>
      <c r="R213" s="558">
        <v>6.0159879152747395</v>
      </c>
      <c r="S213" s="559">
        <v>15.087336952251494</v>
      </c>
      <c r="T213" s="560">
        <v>-2.615541951213148</v>
      </c>
      <c r="U213" s="424"/>
      <c r="V213" s="424"/>
      <c r="W213" s="424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>
      <c r="B214" s="1"/>
      <c r="C214" s="2"/>
      <c r="D214" s="2"/>
      <c r="E214" s="2"/>
      <c r="F214" s="2"/>
      <c r="G214" s="2"/>
      <c r="H214" s="6"/>
      <c r="I214" s="561">
        <f t="shared" ref="I214:M214" si="114">NORMINV(rand(),0,1)</f>
        <v>0.7186733054</v>
      </c>
      <c r="J214" s="115">
        <f t="shared" si="114"/>
        <v>-0.01989056095</v>
      </c>
      <c r="K214" s="562">
        <f t="shared" si="114"/>
        <v>0.7163694343</v>
      </c>
      <c r="L214" s="563">
        <f t="shared" si="114"/>
        <v>-0.01802092899</v>
      </c>
      <c r="M214" s="460">
        <f t="shared" si="114"/>
        <v>-0.6252636929</v>
      </c>
      <c r="N214" s="6"/>
      <c r="O214" s="6"/>
      <c r="P214" s="424"/>
      <c r="Q214" s="424"/>
      <c r="R214" s="424"/>
      <c r="S214" s="424"/>
      <c r="T214" s="424"/>
      <c r="U214" s="424"/>
      <c r="V214" s="424"/>
      <c r="W214" s="424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>
      <c r="B215" s="1"/>
      <c r="C215" s="2"/>
      <c r="D215" s="2"/>
      <c r="E215" s="2"/>
      <c r="F215" s="2"/>
      <c r="G215" s="2"/>
      <c r="H215" s="6"/>
      <c r="I215" s="334">
        <f t="shared" ref="I215:M215" si="115">NORMINV(rand(),0,1)</f>
        <v>-0.6617347814</v>
      </c>
      <c r="J215" s="564">
        <f t="shared" si="115"/>
        <v>-0.302729557</v>
      </c>
      <c r="K215" s="565">
        <f t="shared" si="115"/>
        <v>-0.1682491019</v>
      </c>
      <c r="L215" s="78">
        <f t="shared" si="115"/>
        <v>-1.464265608</v>
      </c>
      <c r="M215" s="566">
        <f t="shared" si="115"/>
        <v>-0.2133412728</v>
      </c>
      <c r="N215" s="6"/>
      <c r="O215" s="6"/>
      <c r="P215" s="424"/>
      <c r="Q215" s="424"/>
      <c r="R215" s="424"/>
      <c r="S215" s="424"/>
      <c r="T215" s="424"/>
      <c r="U215" s="424"/>
      <c r="V215" s="424"/>
      <c r="W215" s="424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>
      <c r="B216" s="1"/>
      <c r="C216" s="2"/>
      <c r="D216" s="2"/>
      <c r="E216" s="2"/>
      <c r="F216" s="2"/>
      <c r="G216" s="2"/>
      <c r="H216" s="6"/>
      <c r="I216" s="122">
        <f t="shared" ref="I216:M216" si="116">NORMINV(rand(),0,1)</f>
        <v>0.1804213947</v>
      </c>
      <c r="J216" s="567">
        <f t="shared" si="116"/>
        <v>-0.1082673021</v>
      </c>
      <c r="K216" s="568">
        <f t="shared" si="116"/>
        <v>-0.7228171251</v>
      </c>
      <c r="L216" s="569">
        <f t="shared" si="116"/>
        <v>0.2996252391</v>
      </c>
      <c r="M216" s="163">
        <f t="shared" si="116"/>
        <v>-0.1553020456</v>
      </c>
      <c r="N216" s="6"/>
      <c r="O216" s="6"/>
      <c r="P216" s="424"/>
      <c r="Q216" s="424"/>
      <c r="R216" s="424"/>
      <c r="S216" s="424"/>
      <c r="T216" s="424"/>
      <c r="U216" s="424"/>
      <c r="V216" s="424"/>
      <c r="W216" s="424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>
      <c r="B217" s="1"/>
      <c r="C217" s="2"/>
      <c r="D217" s="2"/>
      <c r="E217" s="2"/>
      <c r="F217" s="2"/>
      <c r="G217" s="2"/>
      <c r="H217" s="6"/>
      <c r="I217" s="570">
        <f t="shared" ref="I217:M217" si="117">NORMINV(rand(),0,1)</f>
        <v>-0.1166170122</v>
      </c>
      <c r="J217" s="571">
        <f t="shared" si="117"/>
        <v>-1.539553485</v>
      </c>
      <c r="K217" s="572">
        <f t="shared" si="117"/>
        <v>0.7676595678</v>
      </c>
      <c r="L217" s="573">
        <f t="shared" si="117"/>
        <v>0.4903426559</v>
      </c>
      <c r="M217" s="574">
        <f t="shared" si="117"/>
        <v>0.197137053</v>
      </c>
      <c r="N217" s="6"/>
      <c r="O217" s="6"/>
      <c r="P217" s="424"/>
      <c r="Q217" s="424"/>
      <c r="R217" s="424"/>
      <c r="S217" s="424"/>
      <c r="T217" s="424"/>
      <c r="U217" s="424"/>
      <c r="V217" s="424"/>
      <c r="W217" s="424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>
      <c r="B218" s="1"/>
      <c r="C218" s="2"/>
      <c r="D218" s="2"/>
      <c r="E218" s="2"/>
      <c r="F218" s="2"/>
      <c r="G218" s="2"/>
      <c r="H218" s="6"/>
      <c r="I218" s="575">
        <f t="shared" ref="I218:M218" si="118">NORMINV(rand(),0,1)</f>
        <v>-0.5683469381</v>
      </c>
      <c r="J218" s="336">
        <f t="shared" si="118"/>
        <v>3.03562739</v>
      </c>
      <c r="K218" s="576">
        <f t="shared" si="118"/>
        <v>-1.233234853</v>
      </c>
      <c r="L218" s="397">
        <f t="shared" si="118"/>
        <v>0.5184496194</v>
      </c>
      <c r="M218" s="239">
        <f t="shared" si="118"/>
        <v>0.1086755833</v>
      </c>
      <c r="N218" s="6"/>
      <c r="O218" s="6"/>
      <c r="P218" s="424"/>
      <c r="Q218" s="424"/>
      <c r="R218" s="424"/>
      <c r="S218" s="424"/>
      <c r="T218" s="424"/>
      <c r="U218" s="424"/>
      <c r="V218" s="424"/>
      <c r="W218" s="424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>
      <c r="B219" s="1"/>
      <c r="C219" s="2"/>
      <c r="D219" s="2"/>
      <c r="E219" s="2"/>
      <c r="F219" s="2"/>
      <c r="G219" s="2"/>
      <c r="H219" s="6"/>
      <c r="I219" s="577">
        <f t="shared" ref="I219:M219" si="119">NORMINV(rand(),0,1)</f>
        <v>2.135715425</v>
      </c>
      <c r="J219" s="578">
        <f t="shared" si="119"/>
        <v>-2.541351126</v>
      </c>
      <c r="K219" s="579">
        <f t="shared" si="119"/>
        <v>-0.9582631546</v>
      </c>
      <c r="L219" s="580">
        <f t="shared" si="119"/>
        <v>-1.174204219</v>
      </c>
      <c r="M219" s="581">
        <f t="shared" si="119"/>
        <v>1.891197577</v>
      </c>
      <c r="N219" s="6"/>
      <c r="O219" s="6"/>
      <c r="P219" s="424"/>
      <c r="Q219" s="424"/>
      <c r="R219" s="424"/>
      <c r="S219" s="424"/>
      <c r="T219" s="424"/>
      <c r="U219" s="424"/>
      <c r="V219" s="424"/>
      <c r="W219" s="424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>
      <c r="B220" s="1"/>
      <c r="C220" s="2"/>
      <c r="D220" s="2"/>
      <c r="E220" s="2"/>
      <c r="F220" s="2"/>
      <c r="G220" s="2"/>
      <c r="H220" s="6"/>
      <c r="I220" s="582">
        <f t="shared" ref="I220:M220" si="120">NORMINV(rand(),0,1)</f>
        <v>0.13013977</v>
      </c>
      <c r="J220" s="583">
        <f t="shared" si="120"/>
        <v>-1.23484377</v>
      </c>
      <c r="K220" s="319">
        <f t="shared" si="120"/>
        <v>1.17118896</v>
      </c>
      <c r="L220" s="584">
        <f t="shared" si="120"/>
        <v>0.6018705575</v>
      </c>
      <c r="M220" s="585">
        <f t="shared" si="120"/>
        <v>-0.4079053891</v>
      </c>
      <c r="N220" s="6"/>
      <c r="O220" s="6"/>
      <c r="P220" s="424"/>
      <c r="Q220" s="424"/>
      <c r="R220" s="424"/>
      <c r="S220" s="424"/>
      <c r="T220" s="424"/>
      <c r="U220" s="424"/>
      <c r="V220" s="424"/>
      <c r="W220" s="424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>
      <c r="B221" s="1"/>
      <c r="C221" s="2"/>
      <c r="D221" s="2"/>
      <c r="E221" s="2"/>
      <c r="F221" s="2"/>
      <c r="G221" s="2"/>
      <c r="H221" s="6"/>
      <c r="I221" s="586">
        <f t="shared" ref="I221:M221" si="121">NORMINV(rand(),0,1)</f>
        <v>0.4397419564</v>
      </c>
      <c r="J221" s="587">
        <f t="shared" si="121"/>
        <v>1.849469107</v>
      </c>
      <c r="K221" s="500">
        <f t="shared" si="121"/>
        <v>1.234598101</v>
      </c>
      <c r="L221" s="588">
        <f t="shared" si="121"/>
        <v>1.176216104</v>
      </c>
      <c r="M221" s="589">
        <f t="shared" si="121"/>
        <v>0.1617952426</v>
      </c>
      <c r="N221" s="6"/>
      <c r="O221" s="6"/>
      <c r="P221" s="424"/>
      <c r="Q221" s="424"/>
      <c r="R221" s="424"/>
      <c r="S221" s="424"/>
      <c r="T221" s="424"/>
      <c r="U221" s="424"/>
      <c r="V221" s="424"/>
      <c r="W221" s="424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>
      <c r="B222" s="1"/>
      <c r="C222" s="2"/>
      <c r="D222" s="2"/>
      <c r="E222" s="2"/>
      <c r="F222" s="2"/>
      <c r="G222" s="2"/>
      <c r="H222" s="6"/>
      <c r="I222" s="590">
        <f t="shared" ref="I222:M222" si="122">NORMINV(rand(),0,1)</f>
        <v>-1.193150678</v>
      </c>
      <c r="J222" s="218">
        <f t="shared" si="122"/>
        <v>-2.181082171</v>
      </c>
      <c r="K222" s="591">
        <f t="shared" si="122"/>
        <v>-1.618689744</v>
      </c>
      <c r="L222" s="592">
        <f t="shared" si="122"/>
        <v>-0.3359663529</v>
      </c>
      <c r="M222" s="593">
        <f t="shared" si="122"/>
        <v>-0.02389451586</v>
      </c>
      <c r="N222" s="6"/>
      <c r="O222" s="6"/>
      <c r="P222" s="424"/>
      <c r="Q222" s="424"/>
      <c r="R222" s="424"/>
      <c r="S222" s="424"/>
      <c r="T222" s="424"/>
      <c r="U222" s="424"/>
      <c r="V222" s="424"/>
      <c r="W222" s="424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>
      <c r="B223" s="1"/>
      <c r="C223" s="2"/>
      <c r="D223" s="2"/>
      <c r="E223" s="2"/>
      <c r="F223" s="2"/>
      <c r="G223" s="2"/>
      <c r="H223" s="6"/>
      <c r="I223" s="594">
        <f t="shared" ref="I223:M223" si="123">NORMINV(rand(),0,1)</f>
        <v>1.627292795</v>
      </c>
      <c r="J223" s="595">
        <f t="shared" si="123"/>
        <v>0.3585570672</v>
      </c>
      <c r="K223" s="596">
        <f t="shared" si="123"/>
        <v>-1.824601913</v>
      </c>
      <c r="L223" s="597">
        <f t="shared" si="123"/>
        <v>0.226839325</v>
      </c>
      <c r="M223" s="598">
        <f t="shared" si="123"/>
        <v>-0.916210896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>
      <c r="A225" s="4" t="s">
        <v>78</v>
      </c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2"/>
      <c r="AB226" s="2"/>
      <c r="AC226" s="2"/>
      <c r="AD226" s="2"/>
      <c r="AE226" s="2"/>
      <c r="AF226" s="2"/>
      <c r="AG226" s="2"/>
      <c r="AH226" s="2"/>
      <c r="AI226" s="2"/>
    </row>
    <row r="227">
      <c r="A227" s="6"/>
      <c r="B227" s="7" t="s">
        <v>40</v>
      </c>
      <c r="C227" s="53">
        <v>0.1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2"/>
      <c r="AB227" s="2"/>
      <c r="AC227" s="2"/>
      <c r="AD227" s="2"/>
      <c r="AE227" s="2"/>
      <c r="AF227" s="2"/>
      <c r="AG227" s="2"/>
      <c r="AH227" s="2"/>
      <c r="AI227" s="2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2"/>
      <c r="AB228" s="2"/>
      <c r="AC228" s="2"/>
      <c r="AD228" s="2"/>
      <c r="AE228" s="2"/>
      <c r="AF228" s="2"/>
      <c r="AG228" s="2"/>
      <c r="AH228" s="2"/>
      <c r="AI228" s="2"/>
    </row>
    <row r="229">
      <c r="A229" s="6"/>
      <c r="B229" s="7" t="s">
        <v>41</v>
      </c>
      <c r="C229" s="54">
        <f t="shared" ref="C229:G229" si="124">IF(RAND()&gt;$C$115, 1, 0)</f>
        <v>1</v>
      </c>
      <c r="D229" s="54">
        <f t="shared" si="124"/>
        <v>1</v>
      </c>
      <c r="E229" s="54">
        <f t="shared" si="124"/>
        <v>1</v>
      </c>
      <c r="F229" s="54">
        <f t="shared" si="124"/>
        <v>1</v>
      </c>
      <c r="G229" s="54">
        <f t="shared" si="124"/>
        <v>1</v>
      </c>
      <c r="H229" s="8"/>
      <c r="I229" s="8"/>
      <c r="J229" s="8"/>
      <c r="K229" s="8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2"/>
      <c r="AB229" s="2"/>
      <c r="AC229" s="2"/>
      <c r="AD229" s="2"/>
      <c r="AE229" s="2"/>
      <c r="AF229" s="2"/>
      <c r="AG229" s="2"/>
      <c r="AH229" s="2"/>
      <c r="AI229" s="2"/>
    </row>
    <row r="230">
      <c r="A230" s="6"/>
      <c r="B230" s="7" t="s">
        <v>42</v>
      </c>
      <c r="C230" s="54">
        <f t="shared" ref="C230:G230" si="125">IF(RAND()&gt;$C$115, 1, 0)</f>
        <v>1</v>
      </c>
      <c r="D230" s="54">
        <f t="shared" si="125"/>
        <v>1</v>
      </c>
      <c r="E230" s="54">
        <f t="shared" si="125"/>
        <v>1</v>
      </c>
      <c r="F230" s="54">
        <f t="shared" si="125"/>
        <v>1</v>
      </c>
      <c r="G230" s="54">
        <f t="shared" si="125"/>
        <v>1</v>
      </c>
      <c r="H230" s="8"/>
      <c r="I230" s="8"/>
      <c r="J230" s="8"/>
      <c r="K230" s="8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2"/>
      <c r="AB230" s="2"/>
      <c r="AC230" s="2"/>
      <c r="AD230" s="2"/>
      <c r="AE230" s="2"/>
      <c r="AF230" s="2"/>
      <c r="AG230" s="2"/>
      <c r="AH230" s="2"/>
      <c r="AI230" s="2"/>
    </row>
    <row r="231">
      <c r="A231" s="6"/>
      <c r="B231" s="6"/>
      <c r="C231" s="54">
        <f t="shared" ref="C231:G231" si="126">IF(RAND()&gt;$C$115, 1, 0)</f>
        <v>1</v>
      </c>
      <c r="D231" s="54">
        <f t="shared" si="126"/>
        <v>1</v>
      </c>
      <c r="E231" s="54">
        <f t="shared" si="126"/>
        <v>1</v>
      </c>
      <c r="F231" s="54">
        <f t="shared" si="126"/>
        <v>1</v>
      </c>
      <c r="G231" s="54">
        <f t="shared" si="126"/>
        <v>1</v>
      </c>
      <c r="H231" s="8"/>
      <c r="I231" s="8"/>
      <c r="J231" s="8"/>
      <c r="K231" s="8"/>
      <c r="L231" s="6"/>
      <c r="M231" s="12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2"/>
      <c r="AB231" s="2"/>
      <c r="AC231" s="2"/>
      <c r="AD231" s="2"/>
      <c r="AE231" s="2"/>
      <c r="AF231" s="2"/>
      <c r="AG231" s="2"/>
      <c r="AH231" s="2"/>
      <c r="AI231" s="2"/>
    </row>
    <row r="232">
      <c r="A232" s="6"/>
      <c r="B232" s="6"/>
      <c r="C232" s="54">
        <f t="shared" ref="C232:G232" si="127">IF(RAND()&gt;$C$115, 1, 0)</f>
        <v>1</v>
      </c>
      <c r="D232" s="54">
        <f t="shared" si="127"/>
        <v>1</v>
      </c>
      <c r="E232" s="54">
        <f t="shared" si="127"/>
        <v>1</v>
      </c>
      <c r="F232" s="54">
        <f t="shared" si="127"/>
        <v>1</v>
      </c>
      <c r="G232" s="54">
        <f t="shared" si="127"/>
        <v>1</v>
      </c>
      <c r="H232" s="8"/>
      <c r="I232" s="8"/>
      <c r="J232" s="8"/>
      <c r="K232" s="8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2"/>
      <c r="AB232" s="2"/>
      <c r="AC232" s="2"/>
      <c r="AD232" s="2"/>
      <c r="AE232" s="2"/>
      <c r="AF232" s="2"/>
      <c r="AG232" s="2"/>
      <c r="AH232" s="2"/>
      <c r="AI232" s="2"/>
    </row>
    <row r="233">
      <c r="A233" s="6"/>
      <c r="B233" s="6"/>
      <c r="C233" s="54">
        <f t="shared" ref="C233:G233" si="128">IF(RAND()&gt;$C$115, 1, 0)</f>
        <v>0</v>
      </c>
      <c r="D233" s="54">
        <f t="shared" si="128"/>
        <v>1</v>
      </c>
      <c r="E233" s="54">
        <f t="shared" si="128"/>
        <v>1</v>
      </c>
      <c r="F233" s="54">
        <f t="shared" si="128"/>
        <v>1</v>
      </c>
      <c r="G233" s="54">
        <f t="shared" si="128"/>
        <v>1</v>
      </c>
      <c r="H233" s="8"/>
      <c r="I233" s="8"/>
      <c r="J233" s="8"/>
      <c r="K233" s="8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2"/>
      <c r="AB233" s="2"/>
      <c r="AC233" s="2"/>
      <c r="AD233" s="2"/>
      <c r="AE233" s="2"/>
      <c r="AF233" s="2"/>
      <c r="AG233" s="2"/>
      <c r="AH233" s="2"/>
      <c r="AI233" s="2"/>
    </row>
    <row r="234">
      <c r="B234" s="1"/>
      <c r="C234" s="2"/>
      <c r="D234" s="2"/>
      <c r="E234" s="50" t="s">
        <v>37</v>
      </c>
      <c r="F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>
      <c r="B235" s="1"/>
      <c r="C235" s="2"/>
      <c r="D235" s="2"/>
      <c r="E235" s="50" t="s">
        <v>37</v>
      </c>
      <c r="F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>
      <c r="B236" s="51" t="s">
        <v>41</v>
      </c>
      <c r="C236" s="52">
        <f t="array" ref="C236:G240">P209:T213*C229:G233</f>
        <v>4.84528596</v>
      </c>
      <c r="D236" s="52">
        <v>-1.252075005031863</v>
      </c>
      <c r="E236" s="52">
        <v>-1.9253598466454016</v>
      </c>
      <c r="F236" s="52">
        <v>14.66724150091477</v>
      </c>
      <c r="G236" s="52">
        <v>-6.045711185995557</v>
      </c>
      <c r="H236" s="52"/>
      <c r="I236" s="52"/>
      <c r="J236" s="52"/>
      <c r="K236" s="5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>
      <c r="B237" s="1"/>
      <c r="C237" s="52">
        <v>-5.958841690104295</v>
      </c>
      <c r="D237" s="52">
        <v>-2.3815987753762307</v>
      </c>
      <c r="E237" s="52">
        <v>-2.161373989328478</v>
      </c>
      <c r="F237" s="52">
        <v>-1.8785018783924894</v>
      </c>
      <c r="G237" s="52">
        <v>-0.9763398007769055</v>
      </c>
      <c r="H237" s="52"/>
      <c r="I237" s="52"/>
      <c r="J237" s="52"/>
      <c r="K237" s="5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>
      <c r="B238" s="1"/>
      <c r="C238" s="52">
        <v>-2.4433229188254684</v>
      </c>
      <c r="D238" s="52">
        <v>2.862542285467557</v>
      </c>
      <c r="E238" s="52">
        <v>-3.330923202886865</v>
      </c>
      <c r="F238" s="52">
        <v>-4.388982821902256</v>
      </c>
      <c r="G238" s="52">
        <v>1.1146217209572185</v>
      </c>
      <c r="H238" s="52"/>
      <c r="I238" s="52"/>
      <c r="J238" s="52"/>
      <c r="K238" s="5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>
      <c r="B239" s="1"/>
      <c r="C239" s="52">
        <v>6.968258249476865</v>
      </c>
      <c r="D239" s="52">
        <v>-7.550532112888687</v>
      </c>
      <c r="E239" s="52">
        <v>9.401961402437705</v>
      </c>
      <c r="F239" s="52">
        <v>-1.8341459324992042</v>
      </c>
      <c r="G239" s="52">
        <v>0.001734115789766677</v>
      </c>
      <c r="H239" s="52"/>
      <c r="I239" s="52"/>
      <c r="J239" s="52"/>
      <c r="K239" s="5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>
      <c r="B240" s="1"/>
      <c r="C240" s="52">
        <v>0.0</v>
      </c>
      <c r="D240" s="52">
        <v>4.338460111686715</v>
      </c>
      <c r="E240" s="52">
        <v>6.0159879152747395</v>
      </c>
      <c r="F240" s="52">
        <v>15.087336952251494</v>
      </c>
      <c r="G240" s="52">
        <v>-2.615541951213148</v>
      </c>
      <c r="H240" s="52"/>
      <c r="I240" s="52"/>
      <c r="J240" s="52"/>
      <c r="K240" s="5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>
      <c r="B241" s="1"/>
      <c r="C241" s="52"/>
      <c r="D241" s="52"/>
      <c r="E241" s="50" t="s">
        <v>37</v>
      </c>
      <c r="F241" s="52"/>
      <c r="G241" s="52"/>
      <c r="H241" s="52"/>
      <c r="I241" s="52"/>
      <c r="J241" s="52"/>
      <c r="K241" s="5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>
      <c r="A242" s="4" t="s">
        <v>79</v>
      </c>
    </row>
    <row r="243">
      <c r="B243" s="1"/>
      <c r="C243" s="52"/>
      <c r="D243" s="52"/>
      <c r="E243" s="50" t="s">
        <v>37</v>
      </c>
      <c r="F243" s="52"/>
      <c r="G243" s="52"/>
      <c r="H243" s="52"/>
      <c r="I243" s="52"/>
      <c r="J243" s="52"/>
      <c r="K243" s="5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>
      <c r="B244" s="51" t="s">
        <v>80</v>
      </c>
      <c r="C244" s="599">
        <f t="array" ref="C244:G248">C128:G132</f>
        <v>1.526637135</v>
      </c>
      <c r="D244" s="600">
        <v>-0.521618469326794</v>
      </c>
      <c r="E244" s="600">
        <v>1.3291507543556937</v>
      </c>
      <c r="F244" s="600">
        <v>3.3502753823880465</v>
      </c>
      <c r="G244" s="601">
        <v>0.0</v>
      </c>
      <c r="H244" s="52"/>
      <c r="I244" s="52"/>
      <c r="J244" s="52"/>
      <c r="K244" s="5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>
      <c r="B245" s="51" t="s">
        <v>45</v>
      </c>
      <c r="C245" s="602">
        <v>-1.156203666853331</v>
      </c>
      <c r="D245" s="52">
        <v>-0.35390235503228773</v>
      </c>
      <c r="E245" s="52">
        <v>-1.1294349860320096</v>
      </c>
      <c r="F245" s="52">
        <v>-1.40043869291106</v>
      </c>
      <c r="G245" s="603">
        <v>1.2931242578585305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>
      <c r="B246" s="51" t="s">
        <v>34</v>
      </c>
      <c r="C246" s="602">
        <v>-1.4337271365709945</v>
      </c>
      <c r="D246" s="52">
        <v>-0.3616968286092488</v>
      </c>
      <c r="E246" s="52">
        <v>-0.3234657652244993</v>
      </c>
      <c r="F246" s="52">
        <v>0.5031904928141435</v>
      </c>
      <c r="G246" s="603">
        <v>0.0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>
      <c r="B247" s="1"/>
      <c r="C247" s="602">
        <v>0.0</v>
      </c>
      <c r="D247" s="52">
        <v>-2.1671801733480853</v>
      </c>
      <c r="E247" s="52">
        <v>4.888277589761625</v>
      </c>
      <c r="F247" s="52">
        <v>0.0</v>
      </c>
      <c r="G247" s="604">
        <v>0.6795523545052449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>
      <c r="B248" s="1"/>
      <c r="C248" s="605">
        <v>0.0</v>
      </c>
      <c r="D248" s="606">
        <v>2.410999825955735</v>
      </c>
      <c r="E248" s="606">
        <v>0.0</v>
      </c>
      <c r="F248" s="606">
        <v>-1.3629076844236026</v>
      </c>
      <c r="G248" s="607">
        <v>0.9200886706372937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>
      <c r="B250" s="51" t="s">
        <v>81</v>
      </c>
      <c r="C250" s="52">
        <f t="array" ref="C250:G254">C236:G240+C244:G248</f>
        <v>6.371923095</v>
      </c>
      <c r="D250" s="52">
        <v>-1.773693474358657</v>
      </c>
      <c r="E250" s="52">
        <v>-0.5962090922897079</v>
      </c>
      <c r="F250" s="52">
        <v>18.017516883302818</v>
      </c>
      <c r="G250" s="52">
        <v>-6.045711185995557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>
      <c r="B251" s="1"/>
      <c r="C251" s="52">
        <v>-7.115045356957626</v>
      </c>
      <c r="D251" s="52">
        <v>-2.7355011304085184</v>
      </c>
      <c r="E251" s="52">
        <v>-3.2908089753604877</v>
      </c>
      <c r="F251" s="52">
        <v>-3.2789405713035493</v>
      </c>
      <c r="G251" s="52">
        <v>0.31678445708162495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>
      <c r="B252" s="1"/>
      <c r="C252" s="52">
        <v>-3.877050055396463</v>
      </c>
      <c r="D252" s="52">
        <v>2.5008454568583085</v>
      </c>
      <c r="E252" s="52">
        <v>-3.6543889681113644</v>
      </c>
      <c r="F252" s="52">
        <v>-3.8857923290881127</v>
      </c>
      <c r="G252" s="52">
        <v>1.1146217209572185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>
      <c r="B253" s="1"/>
      <c r="C253" s="52">
        <v>6.968258249476865</v>
      </c>
      <c r="D253" s="52">
        <v>-9.717712286236772</v>
      </c>
      <c r="E253" s="52">
        <v>14.29023899219933</v>
      </c>
      <c r="F253" s="52">
        <v>-1.8341459324992042</v>
      </c>
      <c r="G253" s="52">
        <v>0.6812864702950115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>
      <c r="B254" s="1"/>
      <c r="C254" s="52">
        <v>0.0</v>
      </c>
      <c r="D254" s="52">
        <v>6.749459937642451</v>
      </c>
      <c r="E254" s="52">
        <v>6.0159879152747395</v>
      </c>
      <c r="F254" s="52">
        <v>13.724429267827892</v>
      </c>
      <c r="G254" s="52">
        <v>-1.6954532805758544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>
      <c r="B255" s="1"/>
      <c r="C255" s="2"/>
      <c r="D255" s="2"/>
      <c r="E255" s="50" t="s">
        <v>37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>
      <c r="A256" s="4" t="s">
        <v>82</v>
      </c>
    </row>
    <row r="257">
      <c r="B257" s="1"/>
      <c r="C257" s="2"/>
      <c r="D257" s="2"/>
      <c r="E257" s="50" t="s">
        <v>37</v>
      </c>
      <c r="F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>
      <c r="B258" s="7" t="s">
        <v>45</v>
      </c>
      <c r="C258" s="56">
        <f t="shared" ref="C258:G258" si="129">(C250-AVERAGE($C250:$G250))/STDEVP($C244:$K244)</f>
        <v>2.351050627</v>
      </c>
      <c r="D258" s="56">
        <f t="shared" si="129"/>
        <v>-3.676587232</v>
      </c>
      <c r="E258" s="56">
        <f t="shared" si="129"/>
        <v>-2.805265905</v>
      </c>
      <c r="F258" s="56">
        <f t="shared" si="129"/>
        <v>10.96862075</v>
      </c>
      <c r="G258" s="56">
        <f t="shared" si="129"/>
        <v>-6.837818242</v>
      </c>
      <c r="H258" s="608"/>
      <c r="I258" s="608"/>
      <c r="J258" s="608"/>
      <c r="K258" s="60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>
      <c r="C259" s="56">
        <f t="shared" ref="C259:G259" si="130">(C251-AVERAGE($C251:$G251))/STDEVP($C245:$K245)</f>
        <v>-3.949210212</v>
      </c>
      <c r="D259" s="56">
        <f t="shared" si="130"/>
        <v>0.492037156</v>
      </c>
      <c r="E259" s="56">
        <f t="shared" si="130"/>
        <v>-0.07109438858</v>
      </c>
      <c r="F259" s="56">
        <f t="shared" si="130"/>
        <v>-0.05905877128</v>
      </c>
      <c r="G259" s="56">
        <f t="shared" si="130"/>
        <v>3.587326216</v>
      </c>
      <c r="H259" s="608"/>
      <c r="I259" s="608"/>
      <c r="J259" s="608"/>
      <c r="K259" s="60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>
      <c r="C260" s="56">
        <f t="shared" ref="C260:G260" si="131">(C252-AVERAGE($C252:$G252))/STDEVP($C246:$K246)</f>
        <v>-3.642919058</v>
      </c>
      <c r="D260" s="56">
        <f t="shared" si="131"/>
        <v>6.386081238</v>
      </c>
      <c r="E260" s="56">
        <f t="shared" si="131"/>
        <v>-3.292792891</v>
      </c>
      <c r="F260" s="56">
        <f t="shared" si="131"/>
        <v>-3.656665954</v>
      </c>
      <c r="G260" s="56">
        <f t="shared" si="131"/>
        <v>4.206296664</v>
      </c>
      <c r="H260" s="608"/>
      <c r="I260" s="608"/>
      <c r="J260" s="608"/>
      <c r="K260" s="60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>
      <c r="C261" s="56">
        <f t="shared" ref="C261:G261" si="132">(C253-AVERAGE($C253:$G253))/STDEVP($C247:$K247)</f>
        <v>2.114784686</v>
      </c>
      <c r="D261" s="56">
        <f t="shared" si="132"/>
        <v>-5.100425545</v>
      </c>
      <c r="E261" s="56">
        <f t="shared" si="132"/>
        <v>5.280895416</v>
      </c>
      <c r="F261" s="56">
        <f t="shared" si="132"/>
        <v>-1.691478581</v>
      </c>
      <c r="G261" s="56">
        <f t="shared" si="132"/>
        <v>-0.6037759762</v>
      </c>
      <c r="H261" s="608"/>
      <c r="I261" s="608"/>
      <c r="J261" s="608"/>
      <c r="K261" s="60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>
      <c r="C262" s="56">
        <f t="shared" ref="C262:G262" si="133">(C254-AVERAGE($C254:$G254))/STDEVP($C248:$K248)</f>
        <v>-3.985064216</v>
      </c>
      <c r="D262" s="56">
        <f t="shared" si="133"/>
        <v>1.438943909</v>
      </c>
      <c r="E262" s="56">
        <f t="shared" si="133"/>
        <v>0.849510348</v>
      </c>
      <c r="F262" s="56">
        <f t="shared" si="133"/>
        <v>7.044176131</v>
      </c>
      <c r="G262" s="56">
        <f t="shared" si="133"/>
        <v>-5.347566173</v>
      </c>
      <c r="H262" s="608"/>
      <c r="I262" s="608"/>
      <c r="J262" s="608"/>
      <c r="K262" s="60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>
      <c r="C263" s="608"/>
      <c r="D263" s="608"/>
      <c r="E263" s="608"/>
      <c r="F263" s="608"/>
      <c r="G263" s="608"/>
      <c r="H263" s="608"/>
      <c r="I263" s="608"/>
      <c r="J263" s="608"/>
      <c r="K263" s="60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>
      <c r="A264" s="4" t="s">
        <v>83</v>
      </c>
    </row>
    <row r="265">
      <c r="B265" s="1"/>
      <c r="C265" s="608"/>
      <c r="D265" s="608"/>
      <c r="E265" s="608"/>
      <c r="F265" s="608"/>
      <c r="G265" s="608"/>
      <c r="H265" s="608"/>
      <c r="I265" s="608"/>
      <c r="J265" s="608"/>
      <c r="K265" s="608"/>
      <c r="L265" s="2"/>
      <c r="M265" s="2"/>
      <c r="N265" s="2"/>
      <c r="O265" s="8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>
      <c r="B266" s="51" t="s">
        <v>84</v>
      </c>
      <c r="C266" s="609">
        <f t="shared" ref="C266:V266" si="134">NORMINV(rand(),0,1)</f>
        <v>-1.481288655</v>
      </c>
      <c r="D266" s="610">
        <f t="shared" si="134"/>
        <v>-0.5476400039</v>
      </c>
      <c r="E266" s="610">
        <f t="shared" si="134"/>
        <v>-0.2605985428</v>
      </c>
      <c r="F266" s="610">
        <f t="shared" si="134"/>
        <v>-1.6663027</v>
      </c>
      <c r="G266" s="610">
        <f t="shared" si="134"/>
        <v>-0.006990833251</v>
      </c>
      <c r="H266" s="610">
        <f t="shared" si="134"/>
        <v>0.8288705569</v>
      </c>
      <c r="I266" s="610">
        <f t="shared" si="134"/>
        <v>1.598451214</v>
      </c>
      <c r="J266" s="610">
        <f t="shared" si="134"/>
        <v>-1.854538535</v>
      </c>
      <c r="K266" s="610">
        <f t="shared" si="134"/>
        <v>-0.3784314867</v>
      </c>
      <c r="L266" s="610">
        <f t="shared" si="134"/>
        <v>-0.4163170867</v>
      </c>
      <c r="M266" s="610">
        <f t="shared" si="134"/>
        <v>1.204863189</v>
      </c>
      <c r="N266" s="610">
        <f t="shared" si="134"/>
        <v>-0.1842687954</v>
      </c>
      <c r="O266" s="610">
        <f t="shared" si="134"/>
        <v>0.7748215414</v>
      </c>
      <c r="P266" s="610">
        <f t="shared" si="134"/>
        <v>0.08304577326</v>
      </c>
      <c r="Q266" s="610">
        <f t="shared" si="134"/>
        <v>0.7079703094</v>
      </c>
      <c r="R266" s="610">
        <f t="shared" si="134"/>
        <v>0.4981631038</v>
      </c>
      <c r="S266" s="610">
        <f t="shared" si="134"/>
        <v>-1.022659316</v>
      </c>
      <c r="T266" s="610">
        <f t="shared" si="134"/>
        <v>0.0413026993</v>
      </c>
      <c r="U266" s="610">
        <f t="shared" si="134"/>
        <v>-0.05969959208</v>
      </c>
      <c r="V266" s="611">
        <f t="shared" si="134"/>
        <v>0.7368270269</v>
      </c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>
      <c r="B267" s="1"/>
      <c r="C267" s="612">
        <f t="shared" ref="C267:V267" si="135">NORMINV(rand(),0,1)</f>
        <v>1.251228955</v>
      </c>
      <c r="D267" s="608">
        <f t="shared" si="135"/>
        <v>-0.3157371751</v>
      </c>
      <c r="E267" s="608">
        <f t="shared" si="135"/>
        <v>-0.8958034665</v>
      </c>
      <c r="F267" s="608">
        <f t="shared" si="135"/>
        <v>1.535783517</v>
      </c>
      <c r="G267" s="608">
        <f t="shared" si="135"/>
        <v>-0.3178095488</v>
      </c>
      <c r="H267" s="608">
        <f t="shared" si="135"/>
        <v>-0.5054355017</v>
      </c>
      <c r="I267" s="608">
        <f t="shared" si="135"/>
        <v>0.9579453854</v>
      </c>
      <c r="J267" s="608">
        <f t="shared" si="135"/>
        <v>-0.4122993664</v>
      </c>
      <c r="K267" s="608">
        <f t="shared" si="135"/>
        <v>1.056552558</v>
      </c>
      <c r="L267" s="608">
        <f t="shared" si="135"/>
        <v>0.8430893465</v>
      </c>
      <c r="M267" s="608">
        <f t="shared" si="135"/>
        <v>-1.354965997</v>
      </c>
      <c r="N267" s="608">
        <f t="shared" si="135"/>
        <v>-0.5290096024</v>
      </c>
      <c r="O267" s="608">
        <f t="shared" si="135"/>
        <v>0.06923477326</v>
      </c>
      <c r="P267" s="608">
        <f t="shared" si="135"/>
        <v>-1.12206188</v>
      </c>
      <c r="Q267" s="608">
        <f t="shared" si="135"/>
        <v>0.301370152</v>
      </c>
      <c r="R267" s="608">
        <f t="shared" si="135"/>
        <v>-0.413071932</v>
      </c>
      <c r="S267" s="608">
        <f t="shared" si="135"/>
        <v>-0.537546664</v>
      </c>
      <c r="T267" s="608">
        <f t="shared" si="135"/>
        <v>-1.389599047</v>
      </c>
      <c r="U267" s="608">
        <f t="shared" si="135"/>
        <v>0.6670918892</v>
      </c>
      <c r="V267" s="613">
        <f t="shared" si="135"/>
        <v>-0.9187227909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>
      <c r="B268" s="1"/>
      <c r="C268" s="612">
        <f t="shared" ref="C268:V268" si="136">NORMINV(rand(),0,1)</f>
        <v>-0.5647509702</v>
      </c>
      <c r="D268" s="608">
        <f t="shared" si="136"/>
        <v>0.4920861633</v>
      </c>
      <c r="E268" s="608">
        <f t="shared" si="136"/>
        <v>-0.07585744752</v>
      </c>
      <c r="F268" s="608">
        <f t="shared" si="136"/>
        <v>-2.743403281</v>
      </c>
      <c r="G268" s="608">
        <f t="shared" si="136"/>
        <v>-0.7198312299</v>
      </c>
      <c r="H268" s="608">
        <f t="shared" si="136"/>
        <v>0.5975527356</v>
      </c>
      <c r="I268" s="608">
        <f t="shared" si="136"/>
        <v>-0.5101296762</v>
      </c>
      <c r="J268" s="608">
        <f t="shared" si="136"/>
        <v>-0.7509639078</v>
      </c>
      <c r="K268" s="608">
        <f t="shared" si="136"/>
        <v>1.095761721</v>
      </c>
      <c r="L268" s="608">
        <f t="shared" si="136"/>
        <v>0.6932798693</v>
      </c>
      <c r="M268" s="608">
        <f t="shared" si="136"/>
        <v>0.3153807217</v>
      </c>
      <c r="N268" s="608">
        <f t="shared" si="136"/>
        <v>0.6159677106</v>
      </c>
      <c r="O268" s="608">
        <f t="shared" si="136"/>
        <v>-2.18195719</v>
      </c>
      <c r="P268" s="608">
        <f t="shared" si="136"/>
        <v>-0.6051041685</v>
      </c>
      <c r="Q268" s="608">
        <f t="shared" si="136"/>
        <v>-0.6587038053</v>
      </c>
      <c r="R268" s="608">
        <f t="shared" si="136"/>
        <v>0.3313541003</v>
      </c>
      <c r="S268" s="608">
        <f t="shared" si="136"/>
        <v>-1.024868369</v>
      </c>
      <c r="T268" s="608">
        <f t="shared" si="136"/>
        <v>-0.07687079985</v>
      </c>
      <c r="U268" s="608">
        <f t="shared" si="136"/>
        <v>0.5349931019</v>
      </c>
      <c r="V268" s="613">
        <f t="shared" si="136"/>
        <v>-0.7885082267</v>
      </c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>
      <c r="B269" s="1"/>
      <c r="C269" s="612">
        <f t="shared" ref="C269:V269" si="137">NORMINV(rand(),0,1)</f>
        <v>-0.001925677717</v>
      </c>
      <c r="D269" s="608">
        <f t="shared" si="137"/>
        <v>0.5411081235</v>
      </c>
      <c r="E269" s="608">
        <f t="shared" si="137"/>
        <v>-0.4863875856</v>
      </c>
      <c r="F269" s="608">
        <f t="shared" si="137"/>
        <v>0.470932088</v>
      </c>
      <c r="G269" s="608">
        <f t="shared" si="137"/>
        <v>-0.07010149866</v>
      </c>
      <c r="H269" s="608">
        <f t="shared" si="137"/>
        <v>0.6420651478</v>
      </c>
      <c r="I269" s="608">
        <f t="shared" si="137"/>
        <v>0.7546020485</v>
      </c>
      <c r="J269" s="608">
        <f t="shared" si="137"/>
        <v>1.813407291</v>
      </c>
      <c r="K269" s="608">
        <f t="shared" si="137"/>
        <v>0.7917163576</v>
      </c>
      <c r="L269" s="608">
        <f t="shared" si="137"/>
        <v>-1.17782027</v>
      </c>
      <c r="M269" s="608">
        <f t="shared" si="137"/>
        <v>-0.3103069393</v>
      </c>
      <c r="N269" s="608">
        <f t="shared" si="137"/>
        <v>-1.003040092</v>
      </c>
      <c r="O269" s="608">
        <f t="shared" si="137"/>
        <v>0.659249599</v>
      </c>
      <c r="P269" s="608">
        <f t="shared" si="137"/>
        <v>0.4222914834</v>
      </c>
      <c r="Q269" s="608">
        <f t="shared" si="137"/>
        <v>0.4906216427</v>
      </c>
      <c r="R269" s="608">
        <f t="shared" si="137"/>
        <v>-2.374487538</v>
      </c>
      <c r="S269" s="608">
        <f t="shared" si="137"/>
        <v>-0.4850296753</v>
      </c>
      <c r="T269" s="608">
        <f t="shared" si="137"/>
        <v>-0.7592537647</v>
      </c>
      <c r="U269" s="608">
        <f t="shared" si="137"/>
        <v>0.4617189372</v>
      </c>
      <c r="V269" s="613">
        <f t="shared" si="137"/>
        <v>2.317374336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>
      <c r="B270" s="1"/>
      <c r="C270" s="614">
        <f t="shared" ref="C270:V270" si="138">NORMINV(rand(),0,1)</f>
        <v>0.05192872641</v>
      </c>
      <c r="D270" s="615">
        <f t="shared" si="138"/>
        <v>1.031640054</v>
      </c>
      <c r="E270" s="615">
        <f t="shared" si="138"/>
        <v>-1.495087494</v>
      </c>
      <c r="F270" s="615">
        <f t="shared" si="138"/>
        <v>-1.281275638</v>
      </c>
      <c r="G270" s="615">
        <f t="shared" si="138"/>
        <v>-0.619988317</v>
      </c>
      <c r="H270" s="615">
        <f t="shared" si="138"/>
        <v>-0.4003547609</v>
      </c>
      <c r="I270" s="615">
        <f t="shared" si="138"/>
        <v>-0.700838722</v>
      </c>
      <c r="J270" s="615">
        <f t="shared" si="138"/>
        <v>3.465420067</v>
      </c>
      <c r="K270" s="615">
        <f t="shared" si="138"/>
        <v>-0.1029213897</v>
      </c>
      <c r="L270" s="615">
        <f t="shared" si="138"/>
        <v>-1.13272224</v>
      </c>
      <c r="M270" s="615">
        <f t="shared" si="138"/>
        <v>-1.013257647</v>
      </c>
      <c r="N270" s="615">
        <f t="shared" si="138"/>
        <v>2.368151588</v>
      </c>
      <c r="O270" s="615">
        <f t="shared" si="138"/>
        <v>2.670854513</v>
      </c>
      <c r="P270" s="615">
        <f t="shared" si="138"/>
        <v>2.551618021</v>
      </c>
      <c r="Q270" s="615">
        <f t="shared" si="138"/>
        <v>-1.668568305</v>
      </c>
      <c r="R270" s="615">
        <f t="shared" si="138"/>
        <v>0.7454298876</v>
      </c>
      <c r="S270" s="615">
        <f t="shared" si="138"/>
        <v>-1.64329899</v>
      </c>
      <c r="T270" s="615">
        <f t="shared" si="138"/>
        <v>0.5314097009</v>
      </c>
      <c r="U270" s="615">
        <f t="shared" si="138"/>
        <v>-0.5149841189</v>
      </c>
      <c r="V270" s="616">
        <f t="shared" si="138"/>
        <v>-0.3899132004</v>
      </c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50" t="s">
        <v>37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50" t="s">
        <v>37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>
      <c r="B273" s="51" t="s">
        <v>45</v>
      </c>
      <c r="C273" s="52">
        <f t="array" ref="C273:V277">MMULT(C258:G262, C266:V270)</f>
        <v>-6.874761602</v>
      </c>
      <c r="D273" s="52">
        <v>-2.6260840313905227</v>
      </c>
      <c r="E273" s="52">
        <v>7.781755106538448</v>
      </c>
      <c r="F273" s="52">
        <v>12.058577016762584</v>
      </c>
      <c r="G273" s="52">
        <v>6.641787404099277</v>
      </c>
      <c r="H273" s="52">
        <v>11.91082223104957</v>
      </c>
      <c r="I273" s="52">
        <v>14.736270829977258</v>
      </c>
      <c r="J273" s="52">
        <v>-4.542941655962146</v>
      </c>
      <c r="K273" s="52">
        <v>1.5396719999248436</v>
      </c>
      <c r="L273" s="52">
        <v>-11.197023521531651</v>
      </c>
      <c r="M273" s="52">
        <v>10.454450739005095</v>
      </c>
      <c r="N273" s="52">
        <v>-27.41118502564389</v>
      </c>
      <c r="O273" s="52">
        <v>-3.3436917780773</v>
      </c>
      <c r="P273" s="52">
        <v>-6.797463830819844</v>
      </c>
      <c r="Q273" s="52">
        <v>19.195109239468493</v>
      </c>
      <c r="R273" s="52">
        <v>-29.381602060846365</v>
      </c>
      <c r="S273" s="52">
        <v>8.363514918204896</v>
      </c>
      <c r="T273" s="52">
        <v>-6.539919660167096</v>
      </c>
      <c r="U273" s="52">
        <v>4.492011525259726</v>
      </c>
      <c r="V273" s="52">
        <v>35.40661319805213</v>
      </c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>
      <c r="B274" s="51" t="s">
        <v>85</v>
      </c>
      <c r="C274" s="52">
        <v>6.692121055962642</v>
      </c>
      <c r="D274" s="52">
        <v>5.641278739035376</v>
      </c>
      <c r="E274" s="52">
        <v>-4.740858233568384</v>
      </c>
      <c r="F274" s="52">
        <v>2.907116413542319</v>
      </c>
      <c r="G274" s="52">
        <v>-2.297550109969749</v>
      </c>
      <c r="H274" s="52">
        <v>-5.038682468844977</v>
      </c>
      <c r="I274" s="52">
        <v>-8.363710767234114</v>
      </c>
      <c r="J274" s="52">
        <v>19.498979884495768</v>
      </c>
      <c r="K274" s="52">
        <v>1.5204957033153956</v>
      </c>
      <c r="L274" s="52">
        <v>-1.9842169007888542</v>
      </c>
      <c r="M274" s="52">
        <v>-9.06393279730795</v>
      </c>
      <c r="N274" s="52">
        <v>8.978202569456379</v>
      </c>
      <c r="O274" s="52">
        <v>6.671549789454846</v>
      </c>
      <c r="P274" s="52">
        <v>8.291504362494747</v>
      </c>
      <c r="Q274" s="52">
        <v>-8.615482453445182</v>
      </c>
      <c r="R274" s="52">
        <v>0.620179521737255</v>
      </c>
      <c r="S274" s="52">
        <v>-2.0193382175006125</v>
      </c>
      <c r="T274" s="52">
        <v>1.1097982233272683</v>
      </c>
      <c r="U274" s="52">
        <v>-1.348719356428988</v>
      </c>
      <c r="V274" s="52">
        <v>-4.841479184079401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>
      <c r="B275" s="1"/>
      <c r="C275" s="52">
        <v>15.471741596558847</v>
      </c>
      <c r="D275" s="52">
        <v>0.7190796012522629</v>
      </c>
      <c r="E275" s="52">
        <v>-9.031776062320219</v>
      </c>
      <c r="F275" s="52">
        <v>17.799836212436148</v>
      </c>
      <c r="G275" s="52">
        <v>-1.9853524267771838</v>
      </c>
      <c r="H275" s="52">
        <v>-12.246706583425182</v>
      </c>
      <c r="I275" s="52">
        <v>-3.7330231634830198</v>
      </c>
      <c r="J275" s="52">
        <v>14.541285307287183</v>
      </c>
      <c r="K275" s="52">
        <v>1.1897491896376442</v>
      </c>
      <c r="L275" s="52">
        <v>4.160148987068911</v>
      </c>
      <c r="M275" s="52">
        <v>-17.20799883956218</v>
      </c>
      <c r="N275" s="52">
        <v>8.893654586640826</v>
      </c>
      <c r="O275" s="52">
        <v>13.628010709650074</v>
      </c>
      <c r="P275" s="52">
        <v>3.7130588320079143</v>
      </c>
      <c r="Q275" s="52">
        <v>-7.298061803114263</v>
      </c>
      <c r="R275" s="52">
        <v>6.274447780605247</v>
      </c>
      <c r="S275" s="52">
        <v>-1.4712838326485729</v>
      </c>
      <c r="T275" s="52">
        <v>-3.7598309293059575</v>
      </c>
      <c r="U275" s="52">
        <v>-1.1385656017144898</v>
      </c>
      <c r="V275" s="52">
        <v>-16.068799743524593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>
      <c r="B276" s="1"/>
      <c r="C276" s="52">
        <v>-12.5248935740287</v>
      </c>
      <c r="D276" s="52">
        <v>1.5127565431020118</v>
      </c>
      <c r="E276" s="52">
        <v>5.342685923936861</v>
      </c>
      <c r="F276" s="52">
        <v>-25.867614818195044</v>
      </c>
      <c r="G276" s="52">
        <v>-1.7022643737551453</v>
      </c>
      <c r="H276" s="52">
        <v>6.642117548946265</v>
      </c>
      <c r="I276" s="52">
        <v>-5.052734053599894</v>
      </c>
      <c r="J276" s="52">
        <v>-10.944486307116634</v>
      </c>
      <c r="K276" s="52">
        <v>-1.6795955159555813</v>
      </c>
      <c r="L276" s="52">
        <v>1.1567712799076804</v>
      </c>
      <c r="M276" s="52">
        <v>12.261080176429235</v>
      </c>
      <c r="N276" s="52">
        <v>5.828134116649616</v>
      </c>
      <c r="O276" s="52">
        <v>-12.964938163685991</v>
      </c>
      <c r="P276" s="52">
        <v>0.44822251616363107</v>
      </c>
      <c r="Q276" s="52">
        <v>-3.340891702489654</v>
      </c>
      <c r="R276" s="52">
        <v>8.476518838484468</v>
      </c>
      <c r="S276" s="52">
        <v>-3.0206084379343654</v>
      </c>
      <c r="T276" s="52">
        <v>7.732355209669273</v>
      </c>
      <c r="U276" s="52">
        <v>-1.1735143297198654</v>
      </c>
      <c r="V276" s="52">
        <v>-1.6042906048897692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>
      <c r="B277" s="1"/>
      <c r="C277" s="52">
        <v>6.93245979210792</v>
      </c>
      <c r="D277" s="52">
        <v>0.4409822580349356</v>
      </c>
      <c r="E277" s="52">
        <v>4.253928786043052</v>
      </c>
      <c r="F277" s="52">
        <v>16.688714957598666</v>
      </c>
      <c r="G277" s="52">
        <v>1.7806659741191813</v>
      </c>
      <c r="H277" s="52">
        <v>3.140975064887743</v>
      </c>
      <c r="I277" s="52">
        <v>3.6384696859747416</v>
      </c>
      <c r="J277" s="52">
        <v>0.4016251142669027</v>
      </c>
      <c r="K277" s="52">
        <v>10.086622976757909</v>
      </c>
      <c r="L277" s="52">
        <v>1.2216907245703759</v>
      </c>
      <c r="M277" s="52">
        <v>-3.2506524814942326</v>
      </c>
      <c r="N277" s="52">
        <v>-19.233059613315316</v>
      </c>
      <c r="O277" s="52">
        <v>-14.480384808455977</v>
      </c>
      <c r="P277" s="52">
        <v>-13.12981972853462</v>
      </c>
      <c r="Q277" s="52">
        <v>9.431576589872087</v>
      </c>
      <c r="R277" s="52">
        <v>-23.010654652096473</v>
      </c>
      <c r="S277" s="52">
        <v>7.802242894330952</v>
      </c>
      <c r="T277" s="52">
        <v>-10.419517322027193</v>
      </c>
      <c r="U277" s="52">
        <v>7.658637865894251</v>
      </c>
      <c r="V277" s="52">
        <v>13.480940144507791</v>
      </c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50" t="s">
        <v>37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>
      <c r="A279" s="4" t="s">
        <v>86</v>
      </c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50" t="s">
        <v>37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>
      <c r="B281" s="51" t="s">
        <v>87</v>
      </c>
      <c r="C281" s="52">
        <f t="shared" ref="C281:V281" si="139">0.5 * C273* (1 + TANH(SQRT(2/PI()) * (C273 + 0.044715 * C273^3)))</f>
        <v>0</v>
      </c>
      <c r="D281" s="52">
        <f t="shared" si="139"/>
        <v>-0.01087230544</v>
      </c>
      <c r="E281" s="52">
        <f t="shared" si="139"/>
        <v>7.781755107</v>
      </c>
      <c r="F281" s="52">
        <f t="shared" si="139"/>
        <v>12.05857702</v>
      </c>
      <c r="G281" s="52">
        <f t="shared" si="139"/>
        <v>6.641787404</v>
      </c>
      <c r="H281" s="52">
        <f t="shared" si="139"/>
        <v>11.91082223</v>
      </c>
      <c r="I281" s="52">
        <f t="shared" si="139"/>
        <v>14.73627083</v>
      </c>
      <c r="J281" s="52">
        <f t="shared" si="139"/>
        <v>-0.000004012703156</v>
      </c>
      <c r="K281" s="52">
        <f t="shared" si="139"/>
        <v>1.444282657</v>
      </c>
      <c r="L281" s="52">
        <f t="shared" si="139"/>
        <v>0</v>
      </c>
      <c r="M281" s="52">
        <f t="shared" si="139"/>
        <v>10.45445074</v>
      </c>
      <c r="N281" s="52">
        <f t="shared" si="139"/>
        <v>0</v>
      </c>
      <c r="O281" s="52">
        <f t="shared" si="139"/>
        <v>-0.001117675716</v>
      </c>
      <c r="P281" s="52">
        <f t="shared" si="139"/>
        <v>0</v>
      </c>
      <c r="Q281" s="52">
        <f t="shared" si="139"/>
        <v>19.19510924</v>
      </c>
      <c r="R281" s="52">
        <f t="shared" si="139"/>
        <v>0</v>
      </c>
      <c r="S281" s="52">
        <f t="shared" si="139"/>
        <v>8.363514918</v>
      </c>
      <c r="T281" s="52">
        <f t="shared" si="139"/>
        <v>0</v>
      </c>
      <c r="U281" s="52">
        <f t="shared" si="139"/>
        <v>4.492006149</v>
      </c>
      <c r="V281" s="52">
        <f t="shared" si="139"/>
        <v>35.4066132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>
      <c r="B282" s="51"/>
      <c r="C282" s="52">
        <f t="shared" ref="C282:V282" si="140">0.5 * C274* (1 + TANH(SQRT(2/PI()) * (C274 + 0.044715 * C274^3)))</f>
        <v>6.692121056</v>
      </c>
      <c r="D282" s="52">
        <f t="shared" si="140"/>
        <v>5.641278737</v>
      </c>
      <c r="E282" s="52">
        <f t="shared" si="140"/>
        <v>-0.000001225381347</v>
      </c>
      <c r="F282" s="52">
        <f t="shared" si="140"/>
        <v>2.902256398</v>
      </c>
      <c r="G282" s="52">
        <f t="shared" si="140"/>
        <v>-0.02446227656</v>
      </c>
      <c r="H282" s="52">
        <f t="shared" si="140"/>
        <v>-0.0000001762432742</v>
      </c>
      <c r="I282" s="52">
        <f t="shared" si="140"/>
        <v>0</v>
      </c>
      <c r="J282" s="52">
        <f t="shared" si="140"/>
        <v>19.49897988</v>
      </c>
      <c r="K282" s="52">
        <f t="shared" si="140"/>
        <v>1.422677912</v>
      </c>
      <c r="L282" s="52">
        <f t="shared" si="140"/>
        <v>-0.04677465032</v>
      </c>
      <c r="M282" s="52">
        <f t="shared" si="140"/>
        <v>0</v>
      </c>
      <c r="N282" s="52">
        <f t="shared" si="140"/>
        <v>8.978202569</v>
      </c>
      <c r="O282" s="52">
        <f t="shared" si="140"/>
        <v>6.671549789</v>
      </c>
      <c r="P282" s="52">
        <f t="shared" si="140"/>
        <v>8.291504362</v>
      </c>
      <c r="Q282" s="52">
        <f t="shared" si="140"/>
        <v>0</v>
      </c>
      <c r="R282" s="52">
        <f t="shared" si="140"/>
        <v>0.4542013062</v>
      </c>
      <c r="S282" s="52">
        <f t="shared" si="140"/>
        <v>-0.04375747502</v>
      </c>
      <c r="T282" s="52">
        <f t="shared" si="140"/>
        <v>0.9614031353</v>
      </c>
      <c r="U282" s="52">
        <f t="shared" si="140"/>
        <v>-0.119883166</v>
      </c>
      <c r="V282" s="52">
        <f t="shared" si="140"/>
        <v>-0.0000006500056293</v>
      </c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>
      <c r="B283" s="1"/>
      <c r="C283" s="52">
        <f t="shared" ref="C283:V283" si="141">0.5 * C275* (1 + TANH(SQRT(2/PI()) * (C275 + 0.044715 * C275^3)))</f>
        <v>15.4717416</v>
      </c>
      <c r="D283" s="52">
        <f t="shared" si="141"/>
        <v>0.5492834572</v>
      </c>
      <c r="E283" s="52">
        <f t="shared" si="141"/>
        <v>0</v>
      </c>
      <c r="F283" s="52">
        <f t="shared" si="141"/>
        <v>17.79983621</v>
      </c>
      <c r="G283" s="52">
        <f t="shared" si="141"/>
        <v>-0.04667501962</v>
      </c>
      <c r="H283" s="52">
        <f t="shared" si="141"/>
        <v>0</v>
      </c>
      <c r="I283" s="52">
        <f t="shared" si="141"/>
        <v>-0.0002359559327</v>
      </c>
      <c r="J283" s="52">
        <f t="shared" si="141"/>
        <v>14.54128531</v>
      </c>
      <c r="K283" s="52">
        <f t="shared" si="141"/>
        <v>1.050251047</v>
      </c>
      <c r="L283" s="52">
        <f t="shared" si="141"/>
        <v>4.160117013</v>
      </c>
      <c r="M283" s="52">
        <f t="shared" si="141"/>
        <v>0</v>
      </c>
      <c r="N283" s="52">
        <f t="shared" si="141"/>
        <v>8.893654587</v>
      </c>
      <c r="O283" s="52">
        <f t="shared" si="141"/>
        <v>13.62801071</v>
      </c>
      <c r="P283" s="52">
        <f t="shared" si="141"/>
        <v>3.712801756</v>
      </c>
      <c r="Q283" s="52">
        <f t="shared" si="141"/>
        <v>0</v>
      </c>
      <c r="R283" s="52">
        <f t="shared" si="141"/>
        <v>6.274447781</v>
      </c>
      <c r="S283" s="52">
        <f t="shared" si="141"/>
        <v>-0.104107006</v>
      </c>
      <c r="T283" s="52">
        <f t="shared" si="141"/>
        <v>-0.0002100789517</v>
      </c>
      <c r="U283" s="52">
        <f t="shared" si="141"/>
        <v>-0.145299106</v>
      </c>
      <c r="V283" s="52">
        <f t="shared" si="141"/>
        <v>0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>
      <c r="B284" s="1"/>
      <c r="C284" s="52">
        <f t="shared" ref="C284:V284" si="142">0.5 * C276* (1 + TANH(SQRT(2/PI()) * (C276 + 0.044715 * C276^3)))</f>
        <v>0</v>
      </c>
      <c r="D284" s="52">
        <f t="shared" si="142"/>
        <v>1.413954669</v>
      </c>
      <c r="E284" s="52">
        <f t="shared" si="142"/>
        <v>5.342685904</v>
      </c>
      <c r="F284" s="52">
        <f t="shared" si="142"/>
        <v>0</v>
      </c>
      <c r="G284" s="52">
        <f t="shared" si="142"/>
        <v>-0.07563184131</v>
      </c>
      <c r="H284" s="52">
        <f t="shared" si="142"/>
        <v>6.642117549</v>
      </c>
      <c r="I284" s="52">
        <f t="shared" si="142"/>
        <v>-0.000000160075764</v>
      </c>
      <c r="J284" s="52">
        <f t="shared" si="142"/>
        <v>0</v>
      </c>
      <c r="K284" s="52">
        <f t="shared" si="142"/>
        <v>-0.07827611958</v>
      </c>
      <c r="L284" s="52">
        <f t="shared" si="142"/>
        <v>1.013495586</v>
      </c>
      <c r="M284" s="52">
        <f t="shared" si="142"/>
        <v>12.26108018</v>
      </c>
      <c r="N284" s="52">
        <f t="shared" si="142"/>
        <v>5.828134116</v>
      </c>
      <c r="O284" s="52">
        <f t="shared" si="142"/>
        <v>0</v>
      </c>
      <c r="P284" s="52">
        <f t="shared" si="142"/>
        <v>0.3016438845</v>
      </c>
      <c r="Q284" s="52">
        <f t="shared" si="142"/>
        <v>-0.001129272742</v>
      </c>
      <c r="R284" s="52">
        <f t="shared" si="142"/>
        <v>8.476518838</v>
      </c>
      <c r="S284" s="52">
        <f t="shared" si="142"/>
        <v>-0.003405305576</v>
      </c>
      <c r="T284" s="52">
        <f t="shared" si="142"/>
        <v>7.73235521</v>
      </c>
      <c r="U284" s="52">
        <f t="shared" si="142"/>
        <v>-0.1413749216</v>
      </c>
      <c r="V284" s="52">
        <f t="shared" si="142"/>
        <v>-0.0873354207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>
      <c r="B285" s="1"/>
      <c r="C285" s="52">
        <f t="shared" ref="C285:V285" si="143">0.5 * C277* (1 + TANH(SQRT(2/PI()) * (C277 + 0.044715 * C277^3)))</f>
        <v>6.932459792</v>
      </c>
      <c r="D285" s="52">
        <f t="shared" si="143"/>
        <v>0.2956179604</v>
      </c>
      <c r="E285" s="52">
        <f t="shared" si="143"/>
        <v>4.253909054</v>
      </c>
      <c r="F285" s="52">
        <f t="shared" si="143"/>
        <v>16.68871496</v>
      </c>
      <c r="G285" s="52">
        <f t="shared" si="143"/>
        <v>1.713840463</v>
      </c>
      <c r="H285" s="52">
        <f t="shared" si="143"/>
        <v>3.138685994</v>
      </c>
      <c r="I285" s="52">
        <f t="shared" si="143"/>
        <v>3.63811762</v>
      </c>
      <c r="J285" s="52">
        <f t="shared" si="143"/>
        <v>0.2634664755</v>
      </c>
      <c r="K285" s="52">
        <f t="shared" si="143"/>
        <v>10.08662298</v>
      </c>
      <c r="L285" s="52">
        <f t="shared" si="143"/>
        <v>1.085971891</v>
      </c>
      <c r="M285" s="52">
        <f t="shared" si="143"/>
        <v>-0.001565000213</v>
      </c>
      <c r="N285" s="52">
        <f t="shared" si="143"/>
        <v>0</v>
      </c>
      <c r="O285" s="52">
        <f t="shared" si="143"/>
        <v>0</v>
      </c>
      <c r="P285" s="52">
        <f t="shared" si="143"/>
        <v>0</v>
      </c>
      <c r="Q285" s="52">
        <f t="shared" si="143"/>
        <v>9.43157659</v>
      </c>
      <c r="R285" s="52">
        <f t="shared" si="143"/>
        <v>0</v>
      </c>
      <c r="S285" s="52">
        <f t="shared" si="143"/>
        <v>7.802242894</v>
      </c>
      <c r="T285" s="52">
        <f t="shared" si="143"/>
        <v>0</v>
      </c>
      <c r="U285" s="52">
        <f t="shared" si="143"/>
        <v>7.658637866</v>
      </c>
      <c r="V285" s="52">
        <f t="shared" si="143"/>
        <v>13.48094014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50" t="s">
        <v>37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50" t="s">
        <v>37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>
      <c r="A288" s="4" t="s">
        <v>88</v>
      </c>
    </row>
    <row r="289">
      <c r="B289" s="1"/>
      <c r="C289" s="608"/>
      <c r="D289" s="608"/>
      <c r="E289" s="608"/>
      <c r="F289" s="608"/>
      <c r="G289" s="608"/>
      <c r="H289" s="608"/>
      <c r="I289" s="608"/>
      <c r="J289" s="608"/>
      <c r="K289" s="608"/>
      <c r="L289" s="2"/>
      <c r="M289" s="50" t="s">
        <v>37</v>
      </c>
      <c r="N289" s="2"/>
      <c r="O289" s="8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>
      <c r="B290" s="51" t="s">
        <v>89</v>
      </c>
      <c r="C290" s="609">
        <f t="shared" ref="C290:G290" si="144">NORMINV(rand(),0,1)</f>
        <v>0.3611863061</v>
      </c>
      <c r="D290" s="610">
        <f t="shared" si="144"/>
        <v>0.7448741857</v>
      </c>
      <c r="E290" s="610">
        <f t="shared" si="144"/>
        <v>0.130993135</v>
      </c>
      <c r="F290" s="610">
        <f t="shared" si="144"/>
        <v>0.2969575109</v>
      </c>
      <c r="G290" s="611">
        <f t="shared" si="144"/>
        <v>-0.5842488115</v>
      </c>
      <c r="H290" s="608"/>
      <c r="I290" s="608"/>
      <c r="J290" s="51" t="s">
        <v>90</v>
      </c>
      <c r="K290" s="608">
        <f t="array" ref="K290:O294">MMULT(C281:V285,C290:G309)</f>
        <v>-4.392970629</v>
      </c>
      <c r="L290" s="608">
        <v>37.257172345045625</v>
      </c>
      <c r="M290" s="608">
        <v>15.726374166539095</v>
      </c>
      <c r="N290" s="608">
        <v>-14.979945503042673</v>
      </c>
      <c r="O290" s="608">
        <v>2.75514799235245</v>
      </c>
      <c r="P290" s="608"/>
      <c r="Q290" s="608"/>
      <c r="R290" s="608"/>
      <c r="S290" s="608"/>
      <c r="T290" s="608"/>
      <c r="U290" s="608"/>
      <c r="V290" s="608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>
      <c r="B291" s="1"/>
      <c r="C291" s="612">
        <f t="shared" ref="C291:G291" si="145">NORMINV(rand(),0,1)</f>
        <v>-0.5368889759</v>
      </c>
      <c r="D291" s="608">
        <f t="shared" si="145"/>
        <v>-1.155502879</v>
      </c>
      <c r="E291" s="608">
        <f t="shared" si="145"/>
        <v>0.2357986765</v>
      </c>
      <c r="F291" s="608">
        <f t="shared" si="145"/>
        <v>0.7157666828</v>
      </c>
      <c r="G291" s="613">
        <f t="shared" si="145"/>
        <v>0.3593866968</v>
      </c>
      <c r="H291" s="608"/>
      <c r="I291" s="608"/>
      <c r="J291" s="51"/>
      <c r="K291" s="608">
        <v>-8.721972327720472</v>
      </c>
      <c r="L291" s="608">
        <v>-15.830910007245306</v>
      </c>
      <c r="M291" s="608">
        <v>-15.900348195027142</v>
      </c>
      <c r="N291" s="608">
        <v>10.885546938436567</v>
      </c>
      <c r="O291" s="608">
        <v>-24.241420598230135</v>
      </c>
      <c r="P291" s="608"/>
      <c r="Q291" s="608"/>
      <c r="R291" s="608"/>
      <c r="S291" s="608"/>
      <c r="T291" s="608"/>
      <c r="U291" s="608"/>
      <c r="V291" s="608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>
      <c r="B292" s="1"/>
      <c r="C292" s="612">
        <f t="shared" ref="C292:G292" si="146">NORMINV(rand(),0,1)</f>
        <v>0.06807122409</v>
      </c>
      <c r="D292" s="608">
        <f t="shared" si="146"/>
        <v>-0.4293036913</v>
      </c>
      <c r="E292" s="608">
        <f t="shared" si="146"/>
        <v>-0.1295304487</v>
      </c>
      <c r="F292" s="608">
        <f t="shared" si="146"/>
        <v>-2.10275185</v>
      </c>
      <c r="G292" s="613">
        <f t="shared" si="146"/>
        <v>1.522333057</v>
      </c>
      <c r="H292" s="617" t="s">
        <v>46</v>
      </c>
      <c r="I292" s="617" t="s">
        <v>46</v>
      </c>
      <c r="J292" s="617" t="s">
        <v>46</v>
      </c>
      <c r="K292" s="608">
        <v>-46.61801433766326</v>
      </c>
      <c r="L292" s="608">
        <v>-16.211583719485663</v>
      </c>
      <c r="M292" s="608">
        <v>-5.282656146673159</v>
      </c>
      <c r="N292" s="608">
        <v>-2.8647692328086385</v>
      </c>
      <c r="O292" s="608">
        <v>-40.156729261628705</v>
      </c>
      <c r="P292" s="608"/>
      <c r="Q292" s="608"/>
      <c r="R292" s="608"/>
      <c r="S292" s="608"/>
      <c r="T292" s="608"/>
      <c r="U292" s="608"/>
      <c r="V292" s="608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>
      <c r="B293" s="1"/>
      <c r="C293" s="612">
        <f t="shared" ref="C293:G293" si="147">NORMINV(rand(),0,1)</f>
        <v>-1.941212529</v>
      </c>
      <c r="D293" s="608">
        <f t="shared" si="147"/>
        <v>-1.058378096</v>
      </c>
      <c r="E293" s="608">
        <f t="shared" si="147"/>
        <v>0.8493607148</v>
      </c>
      <c r="F293" s="608">
        <f t="shared" si="147"/>
        <v>0.5195198124</v>
      </c>
      <c r="G293" s="613">
        <f t="shared" si="147"/>
        <v>-1.545785069</v>
      </c>
      <c r="H293" s="608"/>
      <c r="I293" s="608"/>
      <c r="J293" s="608"/>
      <c r="K293" s="608">
        <v>-3.145327120183523</v>
      </c>
      <c r="L293" s="608">
        <v>-7.005641491440809</v>
      </c>
      <c r="M293" s="608">
        <v>-2.5885746414396573</v>
      </c>
      <c r="N293" s="608">
        <v>-0.8007060892465258</v>
      </c>
      <c r="O293" s="608">
        <v>42.640379900720276</v>
      </c>
      <c r="P293" s="608"/>
      <c r="Q293" s="608"/>
      <c r="R293" s="608"/>
      <c r="S293" s="608"/>
      <c r="T293" s="608"/>
      <c r="U293" s="608"/>
      <c r="V293" s="608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>
      <c r="B294" s="1"/>
      <c r="C294" s="612">
        <f t="shared" ref="C294:G294" si="148">NORMINV(rand(),0,1)</f>
        <v>-0.9185554124</v>
      </c>
      <c r="D294" s="608">
        <f t="shared" si="148"/>
        <v>1.501495531</v>
      </c>
      <c r="E294" s="608">
        <f t="shared" si="148"/>
        <v>-0.4080829819</v>
      </c>
      <c r="F294" s="608">
        <f t="shared" si="148"/>
        <v>-0.09470530064</v>
      </c>
      <c r="G294" s="613">
        <f t="shared" si="148"/>
        <v>-0.004695123796</v>
      </c>
      <c r="H294" s="608"/>
      <c r="I294" s="608"/>
      <c r="J294" s="608"/>
      <c r="K294" s="608">
        <v>-19.259638355441616</v>
      </c>
      <c r="L294" s="608">
        <v>-1.9608833317496384</v>
      </c>
      <c r="M294" s="608">
        <v>30.09747284108375</v>
      </c>
      <c r="N294" s="608">
        <v>-18.53850300809437</v>
      </c>
      <c r="O294" s="608">
        <v>-34.681313455872974</v>
      </c>
      <c r="P294" s="608"/>
      <c r="Q294" s="608"/>
      <c r="R294" s="608"/>
      <c r="S294" s="608"/>
      <c r="T294" s="608"/>
      <c r="U294" s="608"/>
      <c r="V294" s="608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>
      <c r="B295" s="1"/>
      <c r="C295" s="612">
        <f t="shared" ref="C295:G295" si="149">NORMINV(rand(),0,1)</f>
        <v>-0.7179955704</v>
      </c>
      <c r="D295" s="608">
        <f t="shared" si="149"/>
        <v>-0.1303014579</v>
      </c>
      <c r="E295" s="608">
        <f t="shared" si="149"/>
        <v>-0.918335198</v>
      </c>
      <c r="F295" s="608">
        <f t="shared" si="149"/>
        <v>-0.08703109636</v>
      </c>
      <c r="G295" s="613">
        <f t="shared" si="149"/>
        <v>2.268161013</v>
      </c>
      <c r="H295" s="2"/>
      <c r="I295" s="2"/>
      <c r="J295" s="2"/>
      <c r="K295" s="50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>
      <c r="B296" s="1"/>
      <c r="C296" s="612">
        <f t="shared" ref="C296:G296" si="150">NORMINV(rand(),0,1)</f>
        <v>-0.8869985299</v>
      </c>
      <c r="D296" s="608">
        <f t="shared" si="150"/>
        <v>-0.3696636082</v>
      </c>
      <c r="E296" s="608">
        <f t="shared" si="150"/>
        <v>-1.664914893</v>
      </c>
      <c r="F296" s="608">
        <f t="shared" si="150"/>
        <v>-0.6086092332</v>
      </c>
      <c r="G296" s="613">
        <f t="shared" si="150"/>
        <v>0.8880273388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>
      <c r="B297" s="1"/>
      <c r="C297" s="612">
        <f t="shared" ref="C297:G297" si="151">NORMINV(rand(),0,1)</f>
        <v>0.6713097274</v>
      </c>
      <c r="D297" s="608">
        <f t="shared" si="151"/>
        <v>0.02498470983</v>
      </c>
      <c r="E297" s="608">
        <f t="shared" si="151"/>
        <v>-0.6431293922</v>
      </c>
      <c r="F297" s="608">
        <f t="shared" si="151"/>
        <v>0.2384233003</v>
      </c>
      <c r="G297" s="613">
        <f t="shared" si="151"/>
        <v>-0.3734312398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>
      <c r="B298" s="1"/>
      <c r="C298" s="612">
        <f t="shared" ref="C298:G298" si="152">NORMINV(rand(),0,1)</f>
        <v>0.07655869916</v>
      </c>
      <c r="D298" s="608">
        <f t="shared" si="152"/>
        <v>-0.05581440562</v>
      </c>
      <c r="E298" s="608">
        <f t="shared" si="152"/>
        <v>0.9934017045</v>
      </c>
      <c r="F298" s="608">
        <f t="shared" si="152"/>
        <v>-1.277866403</v>
      </c>
      <c r="G298" s="613">
        <f t="shared" si="152"/>
        <v>-0.5108685083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>
      <c r="B299" s="1"/>
      <c r="C299" s="612">
        <f t="shared" ref="C299:G299" si="153">NORMINV(rand(),0,1)</f>
        <v>-1.373893244</v>
      </c>
      <c r="D299" s="608">
        <f t="shared" si="153"/>
        <v>0.3746529384</v>
      </c>
      <c r="E299" s="608">
        <f t="shared" si="153"/>
        <v>-0.353450396</v>
      </c>
      <c r="F299" s="608">
        <f t="shared" si="153"/>
        <v>0.214485889</v>
      </c>
      <c r="G299" s="613">
        <f t="shared" si="153"/>
        <v>1.608477948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>
      <c r="B300" s="1"/>
      <c r="C300" s="612">
        <f t="shared" ref="C300:G300" si="154">NORMINV(rand(),0,1)</f>
        <v>0.2407236897</v>
      </c>
      <c r="D300" s="608">
        <f t="shared" si="154"/>
        <v>0.8873052729</v>
      </c>
      <c r="E300" s="608">
        <f t="shared" si="154"/>
        <v>0.3659628669</v>
      </c>
      <c r="F300" s="608">
        <f t="shared" si="154"/>
        <v>1.045094681</v>
      </c>
      <c r="G300" s="613">
        <f t="shared" si="154"/>
        <v>0.6072346418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>
      <c r="B301" s="1"/>
      <c r="C301" s="612">
        <f t="shared" ref="C301:G301" si="155">NORMINV(rand(),0,1)</f>
        <v>0.2243039933</v>
      </c>
      <c r="D301" s="608">
        <f t="shared" si="155"/>
        <v>-0.4099828157</v>
      </c>
      <c r="E301" s="608">
        <f t="shared" si="155"/>
        <v>0.3440416275</v>
      </c>
      <c r="F301" s="608">
        <f t="shared" si="155"/>
        <v>1.725128405</v>
      </c>
      <c r="G301" s="613">
        <f t="shared" si="155"/>
        <v>0.331175802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>
      <c r="B302" s="1"/>
      <c r="C302" s="612">
        <f t="shared" ref="C302:G302" si="156">NORMINV(rand(),0,1)</f>
        <v>-1.111189436</v>
      </c>
      <c r="D302" s="608">
        <f t="shared" si="156"/>
        <v>-0.3868422976</v>
      </c>
      <c r="E302" s="608">
        <f t="shared" si="156"/>
        <v>-1.034673995</v>
      </c>
      <c r="F302" s="608">
        <f t="shared" si="156"/>
        <v>-2.351901861</v>
      </c>
      <c r="G302" s="613">
        <f t="shared" si="156"/>
        <v>-0.8998590875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>
      <c r="B303" s="1"/>
      <c r="C303" s="612">
        <f t="shared" ref="C303:G303" si="157">NORMINV(rand(),0,1)</f>
        <v>-1.280597813</v>
      </c>
      <c r="D303" s="608">
        <f t="shared" si="157"/>
        <v>-0.4810988958</v>
      </c>
      <c r="E303" s="608">
        <f t="shared" si="157"/>
        <v>-0.6484536042</v>
      </c>
      <c r="F303" s="608">
        <f t="shared" si="157"/>
        <v>0.2247870035</v>
      </c>
      <c r="G303" s="613">
        <f t="shared" si="157"/>
        <v>-0.8467990511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>
      <c r="B304" s="1"/>
      <c r="C304" s="612">
        <f t="shared" ref="C304:G304" si="158">NORMINV(rand(),0,1)</f>
        <v>-0.2748154128</v>
      </c>
      <c r="D304" s="608">
        <f t="shared" si="158"/>
        <v>1.049362325</v>
      </c>
      <c r="E304" s="608">
        <f t="shared" si="158"/>
        <v>-0.01557644972</v>
      </c>
      <c r="F304" s="608">
        <f t="shared" si="158"/>
        <v>1.170102954</v>
      </c>
      <c r="G304" s="613">
        <f t="shared" si="158"/>
        <v>-0.9789330064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>
      <c r="B305" s="1"/>
      <c r="C305" s="612">
        <f t="shared" ref="C305:G305" si="159">NORMINV(rand(),0,1)</f>
        <v>-0.569549522</v>
      </c>
      <c r="D305" s="608">
        <f t="shared" si="159"/>
        <v>0.0821444481</v>
      </c>
      <c r="E305" s="608">
        <f t="shared" si="159"/>
        <v>0.1050398847</v>
      </c>
      <c r="F305" s="608">
        <f t="shared" si="159"/>
        <v>-0.7018473093</v>
      </c>
      <c r="G305" s="613">
        <f t="shared" si="159"/>
        <v>1.256896754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>
      <c r="B306" s="1"/>
      <c r="C306" s="612">
        <f t="shared" ref="C306:G306" si="160">NORMINV(rand(),0,1)</f>
        <v>0.02334666104</v>
      </c>
      <c r="D306" s="608">
        <f t="shared" si="160"/>
        <v>-1.201745218</v>
      </c>
      <c r="E306" s="608">
        <f t="shared" si="160"/>
        <v>0.961871716</v>
      </c>
      <c r="F306" s="608">
        <f t="shared" si="160"/>
        <v>-0.2893114904</v>
      </c>
      <c r="G306" s="613">
        <f t="shared" si="160"/>
        <v>-0.9611333738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>
      <c r="B307" s="1"/>
      <c r="C307" s="612">
        <f t="shared" ref="C307:G307" si="161">NORMINV(rand(),0,1)</f>
        <v>0.5776537968</v>
      </c>
      <c r="D307" s="608">
        <f t="shared" si="161"/>
        <v>-1.481761696</v>
      </c>
      <c r="E307" s="608">
        <f t="shared" si="161"/>
        <v>-0.3767080607</v>
      </c>
      <c r="F307" s="608">
        <f t="shared" si="161"/>
        <v>-0.9676696332</v>
      </c>
      <c r="G307" s="613">
        <f t="shared" si="161"/>
        <v>-0.3225753906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>
      <c r="B308" s="1"/>
      <c r="C308" s="612">
        <f t="shared" ref="C308:G308" si="162">NORMINV(rand(),0,1)</f>
        <v>0.3336485796</v>
      </c>
      <c r="D308" s="608">
        <f t="shared" si="162"/>
        <v>-0.05371019057</v>
      </c>
      <c r="E308" s="608">
        <f t="shared" si="162"/>
        <v>-0.6300343245</v>
      </c>
      <c r="F308" s="608">
        <f t="shared" si="162"/>
        <v>-0.869538148</v>
      </c>
      <c r="G308" s="613">
        <f t="shared" si="162"/>
        <v>0.3397190561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>
      <c r="B309" s="1"/>
      <c r="C309" s="614">
        <f t="shared" ref="C309:G309" si="163">NORMINV(rand(),0,1)</f>
        <v>1.331847575</v>
      </c>
      <c r="D309" s="615">
        <f t="shared" si="163"/>
        <v>0.8848084952</v>
      </c>
      <c r="E309" s="615">
        <f t="shared" si="163"/>
        <v>0.9744118534</v>
      </c>
      <c r="F309" s="615">
        <f t="shared" si="163"/>
        <v>-0.5495306438</v>
      </c>
      <c r="G309" s="616">
        <f t="shared" si="163"/>
        <v>-0.3057734848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>
      <c r="A311" s="4" t="s">
        <v>91</v>
      </c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2"/>
      <c r="AB312" s="2"/>
      <c r="AC312" s="2"/>
      <c r="AD312" s="2"/>
      <c r="AE312" s="2"/>
      <c r="AF312" s="2"/>
      <c r="AG312" s="2"/>
      <c r="AH312" s="2"/>
      <c r="AI312" s="2"/>
    </row>
    <row r="313">
      <c r="A313" s="6"/>
      <c r="B313" s="7" t="s">
        <v>40</v>
      </c>
      <c r="C313" s="53">
        <v>0.1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2"/>
      <c r="AB313" s="2"/>
      <c r="AC313" s="2"/>
      <c r="AD313" s="2"/>
      <c r="AE313" s="2"/>
      <c r="AF313" s="2"/>
      <c r="AG313" s="2"/>
      <c r="AH313" s="2"/>
      <c r="AI313" s="2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2"/>
      <c r="AB314" s="2"/>
      <c r="AC314" s="2"/>
      <c r="AD314" s="2"/>
      <c r="AE314" s="2"/>
      <c r="AF314" s="2"/>
      <c r="AG314" s="2"/>
      <c r="AH314" s="2"/>
      <c r="AI314" s="2"/>
    </row>
    <row r="315">
      <c r="A315" s="6"/>
      <c r="B315" s="7" t="s">
        <v>41</v>
      </c>
      <c r="C315" s="54">
        <f t="shared" ref="C315:G315" si="164">IF(RAND()&gt;$C$115, 1, 0)</f>
        <v>1</v>
      </c>
      <c r="D315" s="54">
        <f t="shared" si="164"/>
        <v>1</v>
      </c>
      <c r="E315" s="54">
        <f t="shared" si="164"/>
        <v>1</v>
      </c>
      <c r="F315" s="54">
        <f t="shared" si="164"/>
        <v>1</v>
      </c>
      <c r="G315" s="54">
        <f t="shared" si="164"/>
        <v>1</v>
      </c>
      <c r="H315" s="8"/>
      <c r="I315" s="8"/>
      <c r="J315" s="8"/>
      <c r="K315" s="8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2"/>
      <c r="AB315" s="2"/>
      <c r="AC315" s="2"/>
      <c r="AD315" s="2"/>
      <c r="AE315" s="2"/>
      <c r="AF315" s="2"/>
      <c r="AG315" s="2"/>
      <c r="AH315" s="2"/>
      <c r="AI315" s="2"/>
    </row>
    <row r="316">
      <c r="A316" s="6"/>
      <c r="B316" s="7" t="s">
        <v>42</v>
      </c>
      <c r="C316" s="54">
        <f t="shared" ref="C316:G316" si="165">IF(RAND()&gt;$C$115, 1, 0)</f>
        <v>1</v>
      </c>
      <c r="D316" s="54">
        <f t="shared" si="165"/>
        <v>1</v>
      </c>
      <c r="E316" s="54">
        <f t="shared" si="165"/>
        <v>1</v>
      </c>
      <c r="F316" s="54">
        <f t="shared" si="165"/>
        <v>1</v>
      </c>
      <c r="G316" s="54">
        <f t="shared" si="165"/>
        <v>1</v>
      </c>
      <c r="H316" s="8"/>
      <c r="I316" s="8"/>
      <c r="J316" s="8"/>
      <c r="K316" s="8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2"/>
      <c r="AB316" s="2"/>
      <c r="AC316" s="2"/>
      <c r="AD316" s="2"/>
      <c r="AE316" s="2"/>
      <c r="AF316" s="2"/>
      <c r="AG316" s="2"/>
      <c r="AH316" s="2"/>
      <c r="AI316" s="2"/>
    </row>
    <row r="317">
      <c r="A317" s="6"/>
      <c r="B317" s="6"/>
      <c r="C317" s="54">
        <f t="shared" ref="C317:G317" si="166">IF(RAND()&gt;$C$115, 1, 0)</f>
        <v>0</v>
      </c>
      <c r="D317" s="54">
        <f t="shared" si="166"/>
        <v>1</v>
      </c>
      <c r="E317" s="54">
        <f t="shared" si="166"/>
        <v>0</v>
      </c>
      <c r="F317" s="54">
        <f t="shared" si="166"/>
        <v>1</v>
      </c>
      <c r="G317" s="54">
        <f t="shared" si="166"/>
        <v>1</v>
      </c>
      <c r="H317" s="8"/>
      <c r="I317" s="8"/>
      <c r="J317" s="8"/>
      <c r="K317" s="8"/>
      <c r="L317" s="6"/>
      <c r="M317" s="12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2"/>
      <c r="AB317" s="2"/>
      <c r="AC317" s="2"/>
      <c r="AD317" s="2"/>
      <c r="AE317" s="2"/>
      <c r="AF317" s="2"/>
      <c r="AG317" s="2"/>
      <c r="AH317" s="2"/>
      <c r="AI317" s="2"/>
    </row>
    <row r="318">
      <c r="A318" s="6"/>
      <c r="B318" s="6"/>
      <c r="C318" s="54">
        <f t="shared" ref="C318:G318" si="167">IF(RAND()&gt;$C$115, 1, 0)</f>
        <v>1</v>
      </c>
      <c r="D318" s="54">
        <f t="shared" si="167"/>
        <v>1</v>
      </c>
      <c r="E318" s="54">
        <f t="shared" si="167"/>
        <v>1</v>
      </c>
      <c r="F318" s="54">
        <f t="shared" si="167"/>
        <v>1</v>
      </c>
      <c r="G318" s="54">
        <f t="shared" si="167"/>
        <v>1</v>
      </c>
      <c r="H318" s="8"/>
      <c r="I318" s="8"/>
      <c r="J318" s="8"/>
      <c r="K318" s="8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2"/>
      <c r="AB318" s="2"/>
      <c r="AC318" s="2"/>
      <c r="AD318" s="2"/>
      <c r="AE318" s="2"/>
      <c r="AF318" s="2"/>
      <c r="AG318" s="2"/>
      <c r="AH318" s="2"/>
      <c r="AI318" s="2"/>
    </row>
    <row r="319">
      <c r="A319" s="6"/>
      <c r="B319" s="6"/>
      <c r="C319" s="54">
        <f t="shared" ref="C319:G319" si="168">IF(RAND()&gt;$C$115, 1, 0)</f>
        <v>1</v>
      </c>
      <c r="D319" s="54">
        <f t="shared" si="168"/>
        <v>1</v>
      </c>
      <c r="E319" s="54">
        <f t="shared" si="168"/>
        <v>1</v>
      </c>
      <c r="F319" s="54">
        <f t="shared" si="168"/>
        <v>1</v>
      </c>
      <c r="G319" s="54">
        <f t="shared" si="168"/>
        <v>1</v>
      </c>
      <c r="H319" s="8"/>
      <c r="I319" s="8"/>
      <c r="J319" s="8"/>
      <c r="K319" s="8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2"/>
      <c r="AB319" s="2"/>
      <c r="AC319" s="2"/>
      <c r="AD319" s="2"/>
      <c r="AE319" s="2"/>
      <c r="AF319" s="2"/>
      <c r="AG319" s="2"/>
      <c r="AH319" s="2"/>
      <c r="AI319" s="2"/>
    </row>
    <row r="320">
      <c r="B320" s="1"/>
      <c r="C320" s="2"/>
      <c r="D320" s="2"/>
      <c r="E320" s="50" t="s">
        <v>37</v>
      </c>
      <c r="F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>
      <c r="B321" s="1"/>
      <c r="C321" s="2"/>
      <c r="D321" s="2"/>
      <c r="E321" s="50" t="s">
        <v>37</v>
      </c>
      <c r="F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>
      <c r="B322" s="51" t="s">
        <v>41</v>
      </c>
      <c r="C322" s="52">
        <f t="array" ref="C322:G326">K290:O294*C315:G319</f>
        <v>-4.392970629</v>
      </c>
      <c r="D322" s="52">
        <v>37.257172345045625</v>
      </c>
      <c r="E322" s="52">
        <v>15.726374166539095</v>
      </c>
      <c r="F322" s="52">
        <v>-14.979945503042673</v>
      </c>
      <c r="G322" s="52">
        <v>2.75514799235245</v>
      </c>
      <c r="H322" s="52"/>
      <c r="I322" s="52"/>
      <c r="J322" s="52"/>
      <c r="K322" s="5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>
      <c r="B323" s="1"/>
      <c r="C323" s="52">
        <v>-8.721972327720472</v>
      </c>
      <c r="D323" s="52">
        <v>-15.830910007245306</v>
      </c>
      <c r="E323" s="52">
        <v>-15.900348195027142</v>
      </c>
      <c r="F323" s="52">
        <v>10.885546938436567</v>
      </c>
      <c r="G323" s="52">
        <v>-24.241420598230135</v>
      </c>
      <c r="H323" s="52"/>
      <c r="I323" s="52"/>
      <c r="J323" s="52"/>
      <c r="K323" s="5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>
      <c r="B324" s="1"/>
      <c r="C324" s="52">
        <v>0.0</v>
      </c>
      <c r="D324" s="52">
        <v>-16.211583719485663</v>
      </c>
      <c r="E324" s="52">
        <v>0.0</v>
      </c>
      <c r="F324" s="52">
        <v>-2.8647692328086385</v>
      </c>
      <c r="G324" s="52">
        <v>-40.156729261628705</v>
      </c>
      <c r="H324" s="52"/>
      <c r="I324" s="52"/>
      <c r="J324" s="52"/>
      <c r="K324" s="5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>
      <c r="B325" s="1"/>
      <c r="C325" s="52">
        <v>-3.145327120183523</v>
      </c>
      <c r="D325" s="52">
        <v>-7.005641491440809</v>
      </c>
      <c r="E325" s="52">
        <v>-2.5885746414396573</v>
      </c>
      <c r="F325" s="52">
        <v>-0.8007060892465258</v>
      </c>
      <c r="G325" s="52">
        <v>42.640379900720276</v>
      </c>
      <c r="H325" s="52"/>
      <c r="I325" s="52"/>
      <c r="J325" s="52"/>
      <c r="K325" s="5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>
      <c r="B326" s="1"/>
      <c r="C326" s="52">
        <v>-19.259638355441616</v>
      </c>
      <c r="D326" s="52">
        <v>-1.9608833317496384</v>
      </c>
      <c r="E326" s="52">
        <v>30.09747284108375</v>
      </c>
      <c r="F326" s="52">
        <v>-18.53850300809437</v>
      </c>
      <c r="G326" s="52">
        <v>-34.681313455872974</v>
      </c>
      <c r="H326" s="52"/>
      <c r="I326" s="52"/>
      <c r="J326" s="52"/>
      <c r="K326" s="5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>
      <c r="A328" s="4" t="s">
        <v>92</v>
      </c>
    </row>
    <row r="329">
      <c r="B329" s="1"/>
      <c r="C329" s="52"/>
      <c r="D329" s="52"/>
      <c r="E329" s="50" t="s">
        <v>37</v>
      </c>
      <c r="F329" s="52"/>
      <c r="G329" s="52"/>
      <c r="H329" s="52"/>
      <c r="I329" s="52"/>
      <c r="J329" s="52"/>
      <c r="K329" s="5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>
      <c r="B330" s="51" t="s">
        <v>80</v>
      </c>
      <c r="C330" s="599">
        <f t="array" ref="C330:G334">C250:G254</f>
        <v>6.371923095</v>
      </c>
      <c r="D330" s="600">
        <v>-1.773693474358657</v>
      </c>
      <c r="E330" s="600">
        <v>-0.5962090922897079</v>
      </c>
      <c r="F330" s="600">
        <v>18.017516883302818</v>
      </c>
      <c r="G330" s="601">
        <v>-6.045711185995557</v>
      </c>
      <c r="H330" s="52"/>
      <c r="I330" s="52"/>
      <c r="J330" s="52"/>
      <c r="K330" s="5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>
      <c r="B331" s="51" t="s">
        <v>45</v>
      </c>
      <c r="C331" s="602">
        <v>-7.115045356957626</v>
      </c>
      <c r="D331" s="52">
        <v>-2.7355011304085184</v>
      </c>
      <c r="E331" s="52">
        <v>-3.2908089753604877</v>
      </c>
      <c r="F331" s="52">
        <v>-3.2789405713035493</v>
      </c>
      <c r="G331" s="603">
        <v>0.31678445708162495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>
      <c r="B332" s="51" t="s">
        <v>34</v>
      </c>
      <c r="C332" s="602">
        <v>-3.877050055396463</v>
      </c>
      <c r="D332" s="52">
        <v>2.5008454568583085</v>
      </c>
      <c r="E332" s="52">
        <v>-3.6543889681113644</v>
      </c>
      <c r="F332" s="52">
        <v>-3.8857923290881127</v>
      </c>
      <c r="G332" s="603">
        <v>1.1146217209572185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>
      <c r="B333" s="1"/>
      <c r="C333" s="602">
        <v>6.968258249476865</v>
      </c>
      <c r="D333" s="52">
        <v>-9.717712286236772</v>
      </c>
      <c r="E333" s="52">
        <v>14.29023899219933</v>
      </c>
      <c r="F333" s="52">
        <v>-1.8341459324992042</v>
      </c>
      <c r="G333" s="604">
        <v>0.6812864702950115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>
      <c r="B334" s="1"/>
      <c r="C334" s="605">
        <v>0.0</v>
      </c>
      <c r="D334" s="606">
        <v>6.749459937642451</v>
      </c>
      <c r="E334" s="606">
        <v>6.0159879152747395</v>
      </c>
      <c r="F334" s="606">
        <v>13.724429267827892</v>
      </c>
      <c r="G334" s="607">
        <v>-1.6954532805758544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>
      <c r="B336" s="51" t="s">
        <v>81</v>
      </c>
      <c r="C336" s="52">
        <f t="array" ref="C336:G340">C322:G326+C330:G334</f>
        <v>1.978952466</v>
      </c>
      <c r="D336" s="52">
        <v>35.483478870686966</v>
      </c>
      <c r="E336" s="52">
        <v>15.130165074249387</v>
      </c>
      <c r="F336" s="52">
        <v>3.037571380260145</v>
      </c>
      <c r="G336" s="52">
        <v>-3.2905631936431066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>
      <c r="B337" s="1"/>
      <c r="C337" s="52">
        <v>-15.837017684678099</v>
      </c>
      <c r="D337" s="52">
        <v>-18.566411137653823</v>
      </c>
      <c r="E337" s="52">
        <v>-19.19115717038763</v>
      </c>
      <c r="F337" s="52">
        <v>7.606606367133018</v>
      </c>
      <c r="G337" s="52">
        <v>-23.92463614114851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>
      <c r="B338" s="1"/>
      <c r="C338" s="52">
        <v>-3.877050055396463</v>
      </c>
      <c r="D338" s="52">
        <v>-13.710738262627356</v>
      </c>
      <c r="E338" s="52">
        <v>-3.6543889681113644</v>
      </c>
      <c r="F338" s="52">
        <v>-6.750561561896751</v>
      </c>
      <c r="G338" s="52">
        <v>-39.04210754067149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>
      <c r="B339" s="1"/>
      <c r="C339" s="52">
        <v>3.8229311292933414</v>
      </c>
      <c r="D339" s="52">
        <v>-16.72335377767758</v>
      </c>
      <c r="E339" s="52">
        <v>11.701664350759671</v>
      </c>
      <c r="F339" s="52">
        <v>-2.63485202174573</v>
      </c>
      <c r="G339" s="52">
        <v>43.32166637101529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>
      <c r="B340" s="1"/>
      <c r="C340" s="52">
        <v>-19.259638355441616</v>
      </c>
      <c r="D340" s="52">
        <v>4.788576605892812</v>
      </c>
      <c r="E340" s="52">
        <v>36.11346075635849</v>
      </c>
      <c r="F340" s="52">
        <v>-4.814073740266478</v>
      </c>
      <c r="G340" s="52">
        <v>-36.37676673644883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>
      <c r="B341" s="1"/>
      <c r="C341" s="2"/>
      <c r="D341" s="2"/>
      <c r="E341" s="2"/>
      <c r="F341" s="50" t="s">
        <v>37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>
      <c r="B342" s="1"/>
      <c r="C342" s="2"/>
      <c r="D342" s="2"/>
      <c r="E342" s="2"/>
      <c r="F342" s="50" t="s">
        <v>37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>
      <c r="A343" s="55" t="s">
        <v>93</v>
      </c>
    </row>
    <row r="344">
      <c r="A344" s="4" t="s">
        <v>94</v>
      </c>
    </row>
    <row r="345">
      <c r="B345" s="1"/>
      <c r="C345" s="2"/>
      <c r="D345" s="2"/>
      <c r="E345" s="2"/>
      <c r="F345" s="50" t="s">
        <v>37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>
      <c r="B346" s="1"/>
      <c r="C346" s="51" t="s">
        <v>95</v>
      </c>
      <c r="D346" s="52">
        <f t="array" ref="D346:H350">C336:G340</f>
        <v>1.978952466</v>
      </c>
      <c r="E346" s="52">
        <v>35.483478870686966</v>
      </c>
      <c r="F346" s="52">
        <v>15.130165074249387</v>
      </c>
      <c r="G346" s="52">
        <v>3.037571380260145</v>
      </c>
      <c r="H346" s="52">
        <v>-3.2905631936431066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>
      <c r="B347" s="1"/>
      <c r="C347" s="51" t="s">
        <v>96</v>
      </c>
      <c r="D347" s="52">
        <v>-15.837017684678099</v>
      </c>
      <c r="E347" s="52">
        <v>-18.566411137653823</v>
      </c>
      <c r="F347" s="52">
        <v>-19.19115717038763</v>
      </c>
      <c r="G347" s="52">
        <v>7.606606367133018</v>
      </c>
      <c r="H347" s="52">
        <v>-23.92463614114851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>
      <c r="B348" s="1"/>
      <c r="C348" s="2"/>
      <c r="D348" s="52">
        <v>-3.877050055396463</v>
      </c>
      <c r="E348" s="52">
        <v>-13.710738262627356</v>
      </c>
      <c r="F348" s="52">
        <v>-3.6543889681113644</v>
      </c>
      <c r="G348" s="52">
        <v>-6.750561561896751</v>
      </c>
      <c r="H348" s="52">
        <v>-39.04210754067149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>
      <c r="B349" s="1"/>
      <c r="C349" s="2"/>
      <c r="D349" s="52">
        <v>3.8229311292933414</v>
      </c>
      <c r="E349" s="52">
        <v>-16.72335377767758</v>
      </c>
      <c r="F349" s="52">
        <v>11.701664350759671</v>
      </c>
      <c r="G349" s="52">
        <v>-2.63485202174573</v>
      </c>
      <c r="H349" s="52">
        <v>43.32166637101529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>
      <c r="B350" s="1"/>
      <c r="C350" s="2"/>
      <c r="D350" s="52">
        <v>-19.259638355441616</v>
      </c>
      <c r="E350" s="52">
        <v>4.788576605892812</v>
      </c>
      <c r="F350" s="52">
        <v>36.11346075635849</v>
      </c>
      <c r="G350" s="52">
        <v>-4.814073740266478</v>
      </c>
      <c r="H350" s="52">
        <v>-36.37676673644883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>
      <c r="B351" s="1"/>
      <c r="C351" s="2"/>
      <c r="D351" s="2"/>
      <c r="E351" s="2"/>
      <c r="F351" s="50" t="s">
        <v>37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>
      <c r="B352" s="1"/>
      <c r="C352" s="51" t="s">
        <v>97</v>
      </c>
      <c r="D352" s="52">
        <f t="shared" ref="D352:H352" si="169">NORMINV(rand(),0,1)</f>
        <v>-1.205767919</v>
      </c>
      <c r="E352" s="52">
        <f t="shared" si="169"/>
        <v>0.6060709923</v>
      </c>
      <c r="F352" s="52">
        <f t="shared" si="169"/>
        <v>-1.789039815</v>
      </c>
      <c r="G352" s="52">
        <f t="shared" si="169"/>
        <v>0.305443903</v>
      </c>
      <c r="H352" s="52">
        <f t="shared" si="169"/>
        <v>1.187621045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>
      <c r="B353" s="1"/>
      <c r="C353" s="51" t="s">
        <v>96</v>
      </c>
      <c r="D353" s="52">
        <f t="shared" ref="D353:H353" si="170">NORMINV(rand(),0,1)</f>
        <v>1.372006537</v>
      </c>
      <c r="E353" s="52">
        <f t="shared" si="170"/>
        <v>0.2269866671</v>
      </c>
      <c r="F353" s="52">
        <f t="shared" si="170"/>
        <v>0.5471357338</v>
      </c>
      <c r="G353" s="52">
        <f t="shared" si="170"/>
        <v>1.218236594</v>
      </c>
      <c r="H353" s="52">
        <f t="shared" si="170"/>
        <v>0.6521971711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>
      <c r="B354" s="1"/>
      <c r="C354" s="2"/>
      <c r="D354" s="52">
        <f t="shared" ref="D354:H354" si="171">NORMINV(rand(),0,1)</f>
        <v>-0.3953488752</v>
      </c>
      <c r="E354" s="52">
        <f t="shared" si="171"/>
        <v>-0.4516016145</v>
      </c>
      <c r="F354" s="52">
        <f t="shared" si="171"/>
        <v>0.1430897421</v>
      </c>
      <c r="G354" s="52">
        <f t="shared" si="171"/>
        <v>0.392177264</v>
      </c>
      <c r="H354" s="52">
        <f t="shared" si="171"/>
        <v>0.4989130424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>
      <c r="B355" s="1"/>
      <c r="C355" s="2"/>
      <c r="D355" s="52">
        <f t="shared" ref="D355:H355" si="172">NORMINV(rand(),0,1)</f>
        <v>-0.4117190478</v>
      </c>
      <c r="E355" s="52">
        <f t="shared" si="172"/>
        <v>-1.988998733</v>
      </c>
      <c r="F355" s="52">
        <f t="shared" si="172"/>
        <v>-0.9333030083</v>
      </c>
      <c r="G355" s="52">
        <f t="shared" si="172"/>
        <v>0.3655117036</v>
      </c>
      <c r="H355" s="52">
        <f t="shared" si="172"/>
        <v>0.7012103873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>
      <c r="B356" s="1"/>
      <c r="C356" s="2"/>
      <c r="D356" s="52">
        <f t="shared" ref="D356:H356" si="173">NORMINV(rand(),0,1)</f>
        <v>-1.164675823</v>
      </c>
      <c r="E356" s="52">
        <f t="shared" si="173"/>
        <v>0.4417273749</v>
      </c>
      <c r="F356" s="52">
        <f t="shared" si="173"/>
        <v>0.8735087199</v>
      </c>
      <c r="G356" s="52">
        <f t="shared" si="173"/>
        <v>1.6537375</v>
      </c>
      <c r="H356" s="52">
        <f t="shared" si="173"/>
        <v>-0.7109712589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>
      <c r="B357" s="1"/>
      <c r="C357" s="2"/>
      <c r="D357" s="2"/>
      <c r="E357" s="2"/>
      <c r="F357" s="50" t="s">
        <v>37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>
      <c r="B358" s="1"/>
      <c r="C358" s="51" t="s">
        <v>98</v>
      </c>
      <c r="D358" s="52">
        <f t="shared" ref="D358:H358" si="174">NORMINV(rand(),0,1)</f>
        <v>2.494676742</v>
      </c>
      <c r="E358" s="52">
        <f t="shared" si="174"/>
        <v>0.07874460929</v>
      </c>
      <c r="F358" s="52">
        <f t="shared" si="174"/>
        <v>1.689783235</v>
      </c>
      <c r="G358" s="52">
        <f t="shared" si="174"/>
        <v>0.5081619754</v>
      </c>
      <c r="H358" s="52">
        <f t="shared" si="174"/>
        <v>-0.9227321194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>
      <c r="B359" s="1"/>
      <c r="C359" s="51" t="s">
        <v>96</v>
      </c>
      <c r="D359" s="52">
        <f t="shared" ref="D359:H359" si="175">NORMINV(rand(),0,1)</f>
        <v>-2.072198864</v>
      </c>
      <c r="E359" s="52">
        <f t="shared" si="175"/>
        <v>0.2490275117</v>
      </c>
      <c r="F359" s="52">
        <f t="shared" si="175"/>
        <v>0.6351653635</v>
      </c>
      <c r="G359" s="52">
        <f t="shared" si="175"/>
        <v>-0.9825394485</v>
      </c>
      <c r="H359" s="52">
        <f t="shared" si="175"/>
        <v>-0.1765657966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>
      <c r="B360" s="1"/>
      <c r="C360" s="2"/>
      <c r="D360" s="52">
        <f t="shared" ref="D360:H360" si="176">NORMINV(rand(),0,1)</f>
        <v>0.524117331</v>
      </c>
      <c r="E360" s="52">
        <f t="shared" si="176"/>
        <v>-0.5782171897</v>
      </c>
      <c r="F360" s="52">
        <f t="shared" si="176"/>
        <v>-1.00552012</v>
      </c>
      <c r="G360" s="52">
        <f t="shared" si="176"/>
        <v>0.7474982956</v>
      </c>
      <c r="H360" s="52">
        <f t="shared" si="176"/>
        <v>-0.2722817811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>
      <c r="B361" s="1"/>
      <c r="C361" s="2"/>
      <c r="D361" s="52">
        <f t="shared" ref="D361:H361" si="177">NORMINV(rand(),0,1)</f>
        <v>-0.2236306685</v>
      </c>
      <c r="E361" s="52">
        <f t="shared" si="177"/>
        <v>-0.6523629961</v>
      </c>
      <c r="F361" s="52">
        <f t="shared" si="177"/>
        <v>0.05540944161</v>
      </c>
      <c r="G361" s="52">
        <f t="shared" si="177"/>
        <v>1.34758065</v>
      </c>
      <c r="H361" s="52">
        <f t="shared" si="177"/>
        <v>-3.095153595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>
      <c r="B362" s="1"/>
      <c r="C362" s="2"/>
      <c r="D362" s="52">
        <f t="shared" ref="D362:H362" si="178">NORMINV(rand(),0,1)</f>
        <v>-0.6371174887</v>
      </c>
      <c r="E362" s="52">
        <f t="shared" si="178"/>
        <v>0.1593764679</v>
      </c>
      <c r="F362" s="52">
        <f t="shared" si="178"/>
        <v>0.8965235136</v>
      </c>
      <c r="G362" s="52">
        <f t="shared" si="178"/>
        <v>0.2063439911</v>
      </c>
      <c r="H362" s="52">
        <f t="shared" si="178"/>
        <v>0.142462987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>
      <c r="B363" s="1"/>
      <c r="C363" s="2"/>
      <c r="D363" s="2"/>
      <c r="E363" s="2"/>
      <c r="F363" s="50" t="s">
        <v>37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>
      <c r="B364" s="1"/>
      <c r="C364" s="618" t="s">
        <v>99</v>
      </c>
      <c r="D364" s="465">
        <f t="shared" ref="D364:H364" si="179">NORMINV(rand(),0,1)</f>
        <v>1.000142151</v>
      </c>
      <c r="E364" s="619">
        <f t="shared" si="179"/>
        <v>-1.027961564</v>
      </c>
      <c r="F364" s="620">
        <f t="shared" si="179"/>
        <v>0.4500531387</v>
      </c>
      <c r="G364" s="621">
        <f t="shared" si="179"/>
        <v>1.79200951</v>
      </c>
      <c r="H364" s="381">
        <f t="shared" si="179"/>
        <v>-0.2779527369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>
      <c r="B365" s="1"/>
      <c r="C365" s="7" t="s">
        <v>96</v>
      </c>
      <c r="D365" s="622">
        <f t="shared" ref="D365:H365" si="180">NORMINV(rand(),0,1)</f>
        <v>0.8485934522</v>
      </c>
      <c r="E365" s="623">
        <f t="shared" si="180"/>
        <v>-1.568818641</v>
      </c>
      <c r="F365" s="530">
        <f t="shared" si="180"/>
        <v>0.8506392086</v>
      </c>
      <c r="G365" s="319">
        <f t="shared" si="180"/>
        <v>0.176946945</v>
      </c>
      <c r="H365" s="455">
        <f t="shared" si="180"/>
        <v>-0.6587283392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>
      <c r="B366" s="1"/>
      <c r="C366" s="6"/>
      <c r="D366" s="530">
        <f t="shared" ref="D366:H366" si="181">NORMINV(rand(),0,1)</f>
        <v>-1.380961373</v>
      </c>
      <c r="E366" s="624">
        <f t="shared" si="181"/>
        <v>-0.961273736</v>
      </c>
      <c r="F366" s="625">
        <f t="shared" si="181"/>
        <v>0.7944636807</v>
      </c>
      <c r="G366" s="626">
        <f t="shared" si="181"/>
        <v>0.7032001993</v>
      </c>
      <c r="H366" s="134">
        <f t="shared" si="181"/>
        <v>0.2165869179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>
      <c r="B367" s="1"/>
      <c r="C367" s="6"/>
      <c r="D367" s="81">
        <f t="shared" ref="D367:H367" si="182">NORMINV(rand(),0,1)</f>
        <v>2.327638804</v>
      </c>
      <c r="E367" s="627">
        <f t="shared" si="182"/>
        <v>-1.138945624</v>
      </c>
      <c r="F367" s="549">
        <f t="shared" si="182"/>
        <v>-0.5189563079</v>
      </c>
      <c r="G367" s="539">
        <f t="shared" si="182"/>
        <v>1.467614996</v>
      </c>
      <c r="H367" s="628">
        <f t="shared" si="182"/>
        <v>-1.088057416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>
      <c r="B368" s="1"/>
      <c r="C368" s="6"/>
      <c r="D368" s="629">
        <f t="shared" ref="D368:H368" si="183">NORMINV(rand(),0,1)</f>
        <v>-0.466817276</v>
      </c>
      <c r="E368" s="630">
        <f t="shared" si="183"/>
        <v>-1.238105711</v>
      </c>
      <c r="F368" s="631">
        <f t="shared" si="183"/>
        <v>-0.2065477171</v>
      </c>
      <c r="G368" s="236">
        <f t="shared" si="183"/>
        <v>-0.1087015936</v>
      </c>
      <c r="H368" s="78">
        <f t="shared" si="183"/>
        <v>-0.2689959423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>
      <c r="B369" s="1"/>
      <c r="C369" s="6"/>
      <c r="D369" s="6"/>
      <c r="E369" s="6"/>
      <c r="F369" s="50" t="s">
        <v>37</v>
      </c>
      <c r="G369" s="6"/>
      <c r="H369" s="6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>
      <c r="B370" s="1"/>
      <c r="C370" s="618" t="s">
        <v>100</v>
      </c>
      <c r="D370" s="465">
        <f t="shared" ref="D370:H370" si="184">NORMINV(rand(),0,1)</f>
        <v>-0.8898019638</v>
      </c>
      <c r="E370" s="619">
        <f t="shared" si="184"/>
        <v>-0.1406095761</v>
      </c>
      <c r="F370" s="620">
        <f t="shared" si="184"/>
        <v>-0.7401250795</v>
      </c>
      <c r="G370" s="621">
        <f t="shared" si="184"/>
        <v>0.2814010812</v>
      </c>
      <c r="H370" s="381">
        <f t="shared" si="184"/>
        <v>-0.1953674878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>
      <c r="B371" s="1"/>
      <c r="C371" s="7" t="s">
        <v>96</v>
      </c>
      <c r="D371" s="622">
        <f t="shared" ref="D371:H371" si="185">NORMINV(rand(),0,1)</f>
        <v>-1.620408648</v>
      </c>
      <c r="E371" s="623">
        <f t="shared" si="185"/>
        <v>-1.582377259</v>
      </c>
      <c r="F371" s="530">
        <f t="shared" si="185"/>
        <v>-1.097578017</v>
      </c>
      <c r="G371" s="319">
        <f t="shared" si="185"/>
        <v>-1.978096333</v>
      </c>
      <c r="H371" s="455">
        <f t="shared" si="185"/>
        <v>0.7323661065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>
      <c r="B372" s="1"/>
      <c r="C372" s="6"/>
      <c r="D372" s="530">
        <f t="shared" ref="D372:H372" si="186">NORMINV(rand(),0,1)</f>
        <v>0.3883355729</v>
      </c>
      <c r="E372" s="624">
        <f t="shared" si="186"/>
        <v>0.4549311666</v>
      </c>
      <c r="F372" s="625">
        <f t="shared" si="186"/>
        <v>-1.140331886</v>
      </c>
      <c r="G372" s="626">
        <f t="shared" si="186"/>
        <v>0.01658486225</v>
      </c>
      <c r="H372" s="134">
        <f t="shared" si="186"/>
        <v>-0.4942618825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>
      <c r="B373" s="1"/>
      <c r="C373" s="6"/>
      <c r="D373" s="81">
        <f t="shared" ref="D373:H373" si="187">NORMINV(rand(),0,1)</f>
        <v>-0.6053715726</v>
      </c>
      <c r="E373" s="627">
        <f t="shared" si="187"/>
        <v>-0.4149163046</v>
      </c>
      <c r="F373" s="549">
        <f t="shared" si="187"/>
        <v>-0.3480494762</v>
      </c>
      <c r="G373" s="539">
        <f t="shared" si="187"/>
        <v>0.5484676678</v>
      </c>
      <c r="H373" s="628">
        <f t="shared" si="187"/>
        <v>0.1568652965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>
      <c r="B374" s="1"/>
      <c r="C374" s="6"/>
      <c r="D374" s="629">
        <f t="shared" ref="D374:H374" si="188">NORMINV(rand(),0,1)</f>
        <v>-0.8634429889</v>
      </c>
      <c r="E374" s="630">
        <f t="shared" si="188"/>
        <v>1.140875114</v>
      </c>
      <c r="F374" s="631">
        <f t="shared" si="188"/>
        <v>0.4771691902</v>
      </c>
      <c r="G374" s="236">
        <f t="shared" si="188"/>
        <v>-1.495475268</v>
      </c>
      <c r="H374" s="78">
        <f t="shared" si="188"/>
        <v>-0.8659686011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>
      <c r="B375" s="1"/>
      <c r="C375" s="6"/>
      <c r="D375" s="6"/>
      <c r="E375" s="6"/>
      <c r="F375" s="50" t="s">
        <v>37</v>
      </c>
      <c r="G375" s="6"/>
      <c r="H375" s="6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>
      <c r="B376" s="1"/>
      <c r="C376" s="618" t="s">
        <v>101</v>
      </c>
      <c r="D376" s="465">
        <f t="shared" ref="D376:H376" si="189">NORMINV(rand(),0,1)</f>
        <v>-1.412706275</v>
      </c>
      <c r="E376" s="619">
        <f t="shared" si="189"/>
        <v>0.3383332203</v>
      </c>
      <c r="F376" s="620">
        <f t="shared" si="189"/>
        <v>-1.887889264</v>
      </c>
      <c r="G376" s="621">
        <f t="shared" si="189"/>
        <v>1.721368494</v>
      </c>
      <c r="H376" s="381">
        <f t="shared" si="189"/>
        <v>-0.1379301232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>
      <c r="B377" s="1"/>
      <c r="C377" s="7" t="s">
        <v>96</v>
      </c>
      <c r="D377" s="622">
        <f t="shared" ref="D377:H377" si="190">NORMINV(rand(),0,1)</f>
        <v>-0.08366874159</v>
      </c>
      <c r="E377" s="623">
        <f t="shared" si="190"/>
        <v>-0.782389398</v>
      </c>
      <c r="F377" s="530">
        <f t="shared" si="190"/>
        <v>-1.435938038</v>
      </c>
      <c r="G377" s="319">
        <f t="shared" si="190"/>
        <v>0.614876826</v>
      </c>
      <c r="H377" s="455">
        <f t="shared" si="190"/>
        <v>0.4258785342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>
      <c r="B378" s="1"/>
      <c r="C378" s="6"/>
      <c r="D378" s="530">
        <f t="shared" ref="D378:H378" si="191">NORMINV(rand(),0,1)</f>
        <v>1.235490457</v>
      </c>
      <c r="E378" s="624">
        <f t="shared" si="191"/>
        <v>-1.869692838</v>
      </c>
      <c r="F378" s="625">
        <f t="shared" si="191"/>
        <v>1.749584799</v>
      </c>
      <c r="G378" s="626">
        <f t="shared" si="191"/>
        <v>-1.225129923</v>
      </c>
      <c r="H378" s="134">
        <f t="shared" si="191"/>
        <v>0.3886479207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>
      <c r="B379" s="1"/>
      <c r="C379" s="6"/>
      <c r="D379" s="81">
        <f t="shared" ref="D379:H379" si="192">NORMINV(rand(),0,1)</f>
        <v>-1.570635455</v>
      </c>
      <c r="E379" s="627">
        <f t="shared" si="192"/>
        <v>-1.041449922</v>
      </c>
      <c r="F379" s="549">
        <f t="shared" si="192"/>
        <v>-0.08740025734</v>
      </c>
      <c r="G379" s="539">
        <f t="shared" si="192"/>
        <v>-1.596742101</v>
      </c>
      <c r="H379" s="628">
        <f t="shared" si="192"/>
        <v>1.385771059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>
      <c r="B380" s="1"/>
      <c r="C380" s="6"/>
      <c r="D380" s="629">
        <f t="shared" ref="D380:H380" si="193">NORMINV(rand(),0,1)</f>
        <v>-0.9519027504</v>
      </c>
      <c r="E380" s="630">
        <f t="shared" si="193"/>
        <v>-0.5867360755</v>
      </c>
      <c r="F380" s="631">
        <f t="shared" si="193"/>
        <v>-0.152290925</v>
      </c>
      <c r="G380" s="236">
        <f t="shared" si="193"/>
        <v>2.001524993</v>
      </c>
      <c r="H380" s="78">
        <f t="shared" si="193"/>
        <v>-1.576659918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>
      <c r="B381" s="1"/>
      <c r="C381" s="6"/>
      <c r="D381" s="6"/>
      <c r="E381" s="6"/>
      <c r="F381" s="50" t="s">
        <v>37</v>
      </c>
      <c r="G381" s="6"/>
      <c r="H381" s="6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>
      <c r="B382" s="1"/>
      <c r="C382" s="618" t="s">
        <v>102</v>
      </c>
      <c r="D382" s="465">
        <f t="shared" ref="D382:H382" si="194">NORMINV(rand(),0,1)</f>
        <v>-0.3638952191</v>
      </c>
      <c r="E382" s="619">
        <f t="shared" si="194"/>
        <v>0.9069572942</v>
      </c>
      <c r="F382" s="620">
        <f t="shared" si="194"/>
        <v>1.210011789</v>
      </c>
      <c r="G382" s="621">
        <f t="shared" si="194"/>
        <v>-1.017806554</v>
      </c>
      <c r="H382" s="381">
        <f t="shared" si="194"/>
        <v>0.03707076077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>
      <c r="B383" s="1"/>
      <c r="C383" s="7" t="s">
        <v>96</v>
      </c>
      <c r="D383" s="622">
        <f t="shared" ref="D383:H383" si="195">NORMINV(rand(),0,1)</f>
        <v>-0.2110990857</v>
      </c>
      <c r="E383" s="623">
        <f t="shared" si="195"/>
        <v>0.1418495498</v>
      </c>
      <c r="F383" s="530">
        <f t="shared" si="195"/>
        <v>1.142220466</v>
      </c>
      <c r="G383" s="319">
        <f t="shared" si="195"/>
        <v>-1.985409591</v>
      </c>
      <c r="H383" s="455">
        <f t="shared" si="195"/>
        <v>0.4830314047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>
      <c r="B384" s="1"/>
      <c r="C384" s="6"/>
      <c r="D384" s="530">
        <f t="shared" ref="D384:H384" si="196">NORMINV(rand(),0,1)</f>
        <v>-1.596462149</v>
      </c>
      <c r="E384" s="624">
        <f t="shared" si="196"/>
        <v>-0.04717426053</v>
      </c>
      <c r="F384" s="625">
        <f t="shared" si="196"/>
        <v>-0.4208838569</v>
      </c>
      <c r="G384" s="626">
        <f t="shared" si="196"/>
        <v>0.4032471188</v>
      </c>
      <c r="H384" s="134">
        <f t="shared" si="196"/>
        <v>-0.08753040292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>
      <c r="B385" s="1"/>
      <c r="C385" s="6"/>
      <c r="D385" s="81">
        <f t="shared" ref="D385:H385" si="197">NORMINV(rand(),0,1)</f>
        <v>1.519670614</v>
      </c>
      <c r="E385" s="627">
        <f t="shared" si="197"/>
        <v>1.701135436</v>
      </c>
      <c r="F385" s="549">
        <f t="shared" si="197"/>
        <v>-0.3151778728</v>
      </c>
      <c r="G385" s="539">
        <f t="shared" si="197"/>
        <v>-0.02241759188</v>
      </c>
      <c r="H385" s="628">
        <f t="shared" si="197"/>
        <v>-0.2878303624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>
      <c r="B386" s="1"/>
      <c r="C386" s="6"/>
      <c r="D386" s="629">
        <f t="shared" ref="D386:H386" si="198">NORMINV(rand(),0,1)</f>
        <v>-1.705229064</v>
      </c>
      <c r="E386" s="630">
        <f t="shared" si="198"/>
        <v>-2.00592529</v>
      </c>
      <c r="F386" s="631">
        <f t="shared" si="198"/>
        <v>-0.9885337291</v>
      </c>
      <c r="G386" s="236">
        <f t="shared" si="198"/>
        <v>-0.5643992917</v>
      </c>
      <c r="H386" s="78">
        <f t="shared" si="198"/>
        <v>2.261383945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>
      <c r="B387" s="1"/>
      <c r="C387" s="6"/>
      <c r="D387" s="6"/>
      <c r="E387" s="6"/>
      <c r="F387" s="50" t="s">
        <v>37</v>
      </c>
      <c r="G387" s="6"/>
      <c r="H387" s="6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>
      <c r="B388" s="1"/>
      <c r="C388" s="618" t="s">
        <v>103</v>
      </c>
      <c r="D388" s="465">
        <f t="shared" ref="D388:H388" si="199">NORMINV(rand(),0,1)</f>
        <v>-0.1983530307</v>
      </c>
      <c r="E388" s="619">
        <f t="shared" si="199"/>
        <v>0.4904464696</v>
      </c>
      <c r="F388" s="620">
        <f t="shared" si="199"/>
        <v>1.869512916</v>
      </c>
      <c r="G388" s="621">
        <f t="shared" si="199"/>
        <v>-0.02124949016</v>
      </c>
      <c r="H388" s="381">
        <f t="shared" si="199"/>
        <v>0.8367937784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>
      <c r="B389" s="1"/>
      <c r="C389" s="7" t="s">
        <v>96</v>
      </c>
      <c r="D389" s="622">
        <f t="shared" ref="D389:H389" si="200">NORMINV(rand(),0,1)</f>
        <v>1.165129498</v>
      </c>
      <c r="E389" s="623">
        <f t="shared" si="200"/>
        <v>0.923908643</v>
      </c>
      <c r="F389" s="530">
        <f t="shared" si="200"/>
        <v>0.2391047808</v>
      </c>
      <c r="G389" s="319">
        <f t="shared" si="200"/>
        <v>-1.047909047</v>
      </c>
      <c r="H389" s="455">
        <f t="shared" si="200"/>
        <v>-0.6705839021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>
      <c r="B390" s="1"/>
      <c r="C390" s="6"/>
      <c r="D390" s="530">
        <f t="shared" ref="D390:H390" si="201">NORMINV(rand(),0,1)</f>
        <v>-1.372325569</v>
      </c>
      <c r="E390" s="624">
        <f t="shared" si="201"/>
        <v>-0.3999984443</v>
      </c>
      <c r="F390" s="625">
        <f t="shared" si="201"/>
        <v>1.074886823</v>
      </c>
      <c r="G390" s="626">
        <f t="shared" si="201"/>
        <v>-0.7413691152</v>
      </c>
      <c r="H390" s="134">
        <f t="shared" si="201"/>
        <v>0.703947074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>
      <c r="B391" s="1"/>
      <c r="C391" s="6"/>
      <c r="D391" s="81">
        <f t="shared" ref="D391:H391" si="202">NORMINV(rand(),0,1)</f>
        <v>-2.845531794</v>
      </c>
      <c r="E391" s="627">
        <f t="shared" si="202"/>
        <v>0.4458479365</v>
      </c>
      <c r="F391" s="549">
        <f t="shared" si="202"/>
        <v>-0.1847753212</v>
      </c>
      <c r="G391" s="539">
        <f t="shared" si="202"/>
        <v>1.817360955</v>
      </c>
      <c r="H391" s="628">
        <f t="shared" si="202"/>
        <v>-0.4914930573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>
      <c r="B392" s="1"/>
      <c r="C392" s="6"/>
      <c r="D392" s="629">
        <f t="shared" ref="D392:H392" si="203">NORMINV(rand(),0,1)</f>
        <v>0.9521902003</v>
      </c>
      <c r="E392" s="630">
        <f t="shared" si="203"/>
        <v>2.148926512</v>
      </c>
      <c r="F392" s="631">
        <f t="shared" si="203"/>
        <v>0.9573931642</v>
      </c>
      <c r="G392" s="236">
        <f t="shared" si="203"/>
        <v>-1.138764626</v>
      </c>
      <c r="H392" s="78">
        <f t="shared" si="203"/>
        <v>-0.6694419991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>
      <c r="B393" s="1"/>
      <c r="C393" s="6"/>
      <c r="D393" s="6"/>
      <c r="E393" s="6"/>
      <c r="F393" s="50" t="s">
        <v>37</v>
      </c>
      <c r="G393" s="6"/>
      <c r="H393" s="6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>
      <c r="B394" s="1"/>
      <c r="C394" s="618" t="s">
        <v>104</v>
      </c>
      <c r="D394" s="465">
        <f t="shared" ref="D394:H394" si="204">NORMINV(rand(),0,1)</f>
        <v>-0.9008847631</v>
      </c>
      <c r="E394" s="619">
        <f t="shared" si="204"/>
        <v>1.520454687</v>
      </c>
      <c r="F394" s="620">
        <f t="shared" si="204"/>
        <v>0.004608012125</v>
      </c>
      <c r="G394" s="621">
        <f t="shared" si="204"/>
        <v>1.94668178</v>
      </c>
      <c r="H394" s="381">
        <f t="shared" si="204"/>
        <v>-0.4391336097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>
      <c r="B395" s="1"/>
      <c r="C395" s="7" t="s">
        <v>96</v>
      </c>
      <c r="D395" s="622">
        <f t="shared" ref="D395:H395" si="205">NORMINV(rand(),0,1)</f>
        <v>1.101088368</v>
      </c>
      <c r="E395" s="623">
        <f t="shared" si="205"/>
        <v>-0.1918957915</v>
      </c>
      <c r="F395" s="530">
        <f t="shared" si="205"/>
        <v>0.5950934009</v>
      </c>
      <c r="G395" s="319">
        <f t="shared" si="205"/>
        <v>-0.8558331639</v>
      </c>
      <c r="H395" s="455">
        <f t="shared" si="205"/>
        <v>1.787062582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>
      <c r="B396" s="1"/>
      <c r="C396" s="6"/>
      <c r="D396" s="530">
        <f t="shared" ref="D396:H396" si="206">NORMINV(rand(),0,1)</f>
        <v>-0.8411869786</v>
      </c>
      <c r="E396" s="624">
        <f t="shared" si="206"/>
        <v>0.5219177753</v>
      </c>
      <c r="F396" s="625">
        <f t="shared" si="206"/>
        <v>-1.938470279</v>
      </c>
      <c r="G396" s="626">
        <f t="shared" si="206"/>
        <v>0.5044382812</v>
      </c>
      <c r="H396" s="134">
        <f t="shared" si="206"/>
        <v>0.1626398661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>
      <c r="B397" s="1"/>
      <c r="C397" s="6"/>
      <c r="D397" s="81">
        <f t="shared" ref="D397:H397" si="207">NORMINV(rand(),0,1)</f>
        <v>-2.382084081</v>
      </c>
      <c r="E397" s="627">
        <f t="shared" si="207"/>
        <v>-1.364578944</v>
      </c>
      <c r="F397" s="549">
        <f t="shared" si="207"/>
        <v>0.1838073179</v>
      </c>
      <c r="G397" s="539">
        <f t="shared" si="207"/>
        <v>0.108043151</v>
      </c>
      <c r="H397" s="628">
        <f t="shared" si="207"/>
        <v>-0.4789273636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>
      <c r="B398" s="1"/>
      <c r="C398" s="6"/>
      <c r="D398" s="629">
        <f t="shared" ref="D398:H398" si="208">NORMINV(rand(),0,1)</f>
        <v>-1.137406324</v>
      </c>
      <c r="E398" s="630">
        <f t="shared" si="208"/>
        <v>-1.406582103</v>
      </c>
      <c r="F398" s="631">
        <f t="shared" si="208"/>
        <v>-0.5669391051</v>
      </c>
      <c r="G398" s="236">
        <f t="shared" si="208"/>
        <v>1.092304311</v>
      </c>
      <c r="H398" s="78">
        <f t="shared" si="208"/>
        <v>-0.7590349157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>
      <c r="B399" s="1"/>
      <c r="C399" s="6"/>
      <c r="D399" s="6"/>
      <c r="E399" s="6"/>
      <c r="F399" s="50" t="s">
        <v>37</v>
      </c>
      <c r="G399" s="6"/>
      <c r="H399" s="6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>
      <c r="B400" s="1"/>
      <c r="C400" s="618" t="s">
        <v>105</v>
      </c>
      <c r="D400" s="465">
        <f t="shared" ref="D400:H400" si="209">NORMINV(rand(),0,1)</f>
        <v>0.5557304682</v>
      </c>
      <c r="E400" s="619">
        <f t="shared" si="209"/>
        <v>-0.08490700226</v>
      </c>
      <c r="F400" s="620">
        <f t="shared" si="209"/>
        <v>-1.38125037</v>
      </c>
      <c r="G400" s="621">
        <f t="shared" si="209"/>
        <v>-0.2769054829</v>
      </c>
      <c r="H400" s="381">
        <f t="shared" si="209"/>
        <v>0.08524872585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>
      <c r="B401" s="1"/>
      <c r="C401" s="7" t="s">
        <v>96</v>
      </c>
      <c r="D401" s="622">
        <f t="shared" ref="D401:H401" si="210">NORMINV(rand(),0,1)</f>
        <v>1.002945226</v>
      </c>
      <c r="E401" s="623">
        <f t="shared" si="210"/>
        <v>-0.8981703742</v>
      </c>
      <c r="F401" s="530">
        <f t="shared" si="210"/>
        <v>1.769987678</v>
      </c>
      <c r="G401" s="319">
        <f t="shared" si="210"/>
        <v>-2.330451815</v>
      </c>
      <c r="H401" s="455">
        <f t="shared" si="210"/>
        <v>1.181481928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>
      <c r="B402" s="1"/>
      <c r="C402" s="6"/>
      <c r="D402" s="530">
        <f t="shared" ref="D402:H402" si="211">NORMINV(rand(),0,1)</f>
        <v>-0.1854350668</v>
      </c>
      <c r="E402" s="624">
        <f t="shared" si="211"/>
        <v>-0.4556722454</v>
      </c>
      <c r="F402" s="625">
        <f t="shared" si="211"/>
        <v>-0.8375103195</v>
      </c>
      <c r="G402" s="626">
        <f t="shared" si="211"/>
        <v>-0.5514204263</v>
      </c>
      <c r="H402" s="134">
        <f t="shared" si="211"/>
        <v>0.04537791358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>
      <c r="B403" s="1"/>
      <c r="C403" s="6"/>
      <c r="D403" s="81">
        <f t="shared" ref="D403:H403" si="212">NORMINV(rand(),0,1)</f>
        <v>1.328588654</v>
      </c>
      <c r="E403" s="627">
        <f t="shared" si="212"/>
        <v>0.8346330289</v>
      </c>
      <c r="F403" s="549">
        <f t="shared" si="212"/>
        <v>1.475142022</v>
      </c>
      <c r="G403" s="539">
        <f t="shared" si="212"/>
        <v>0.7058837874</v>
      </c>
      <c r="H403" s="628">
        <f t="shared" si="212"/>
        <v>0.3642980629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>
      <c r="B404" s="1"/>
      <c r="C404" s="6"/>
      <c r="D404" s="629">
        <f t="shared" ref="D404:H404" si="213">NORMINV(rand(),0,1)</f>
        <v>0.2831144829</v>
      </c>
      <c r="E404" s="630">
        <f t="shared" si="213"/>
        <v>1.117324167</v>
      </c>
      <c r="F404" s="631">
        <f t="shared" si="213"/>
        <v>-0.2142430586</v>
      </c>
      <c r="G404" s="236">
        <f t="shared" si="213"/>
        <v>-2.146672399</v>
      </c>
      <c r="H404" s="78">
        <f t="shared" si="213"/>
        <v>-0.5505903054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>
      <c r="B405" s="1"/>
      <c r="C405" s="6"/>
      <c r="D405" s="6"/>
      <c r="E405" s="6"/>
      <c r="F405" s="50" t="s">
        <v>37</v>
      </c>
      <c r="G405" s="6"/>
      <c r="H405" s="6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>
      <c r="B406" s="1"/>
      <c r="C406" s="618" t="s">
        <v>106</v>
      </c>
      <c r="D406" s="465">
        <f t="shared" ref="D406:H406" si="214">NORMINV(rand(),0,1)</f>
        <v>-0.4194925971</v>
      </c>
      <c r="E406" s="619">
        <f t="shared" si="214"/>
        <v>0.9558320104</v>
      </c>
      <c r="F406" s="620">
        <f t="shared" si="214"/>
        <v>1.319411118</v>
      </c>
      <c r="G406" s="621">
        <f t="shared" si="214"/>
        <v>-1.55928699</v>
      </c>
      <c r="H406" s="381">
        <f t="shared" si="214"/>
        <v>1.840249019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>
      <c r="B407" s="1"/>
      <c r="C407" s="7" t="s">
        <v>96</v>
      </c>
      <c r="D407" s="622">
        <f t="shared" ref="D407:H407" si="215">NORMINV(rand(),0,1)</f>
        <v>-0.4594182613</v>
      </c>
      <c r="E407" s="623">
        <f t="shared" si="215"/>
        <v>0.6292920309</v>
      </c>
      <c r="F407" s="530">
        <f t="shared" si="215"/>
        <v>-1.181920623</v>
      </c>
      <c r="G407" s="319">
        <f t="shared" si="215"/>
        <v>0.1477257606</v>
      </c>
      <c r="H407" s="455">
        <f t="shared" si="215"/>
        <v>-0.3822302303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>
      <c r="B408" s="1"/>
      <c r="C408" s="6"/>
      <c r="D408" s="530">
        <f t="shared" ref="D408:H408" si="216">NORMINV(rand(),0,1)</f>
        <v>0.4127433976</v>
      </c>
      <c r="E408" s="624">
        <f t="shared" si="216"/>
        <v>0.7107695628</v>
      </c>
      <c r="F408" s="625">
        <f t="shared" si="216"/>
        <v>-0.2710450772</v>
      </c>
      <c r="G408" s="626">
        <f t="shared" si="216"/>
        <v>1.651899861</v>
      </c>
      <c r="H408" s="134">
        <f t="shared" si="216"/>
        <v>0.8907958861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>
      <c r="B409" s="1"/>
      <c r="C409" s="6"/>
      <c r="D409" s="81">
        <f t="shared" ref="D409:H409" si="217">NORMINV(rand(),0,1)</f>
        <v>1.005598147</v>
      </c>
      <c r="E409" s="627">
        <f t="shared" si="217"/>
        <v>-0.4962471219</v>
      </c>
      <c r="F409" s="549">
        <f t="shared" si="217"/>
        <v>-0.05621916079</v>
      </c>
      <c r="G409" s="539">
        <f t="shared" si="217"/>
        <v>-0.5870322816</v>
      </c>
      <c r="H409" s="628">
        <f t="shared" si="217"/>
        <v>-0.6427905477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>
      <c r="B410" s="1"/>
      <c r="C410" s="6"/>
      <c r="D410" s="629">
        <f t="shared" ref="D410:H410" si="218">NORMINV(rand(),0,1)</f>
        <v>1.735393452</v>
      </c>
      <c r="E410" s="630">
        <f t="shared" si="218"/>
        <v>0.5001915565</v>
      </c>
      <c r="F410" s="631">
        <f t="shared" si="218"/>
        <v>1.270140776</v>
      </c>
      <c r="G410" s="236">
        <f t="shared" si="218"/>
        <v>-0.3879729616</v>
      </c>
      <c r="H410" s="78">
        <f t="shared" si="218"/>
        <v>-0.07692985413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>
      <c r="B411" s="1"/>
      <c r="C411" s="6"/>
      <c r="D411" s="6"/>
      <c r="E411" s="6"/>
      <c r="F411" s="50" t="s">
        <v>37</v>
      </c>
      <c r="G411" s="6"/>
      <c r="H411" s="6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>
      <c r="B412" s="1"/>
      <c r="C412" s="618" t="s">
        <v>107</v>
      </c>
      <c r="D412" s="465">
        <f t="shared" ref="D412:H412" si="219">NORMINV(rand(),0,1)</f>
        <v>-0.5057265986</v>
      </c>
      <c r="E412" s="619">
        <f t="shared" si="219"/>
        <v>-0.6696394143</v>
      </c>
      <c r="F412" s="620">
        <f t="shared" si="219"/>
        <v>0.8540578385</v>
      </c>
      <c r="G412" s="621">
        <f t="shared" si="219"/>
        <v>0.3289619188</v>
      </c>
      <c r="H412" s="381">
        <f t="shared" si="219"/>
        <v>-0.1640862429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>
      <c r="B413" s="1"/>
      <c r="C413" s="7" t="s">
        <v>96</v>
      </c>
      <c r="D413" s="622">
        <f t="shared" ref="D413:H413" si="220">NORMINV(rand(),0,1)</f>
        <v>2.436035523</v>
      </c>
      <c r="E413" s="623">
        <f t="shared" si="220"/>
        <v>-1.083399082</v>
      </c>
      <c r="F413" s="530">
        <f t="shared" si="220"/>
        <v>-0.3223614445</v>
      </c>
      <c r="G413" s="319">
        <f t="shared" si="220"/>
        <v>-0.710403051</v>
      </c>
      <c r="H413" s="455">
        <f t="shared" si="220"/>
        <v>-0.4044212756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>
      <c r="B414" s="1"/>
      <c r="C414" s="6"/>
      <c r="D414" s="530">
        <f t="shared" ref="D414:H414" si="221">NORMINV(rand(),0,1)</f>
        <v>0.8748928675</v>
      </c>
      <c r="E414" s="624">
        <f t="shared" si="221"/>
        <v>-0.6500570407</v>
      </c>
      <c r="F414" s="625">
        <f t="shared" si="221"/>
        <v>-1.534473633</v>
      </c>
      <c r="G414" s="626">
        <f t="shared" si="221"/>
        <v>0.439217188</v>
      </c>
      <c r="H414" s="134">
        <f t="shared" si="221"/>
        <v>1.638667569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>
      <c r="B415" s="1"/>
      <c r="C415" s="6"/>
      <c r="D415" s="81">
        <f t="shared" ref="D415:H415" si="222">NORMINV(rand(),0,1)</f>
        <v>-0.7503351491</v>
      </c>
      <c r="E415" s="627">
        <f t="shared" si="222"/>
        <v>1.759282641</v>
      </c>
      <c r="F415" s="549">
        <f t="shared" si="222"/>
        <v>0.4657708216</v>
      </c>
      <c r="G415" s="539">
        <f t="shared" si="222"/>
        <v>-0.0003104299088</v>
      </c>
      <c r="H415" s="628">
        <f t="shared" si="222"/>
        <v>0.2434335313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>
      <c r="B416" s="1"/>
      <c r="C416" s="6"/>
      <c r="D416" s="629">
        <f t="shared" ref="D416:H416" si="223">NORMINV(rand(),0,1)</f>
        <v>0.151138851</v>
      </c>
      <c r="E416" s="630">
        <f t="shared" si="223"/>
        <v>1.014853493</v>
      </c>
      <c r="F416" s="631">
        <f t="shared" si="223"/>
        <v>0.8508927655</v>
      </c>
      <c r="G416" s="236">
        <f t="shared" si="223"/>
        <v>0.0379006466</v>
      </c>
      <c r="H416" s="78">
        <f t="shared" si="223"/>
        <v>0.1306471557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>
      <c r="A417" s="12"/>
      <c r="B417" s="12"/>
      <c r="C417" s="12"/>
      <c r="D417" s="12"/>
      <c r="E417" s="50" t="s">
        <v>37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>
      <c r="A418" s="4" t="s">
        <v>108</v>
      </c>
    </row>
    <row r="419">
      <c r="B419" s="1"/>
      <c r="C419" s="2"/>
      <c r="D419" s="2"/>
      <c r="E419" s="50" t="s">
        <v>37</v>
      </c>
      <c r="F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>
      <c r="B420" s="7" t="s">
        <v>45</v>
      </c>
      <c r="C420" s="56">
        <f t="shared" ref="C420:G420" si="224">(D412-AVERAGE($D412:$H412))/STDEVP($D412:$H412)</f>
        <v>-0.8483413343</v>
      </c>
      <c r="D420" s="56">
        <f t="shared" si="224"/>
        <v>-1.14143211</v>
      </c>
      <c r="E420" s="56">
        <f t="shared" si="224"/>
        <v>1.583074869</v>
      </c>
      <c r="F420" s="56">
        <f t="shared" si="224"/>
        <v>0.6441563957</v>
      </c>
      <c r="G420" s="56">
        <f t="shared" si="224"/>
        <v>-0.2374578195</v>
      </c>
      <c r="H420" s="608"/>
      <c r="I420" s="608"/>
      <c r="J420" s="608"/>
      <c r="K420" s="60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>
      <c r="C421" s="56">
        <f t="shared" ref="C421:G421" si="225">(D413-AVERAGE($D413:$H413))/STDEVP($D413:$H413)</f>
        <v>1.954089845</v>
      </c>
      <c r="D421" s="56">
        <f t="shared" si="225"/>
        <v>-0.849597287</v>
      </c>
      <c r="E421" s="56">
        <f t="shared" si="225"/>
        <v>-0.2433318859</v>
      </c>
      <c r="F421" s="56">
        <f t="shared" si="225"/>
        <v>-0.5524574645</v>
      </c>
      <c r="G421" s="56">
        <f t="shared" si="225"/>
        <v>-0.3087032078</v>
      </c>
      <c r="H421" s="608"/>
      <c r="I421" s="608"/>
      <c r="J421" s="608"/>
      <c r="K421" s="60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>
      <c r="C422" s="56">
        <f t="shared" ref="C422:G422" si="226">(D414-AVERAGE($D414:$H414))/STDEVP($D414:$H414)</f>
        <v>0.6423959199</v>
      </c>
      <c r="D422" s="56">
        <f t="shared" si="226"/>
        <v>-0.7158438838</v>
      </c>
      <c r="E422" s="56">
        <f t="shared" si="226"/>
        <v>-1.503574557</v>
      </c>
      <c r="F422" s="56">
        <f t="shared" si="226"/>
        <v>0.2543490429</v>
      </c>
      <c r="G422" s="56">
        <f t="shared" si="226"/>
        <v>1.322673479</v>
      </c>
      <c r="H422" s="608"/>
      <c r="I422" s="608"/>
      <c r="J422" s="608"/>
      <c r="K422" s="60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>
      <c r="C423" s="56">
        <f t="shared" ref="C423:G423" si="227">(D415-AVERAGE($D415:$H415))/STDEVP($D415:$H415)</f>
        <v>-1.337597173</v>
      </c>
      <c r="D423" s="56">
        <f t="shared" si="227"/>
        <v>1.731099353</v>
      </c>
      <c r="E423" s="56">
        <f t="shared" si="227"/>
        <v>0.1494261426</v>
      </c>
      <c r="F423" s="56">
        <f t="shared" si="227"/>
        <v>-0.4204861058</v>
      </c>
      <c r="G423" s="56">
        <f t="shared" si="227"/>
        <v>-0.1224422164</v>
      </c>
      <c r="H423" s="608"/>
      <c r="I423" s="608"/>
      <c r="J423" s="608"/>
      <c r="K423" s="60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>
      <c r="C424" s="56">
        <f t="shared" ref="C424:G424" si="228">(D416-AVERAGE($D416:$H416))/STDEVP($D416:$H416)</f>
        <v>-0.6976116316</v>
      </c>
      <c r="D424" s="56">
        <f t="shared" si="228"/>
        <v>1.409547525</v>
      </c>
      <c r="E424" s="56">
        <f t="shared" si="228"/>
        <v>1.009541168</v>
      </c>
      <c r="F424" s="56">
        <f t="shared" si="228"/>
        <v>-0.9738729194</v>
      </c>
      <c r="G424" s="56">
        <f t="shared" si="228"/>
        <v>-0.7476041421</v>
      </c>
      <c r="H424" s="608"/>
      <c r="I424" s="608"/>
      <c r="J424" s="608"/>
      <c r="K424" s="60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>
      <c r="A426" s="4" t="s">
        <v>109</v>
      </c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2"/>
      <c r="AF427" s="2"/>
      <c r="AG427" s="2"/>
      <c r="AH427" s="2"/>
      <c r="AI427" s="2"/>
    </row>
    <row r="428">
      <c r="A428" s="6"/>
      <c r="B428" s="6"/>
      <c r="C428" s="31">
        <v>1.0</v>
      </c>
      <c r="D428" s="31">
        <v>2.0</v>
      </c>
      <c r="E428" s="31">
        <v>3.0</v>
      </c>
      <c r="F428" s="31">
        <v>4.0</v>
      </c>
      <c r="G428" s="31">
        <v>5.0</v>
      </c>
      <c r="H428" s="31" t="s">
        <v>6</v>
      </c>
      <c r="I428" s="31">
        <v>52678.0</v>
      </c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V428" s="6"/>
      <c r="W428" s="6"/>
      <c r="X428" s="6"/>
      <c r="Y428" s="6"/>
      <c r="Z428" s="6"/>
      <c r="AA428" s="6"/>
      <c r="AB428" s="6"/>
      <c r="AC428" s="6"/>
      <c r="AD428" s="6"/>
      <c r="AE428" s="2"/>
      <c r="AF428" s="2"/>
      <c r="AG428" s="2"/>
      <c r="AH428" s="2"/>
      <c r="AI428" s="2"/>
    </row>
    <row r="429">
      <c r="A429" s="6"/>
      <c r="B429" s="6"/>
      <c r="C429" s="31" t="s">
        <v>5</v>
      </c>
      <c r="D429" s="31" t="s">
        <v>11</v>
      </c>
      <c r="E429" s="31" t="s">
        <v>12</v>
      </c>
      <c r="F429" s="31" t="s">
        <v>13</v>
      </c>
      <c r="G429" s="31" t="s">
        <v>14</v>
      </c>
      <c r="H429" s="31" t="s">
        <v>6</v>
      </c>
      <c r="I429" s="31" t="s">
        <v>110</v>
      </c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V429" s="6"/>
      <c r="W429" s="6"/>
      <c r="X429" s="6"/>
      <c r="Y429" s="6"/>
      <c r="Z429" s="6"/>
      <c r="AA429" s="6"/>
      <c r="AB429" s="6"/>
      <c r="AC429" s="6"/>
      <c r="AD429" s="6"/>
      <c r="AE429" s="2"/>
      <c r="AF429" s="2"/>
      <c r="AG429" s="2"/>
      <c r="AH429" s="2"/>
      <c r="AI429" s="2"/>
    </row>
    <row r="430">
      <c r="A430" s="6"/>
      <c r="B430" s="618">
        <v>1.0</v>
      </c>
      <c r="C430" s="632">
        <v>1.0</v>
      </c>
      <c r="D430" s="633">
        <v>-0.4</v>
      </c>
      <c r="E430" s="633">
        <v>0.1</v>
      </c>
      <c r="F430" s="633">
        <v>0.8</v>
      </c>
      <c r="G430" s="633">
        <v>0.0</v>
      </c>
      <c r="H430" s="634" t="s">
        <v>6</v>
      </c>
      <c r="I430" s="635">
        <v>-3.6</v>
      </c>
      <c r="J430" s="636"/>
      <c r="K430" s="636"/>
      <c r="L430" s="636"/>
      <c r="M430" s="636"/>
      <c r="N430" s="636"/>
      <c r="O430" s="636"/>
      <c r="P430" s="636"/>
      <c r="Q430" s="636"/>
      <c r="R430" s="636"/>
      <c r="S430" s="636"/>
      <c r="V430" s="6"/>
      <c r="W430" s="6"/>
      <c r="X430" s="6"/>
      <c r="Y430" s="6"/>
      <c r="Z430" s="6"/>
      <c r="AA430" s="6"/>
      <c r="AB430" s="6"/>
      <c r="AC430" s="6"/>
      <c r="AD430" s="6"/>
      <c r="AE430" s="2"/>
      <c r="AF430" s="2"/>
      <c r="AG430" s="2"/>
      <c r="AH430" s="2"/>
      <c r="AI430" s="2"/>
    </row>
    <row r="431">
      <c r="A431" s="6"/>
      <c r="B431" s="618">
        <v>2.0</v>
      </c>
      <c r="C431" s="637">
        <v>-0.1</v>
      </c>
      <c r="D431" s="636">
        <v>0.7</v>
      </c>
      <c r="E431" s="636">
        <v>-1.4</v>
      </c>
      <c r="F431" s="636">
        <v>-1.1</v>
      </c>
      <c r="G431" s="636">
        <v>0.4</v>
      </c>
      <c r="H431" s="31" t="s">
        <v>6</v>
      </c>
      <c r="I431" s="638">
        <v>-0.4</v>
      </c>
      <c r="J431" s="636"/>
      <c r="K431" s="636"/>
      <c r="L431" s="636"/>
      <c r="M431" s="636"/>
      <c r="N431" s="636"/>
      <c r="O431" s="636"/>
      <c r="P431" s="636"/>
      <c r="Q431" s="636"/>
      <c r="R431" s="636"/>
      <c r="S431" s="636"/>
      <c r="V431" s="6"/>
      <c r="W431" s="6"/>
      <c r="X431" s="6"/>
      <c r="Y431" s="6"/>
      <c r="Z431" s="6"/>
      <c r="AA431" s="6"/>
      <c r="AB431" s="6"/>
      <c r="AC431" s="6"/>
      <c r="AD431" s="6"/>
      <c r="AE431" s="2"/>
      <c r="AF431" s="2"/>
      <c r="AG431" s="2"/>
      <c r="AH431" s="2"/>
      <c r="AI431" s="2"/>
    </row>
    <row r="432">
      <c r="A432" s="6"/>
      <c r="B432" s="618">
        <v>3.0</v>
      </c>
      <c r="C432" s="637">
        <v>-0.2</v>
      </c>
      <c r="D432" s="636">
        <v>0.3</v>
      </c>
      <c r="E432" s="636">
        <v>-1.5</v>
      </c>
      <c r="F432" s="636">
        <v>-0.5</v>
      </c>
      <c r="G432" s="636">
        <v>0.0</v>
      </c>
      <c r="H432" s="31" t="s">
        <v>6</v>
      </c>
      <c r="I432" s="638">
        <v>0.9</v>
      </c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V432" s="6"/>
      <c r="W432" s="6"/>
      <c r="X432" s="6"/>
      <c r="Y432" s="6"/>
      <c r="Z432" s="6"/>
      <c r="AA432" s="6"/>
      <c r="AB432" s="6"/>
      <c r="AC432" s="6"/>
      <c r="AD432" s="6"/>
      <c r="AE432" s="2"/>
      <c r="AF432" s="2"/>
      <c r="AG432" s="2"/>
      <c r="AH432" s="2"/>
      <c r="AI432" s="2"/>
    </row>
    <row r="433">
      <c r="A433" s="6"/>
      <c r="B433" s="618">
        <v>4.0</v>
      </c>
      <c r="C433" s="637">
        <v>1.4</v>
      </c>
      <c r="D433" s="636">
        <v>-0.6</v>
      </c>
      <c r="E433" s="636">
        <v>1.0</v>
      </c>
      <c r="F433" s="636">
        <v>-0.4</v>
      </c>
      <c r="G433" s="636">
        <v>-0.5</v>
      </c>
      <c r="H433" s="31" t="s">
        <v>6</v>
      </c>
      <c r="I433" s="638">
        <v>1.0</v>
      </c>
      <c r="J433" s="636"/>
      <c r="K433" s="636"/>
      <c r="L433" s="636"/>
      <c r="M433" s="636"/>
      <c r="N433" s="636"/>
      <c r="O433" s="636"/>
      <c r="P433" s="636"/>
      <c r="Q433" s="636"/>
      <c r="R433" s="636"/>
      <c r="S433" s="636"/>
      <c r="V433" s="6"/>
      <c r="W433" s="6"/>
      <c r="X433" s="6"/>
      <c r="Y433" s="6"/>
      <c r="Z433" s="6"/>
      <c r="AA433" s="6"/>
      <c r="AB433" s="6"/>
      <c r="AC433" s="6"/>
      <c r="AD433" s="6"/>
      <c r="AE433" s="2"/>
      <c r="AF433" s="2"/>
      <c r="AG433" s="2"/>
      <c r="AH433" s="2"/>
      <c r="AI433" s="2"/>
    </row>
    <row r="434">
      <c r="A434" s="6"/>
      <c r="B434" s="618">
        <v>5.0</v>
      </c>
      <c r="C434" s="637">
        <v>-0.6</v>
      </c>
      <c r="D434" s="636">
        <v>0.8</v>
      </c>
      <c r="E434" s="636">
        <v>-1.1</v>
      </c>
      <c r="F434" s="636">
        <v>-0.7</v>
      </c>
      <c r="G434" s="636">
        <v>-0.4</v>
      </c>
      <c r="H434" s="31" t="s">
        <v>6</v>
      </c>
      <c r="I434" s="638">
        <v>-0.6</v>
      </c>
      <c r="J434" s="636"/>
      <c r="K434" s="636"/>
      <c r="L434" s="636"/>
      <c r="M434" s="636"/>
      <c r="N434" s="636"/>
      <c r="O434" s="636"/>
      <c r="P434" s="636"/>
      <c r="Q434" s="636"/>
      <c r="R434" s="636"/>
      <c r="S434" s="636"/>
      <c r="V434" s="6"/>
      <c r="W434" s="6"/>
      <c r="X434" s="6"/>
      <c r="Y434" s="6"/>
      <c r="Z434" s="6"/>
      <c r="AA434" s="6"/>
      <c r="AB434" s="6"/>
      <c r="AC434" s="6"/>
      <c r="AD434" s="6"/>
      <c r="AE434" s="2"/>
      <c r="AF434" s="2"/>
      <c r="AG434" s="2"/>
      <c r="AH434" s="2"/>
      <c r="AI434" s="2"/>
    </row>
    <row r="435">
      <c r="A435" s="6"/>
      <c r="B435" s="618" t="s">
        <v>6</v>
      </c>
      <c r="C435" s="639" t="s">
        <v>6</v>
      </c>
      <c r="D435" s="31" t="s">
        <v>6</v>
      </c>
      <c r="E435" s="31" t="s">
        <v>6</v>
      </c>
      <c r="F435" s="31" t="s">
        <v>6</v>
      </c>
      <c r="G435" s="31" t="s">
        <v>6</v>
      </c>
      <c r="H435" s="31" t="s">
        <v>6</v>
      </c>
      <c r="I435" s="640" t="s">
        <v>6</v>
      </c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V435" s="6"/>
      <c r="W435" s="6"/>
      <c r="X435" s="6"/>
      <c r="Y435" s="6"/>
      <c r="Z435" s="6"/>
      <c r="AA435" s="6"/>
      <c r="AB435" s="6"/>
      <c r="AC435" s="6"/>
      <c r="AD435" s="6"/>
      <c r="AE435" s="2"/>
      <c r="AF435" s="2"/>
      <c r="AG435" s="2"/>
      <c r="AH435" s="2"/>
      <c r="AI435" s="2"/>
    </row>
    <row r="436">
      <c r="A436" s="6"/>
      <c r="B436" s="618">
        <v>768.0</v>
      </c>
      <c r="C436" s="641">
        <v>1.1</v>
      </c>
      <c r="D436" s="642">
        <v>-0.9</v>
      </c>
      <c r="E436" s="642">
        <v>-1.1</v>
      </c>
      <c r="F436" s="642">
        <v>0.6</v>
      </c>
      <c r="G436" s="642">
        <v>-0.1</v>
      </c>
      <c r="H436" s="643">
        <v>2.5</v>
      </c>
      <c r="I436" s="644">
        <v>0.0</v>
      </c>
      <c r="J436" s="636"/>
      <c r="K436" s="636"/>
      <c r="L436" s="636"/>
      <c r="M436" s="636"/>
      <c r="N436" s="636"/>
      <c r="O436" s="636"/>
      <c r="P436" s="636"/>
      <c r="Q436" s="636"/>
      <c r="R436" s="636"/>
      <c r="S436" s="636"/>
      <c r="V436" s="6"/>
      <c r="W436" s="6"/>
      <c r="X436" s="6"/>
      <c r="Y436" s="6"/>
      <c r="Z436" s="6"/>
      <c r="AA436" s="6"/>
      <c r="AB436" s="6"/>
      <c r="AC436" s="6"/>
      <c r="AD436" s="6"/>
      <c r="AE436" s="2"/>
      <c r="AF436" s="2"/>
      <c r="AG436" s="2"/>
      <c r="AH436" s="2"/>
      <c r="AI436" s="2"/>
    </row>
    <row r="437">
      <c r="A437" s="6"/>
      <c r="B437" s="618"/>
      <c r="C437" s="636"/>
      <c r="D437" s="636"/>
      <c r="E437" s="636"/>
      <c r="F437" s="50" t="s">
        <v>37</v>
      </c>
      <c r="G437" s="636"/>
      <c r="H437" s="31"/>
      <c r="I437" s="636"/>
      <c r="J437" s="636"/>
      <c r="K437" s="636"/>
      <c r="L437" s="636"/>
      <c r="M437" s="636"/>
      <c r="N437" s="636"/>
      <c r="O437" s="636"/>
      <c r="P437" s="636"/>
      <c r="Q437" s="636"/>
      <c r="R437" s="636"/>
      <c r="S437" s="636"/>
      <c r="V437" s="6"/>
      <c r="W437" s="6"/>
      <c r="X437" s="6"/>
      <c r="Y437" s="6"/>
      <c r="Z437" s="6"/>
      <c r="AA437" s="6"/>
      <c r="AB437" s="6"/>
      <c r="AC437" s="6"/>
      <c r="AD437" s="6"/>
      <c r="AE437" s="2"/>
      <c r="AF437" s="2"/>
      <c r="AG437" s="2"/>
      <c r="AH437" s="2"/>
      <c r="AI437" s="2"/>
    </row>
    <row r="438">
      <c r="A438" s="6"/>
      <c r="B438" s="618"/>
      <c r="C438" s="636"/>
      <c r="D438" s="636"/>
      <c r="E438" s="636"/>
      <c r="F438" s="50" t="s">
        <v>37</v>
      </c>
      <c r="G438" s="636"/>
      <c r="H438" s="31"/>
      <c r="I438" s="636"/>
      <c r="J438" s="636"/>
      <c r="K438" s="636"/>
      <c r="L438" s="636"/>
      <c r="M438" s="636"/>
      <c r="N438" s="636"/>
      <c r="O438" s="636"/>
      <c r="P438" s="636"/>
      <c r="Q438" s="636"/>
      <c r="R438" s="636"/>
      <c r="S438" s="636"/>
      <c r="V438" s="6"/>
      <c r="W438" s="6"/>
      <c r="X438" s="6"/>
      <c r="Y438" s="6"/>
      <c r="Z438" s="6"/>
      <c r="AA438" s="6"/>
      <c r="AB438" s="6"/>
      <c r="AC438" s="6"/>
      <c r="AD438" s="6"/>
      <c r="AE438" s="2"/>
      <c r="AF438" s="2"/>
      <c r="AG438" s="2"/>
      <c r="AH438" s="2"/>
      <c r="AI438" s="2"/>
    </row>
    <row r="439">
      <c r="A439" s="6"/>
      <c r="B439" s="618" t="s">
        <v>111</v>
      </c>
      <c r="C439" s="52">
        <f t="array" ref="C439:G443">MMULT(C420:G424,C430:G434)</f>
        <v>-0.006519451347</v>
      </c>
      <c r="D439" s="52">
        <v>-0.5612035760225477</v>
      </c>
      <c r="E439" s="52">
        <v>0.04391851543900127</v>
      </c>
      <c r="F439" s="52">
        <v>-0.3060772648431722</v>
      </c>
      <c r="G439" s="52">
        <v>-0.6836679142251918</v>
      </c>
      <c r="H439" s="52">
        <f t="shared" ref="H439:I439" si="229">NORMINV(rand(),0,1)</f>
        <v>-0.05223186122</v>
      </c>
      <c r="I439" s="52">
        <f t="shared" si="229"/>
        <v>-1.920706588</v>
      </c>
      <c r="J439" s="636"/>
      <c r="K439" s="636"/>
      <c r="L439" s="636"/>
      <c r="M439" s="636"/>
      <c r="N439" s="636"/>
      <c r="O439" s="636"/>
      <c r="P439" s="636"/>
      <c r="Q439" s="636"/>
      <c r="R439" s="636"/>
      <c r="S439" s="636"/>
      <c r="V439" s="6"/>
      <c r="W439" s="6"/>
      <c r="X439" s="6"/>
      <c r="Y439" s="6"/>
      <c r="Z439" s="6"/>
      <c r="AA439" s="6"/>
      <c r="AB439" s="6"/>
      <c r="AC439" s="6"/>
      <c r="AD439" s="6"/>
      <c r="AE439" s="2"/>
      <c r="AF439" s="2"/>
      <c r="AG439" s="2"/>
      <c r="AH439" s="2"/>
      <c r="AI439" s="2"/>
    </row>
    <row r="440">
      <c r="C440" s="52">
        <v>1.4994974253265263</v>
      </c>
      <c r="D440" s="52">
        <v>-1.3648416921914015</v>
      </c>
      <c r="E440" s="52">
        <v>1.5369590791076722</v>
      </c>
      <c r="F440" s="52">
        <v>3.0565700659178816</v>
      </c>
      <c r="G440" s="52">
        <v>0.05987110056333132</v>
      </c>
      <c r="H440" s="52">
        <f t="shared" ref="H440:I440" si="230">NORMINV(rand(),0,1)</f>
        <v>0.6834095027</v>
      </c>
      <c r="I440" s="52">
        <f t="shared" si="230"/>
        <v>0.3844873112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>
      <c r="B441" s="1"/>
      <c r="C441" s="52">
        <v>0.5771797926981193</v>
      </c>
      <c r="D441" s="52">
        <v>-0.30359209679946497</v>
      </c>
      <c r="E441" s="52">
        <v>2.1211910820631674</v>
      </c>
      <c r="F441" s="52">
        <v>1.0255212346993812</v>
      </c>
      <c r="G441" s="52">
        <v>-0.9425814663908714</v>
      </c>
      <c r="H441" s="52">
        <f t="shared" ref="H441:I441" si="231">NORMINV(rand(),0,1)</f>
        <v>-0.8693277768</v>
      </c>
      <c r="I441" s="52">
        <f t="shared" si="231"/>
        <v>-1.567969189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>
      <c r="B442" s="1"/>
      <c r="C442" s="52">
        <v>-2.055807555128396</v>
      </c>
      <c r="D442" s="52">
        <v>1.9459741492396077</v>
      </c>
      <c r="E442" s="52">
        <v>-3.0672376927067746</v>
      </c>
      <c r="F442" s="52">
        <v>-2.795096103940419</v>
      </c>
      <c r="G442" s="52">
        <v>0.9516596805374505</v>
      </c>
      <c r="H442" s="52">
        <f t="shared" ref="H442:I442" si="232">NORMINV(rand(),0,1)</f>
        <v>2.195139895</v>
      </c>
      <c r="I442" s="52">
        <f t="shared" si="232"/>
        <v>-0.3368607626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>
      <c r="B443" s="1"/>
      <c r="C443" s="52">
        <v>-1.9553342195961938</v>
      </c>
      <c r="D443" s="52">
        <v>1.5548307085006976</v>
      </c>
      <c r="E443" s="52">
        <v>-3.7089478133283134</v>
      </c>
      <c r="F443" s="52">
        <v>-1.7004900995440286</v>
      </c>
      <c r="G443" s="52">
        <v>1.3497971264976714</v>
      </c>
      <c r="H443" s="52">
        <f t="shared" ref="H443:I443" si="233">NORMINV(rand(),0,1)</f>
        <v>0.1446613404</v>
      </c>
      <c r="I443" s="52">
        <f t="shared" si="233"/>
        <v>0.4455976432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>
      <c r="B444" s="1"/>
      <c r="C444" s="52">
        <f t="shared" ref="C444:I444" si="234">NORMINV(rand(),0,1)</f>
        <v>0.3385014382</v>
      </c>
      <c r="D444" s="52">
        <f t="shared" si="234"/>
        <v>0.7329001893</v>
      </c>
      <c r="E444" s="52">
        <f t="shared" si="234"/>
        <v>-0.5322170281</v>
      </c>
      <c r="F444" s="52">
        <f t="shared" si="234"/>
        <v>0.2465786764</v>
      </c>
      <c r="G444" s="52">
        <f t="shared" si="234"/>
        <v>0.5093285915</v>
      </c>
      <c r="H444" s="52">
        <f t="shared" si="234"/>
        <v>-0.5519378234</v>
      </c>
      <c r="I444" s="52">
        <f t="shared" si="234"/>
        <v>-0.865671014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>
      <c r="B445" s="1"/>
      <c r="C445" s="52">
        <f t="shared" ref="C445:I445" si="235">NORMINV(rand(),0,1)</f>
        <v>1.202896187</v>
      </c>
      <c r="D445" s="52">
        <f t="shared" si="235"/>
        <v>-1.785473709</v>
      </c>
      <c r="E445" s="52">
        <f t="shared" si="235"/>
        <v>0.05299902705</v>
      </c>
      <c r="F445" s="52">
        <f t="shared" si="235"/>
        <v>-0.1286465064</v>
      </c>
      <c r="G445" s="52">
        <f t="shared" si="235"/>
        <v>1.278668158</v>
      </c>
      <c r="H445" s="52">
        <f t="shared" si="235"/>
        <v>-2.15728251</v>
      </c>
      <c r="I445" s="52">
        <f t="shared" si="235"/>
        <v>1.225614387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>
      <c r="B446" s="1"/>
      <c r="C446" s="2"/>
      <c r="D446" s="2"/>
      <c r="E446" s="2"/>
      <c r="F446" s="50" t="s">
        <v>37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>
      <c r="B447" s="1"/>
      <c r="C447" s="2"/>
      <c r="D447" s="2"/>
      <c r="E447" s="2"/>
      <c r="F447" s="50" t="s">
        <v>37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>
      <c r="A448" s="4" t="s">
        <v>112</v>
      </c>
    </row>
    <row r="449">
      <c r="B449" s="1"/>
      <c r="C449" s="2"/>
      <c r="D449" s="2"/>
      <c r="E449" s="2"/>
      <c r="F449" s="50" t="s">
        <v>37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>
      <c r="B450" s="51" t="s">
        <v>113</v>
      </c>
      <c r="C450" s="52">
        <f t="shared" ref="C450:I450" si="236">EXP(C439)/SUMPRODUCT(EXP($C439:$I439)
)</f>
        <v>0.2008849738</v>
      </c>
      <c r="D450" s="52">
        <f t="shared" si="236"/>
        <v>0.1153589244</v>
      </c>
      <c r="E450" s="52">
        <f t="shared" si="236"/>
        <v>0.2112770787</v>
      </c>
      <c r="F450" s="52">
        <f t="shared" si="236"/>
        <v>0.1488850693</v>
      </c>
      <c r="G450" s="52">
        <f t="shared" si="236"/>
        <v>0.1020623613</v>
      </c>
      <c r="H450" s="52">
        <f t="shared" si="236"/>
        <v>0.1919087627</v>
      </c>
      <c r="I450" s="52">
        <f t="shared" si="236"/>
        <v>0.02962282972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>
      <c r="B451" s="1"/>
      <c r="C451" s="52">
        <f t="shared" ref="C451:I451" si="237">EXP(C440)/SUMPRODUCT(EXP($C440:$I440)
)</f>
        <v>0.1274341495</v>
      </c>
      <c r="D451" s="52">
        <f t="shared" si="237"/>
        <v>0.007266397501</v>
      </c>
      <c r="E451" s="52">
        <f t="shared" si="237"/>
        <v>0.1322985896</v>
      </c>
      <c r="F451" s="52">
        <f t="shared" si="237"/>
        <v>0.6046636768</v>
      </c>
      <c r="G451" s="52">
        <f t="shared" si="237"/>
        <v>0.03020397179</v>
      </c>
      <c r="H451" s="52">
        <f t="shared" si="237"/>
        <v>0.05634603274</v>
      </c>
      <c r="I451" s="52">
        <f t="shared" si="237"/>
        <v>0.04178718204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>
      <c r="B452" s="1"/>
      <c r="C452" s="52">
        <f t="shared" ref="C452:I452" si="238">EXP(C441)/SUMPRODUCT(EXP($C441:$I441)
)</f>
        <v>0.1214370286</v>
      </c>
      <c r="D452" s="52">
        <f t="shared" si="238"/>
        <v>0.05033113924</v>
      </c>
      <c r="E452" s="52">
        <f t="shared" si="238"/>
        <v>0.5687307564</v>
      </c>
      <c r="F452" s="52">
        <f t="shared" si="238"/>
        <v>0.1901355592</v>
      </c>
      <c r="G452" s="52">
        <f t="shared" si="238"/>
        <v>0.02656606332</v>
      </c>
      <c r="H452" s="52">
        <f t="shared" si="238"/>
        <v>0.02858517641</v>
      </c>
      <c r="I452" s="52">
        <f t="shared" si="238"/>
        <v>0.01421427674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>
      <c r="B453" s="1"/>
      <c r="C453" s="52">
        <f t="shared" ref="C453:I453" si="239">EXP(C442)/SUMPRODUCT(EXP($C442:$I442)
)</f>
        <v>0.006556376898</v>
      </c>
      <c r="D453" s="52">
        <f t="shared" si="239"/>
        <v>0.3586044077</v>
      </c>
      <c r="E453" s="52">
        <f t="shared" si="239"/>
        <v>0.002384544237</v>
      </c>
      <c r="F453" s="52">
        <f t="shared" si="239"/>
        <v>0.003130364963</v>
      </c>
      <c r="G453" s="52">
        <f t="shared" si="239"/>
        <v>0.1326753788</v>
      </c>
      <c r="H453" s="52">
        <f t="shared" si="239"/>
        <v>0.4600731961</v>
      </c>
      <c r="I453" s="52">
        <f t="shared" si="239"/>
        <v>0.03657573128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>
      <c r="B454" s="1"/>
      <c r="C454" s="52">
        <f t="shared" ref="C454:I454" si="240">EXP(C443)/SUMPRODUCT(EXP($C443:$I443)
)</f>
        <v>0.01214050447</v>
      </c>
      <c r="D454" s="52">
        <f t="shared" si="240"/>
        <v>0.4061458238</v>
      </c>
      <c r="E454" s="52">
        <f t="shared" si="240"/>
        <v>0.002102093484</v>
      </c>
      <c r="F454" s="52">
        <f t="shared" si="240"/>
        <v>0.01566441311</v>
      </c>
      <c r="G454" s="52">
        <f t="shared" si="240"/>
        <v>0.3308544945</v>
      </c>
      <c r="H454" s="52">
        <f t="shared" si="240"/>
        <v>0.09914098212</v>
      </c>
      <c r="I454" s="52">
        <f t="shared" si="240"/>
        <v>0.1339516885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>
      <c r="B455" s="1"/>
      <c r="C455" s="52">
        <f t="shared" ref="C455:I455" si="241">EXP(C444)/SUMPRODUCT(EXP($C444:$I444)
)</f>
        <v>0.175100087</v>
      </c>
      <c r="D455" s="52">
        <f t="shared" si="241"/>
        <v>0.2597595738</v>
      </c>
      <c r="E455" s="52">
        <f t="shared" si="241"/>
        <v>0.07330576607</v>
      </c>
      <c r="F455" s="52">
        <f t="shared" si="241"/>
        <v>0.1597220272</v>
      </c>
      <c r="G455" s="52">
        <f t="shared" si="241"/>
        <v>0.2077187268</v>
      </c>
      <c r="H455" s="52">
        <f t="shared" si="241"/>
        <v>0.07187427948</v>
      </c>
      <c r="I455" s="52">
        <f t="shared" si="241"/>
        <v>0.05251953963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>
      <c r="B456" s="1"/>
      <c r="C456" s="645">
        <f t="shared" ref="C456:I456" si="242">EXP(C445)/SUMPRODUCT(EXP($C445:$I445)
)</f>
        <v>0.2654257325</v>
      </c>
      <c r="D456" s="646">
        <f t="shared" si="242"/>
        <v>0.01336935541</v>
      </c>
      <c r="E456" s="646">
        <f t="shared" si="242"/>
        <v>0.08405218992</v>
      </c>
      <c r="F456" s="646">
        <f t="shared" si="242"/>
        <v>0.07009085865</v>
      </c>
      <c r="G456" s="646">
        <f t="shared" si="242"/>
        <v>0.2863191349</v>
      </c>
      <c r="H456" s="646">
        <f t="shared" si="242"/>
        <v>0.00921798417</v>
      </c>
      <c r="I456" s="647">
        <f t="shared" si="242"/>
        <v>0.2715247444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>
      <c r="C457" s="648">
        <f t="array" ref="C457:I457">SEQUENCE(1, 7, 1,1)</f>
        <v>1</v>
      </c>
      <c r="D457" s="648">
        <v>2.0</v>
      </c>
      <c r="E457" s="648">
        <v>3.0</v>
      </c>
      <c r="F457" s="648">
        <v>4.0</v>
      </c>
      <c r="G457" s="648">
        <v>5.0</v>
      </c>
      <c r="H457" s="648">
        <v>6.0</v>
      </c>
      <c r="I457" s="648">
        <v>7.0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>
      <c r="B458" s="1"/>
      <c r="C458" s="47" t="s">
        <v>114</v>
      </c>
      <c r="D458" s="47" t="s">
        <v>115</v>
      </c>
      <c r="E458" s="47" t="s">
        <v>116</v>
      </c>
      <c r="F458" s="47" t="s">
        <v>117</v>
      </c>
      <c r="G458" s="47" t="s">
        <v>118</v>
      </c>
      <c r="H458" s="47" t="s">
        <v>119</v>
      </c>
      <c r="I458" s="47" t="s">
        <v>120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>
      <c r="A460" s="4" t="s">
        <v>121</v>
      </c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>
      <c r="B462" s="51" t="s">
        <v>122</v>
      </c>
      <c r="C462" s="649">
        <f>max(C456:I456)</f>
        <v>0.2863191349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>
      <c r="B463" s="51" t="s">
        <v>123</v>
      </c>
      <c r="C463" s="2">
        <f>match(C462,C456:I456,0)</f>
        <v>5</v>
      </c>
      <c r="D463" s="2"/>
      <c r="E463" s="4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>
      <c r="B465" s="51" t="s">
        <v>124</v>
      </c>
      <c r="C465" s="47" t="s">
        <v>119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>
      <c r="A469" s="4" t="s">
        <v>125</v>
      </c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>
      <c r="B471" s="1"/>
      <c r="D471" s="2"/>
      <c r="E471" s="2"/>
      <c r="F471" s="650" t="s">
        <v>126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>
      <c r="B472" s="1"/>
      <c r="C472" s="2"/>
      <c r="D472" s="2"/>
      <c r="E472" s="2"/>
      <c r="F472" s="650" t="s">
        <v>127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>
      <c r="B473" s="1"/>
      <c r="C473" s="2"/>
      <c r="D473" s="2"/>
      <c r="E473" s="2"/>
      <c r="F473" s="650" t="s">
        <v>128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</sheetData>
  <mergeCells count="26">
    <mergeCell ref="A2:Z2"/>
    <mergeCell ref="A3:M38"/>
    <mergeCell ref="A40:Z40"/>
    <mergeCell ref="A50:Z50"/>
    <mergeCell ref="C54:I54"/>
    <mergeCell ref="U54:AA54"/>
    <mergeCell ref="A78:AI78"/>
    <mergeCell ref="A113:AI113"/>
    <mergeCell ref="A139:AI139"/>
    <mergeCell ref="A140:AI140"/>
    <mergeCell ref="A152:Z152"/>
    <mergeCell ref="A225:AI225"/>
    <mergeCell ref="A242:AI242"/>
    <mergeCell ref="A256:AI256"/>
    <mergeCell ref="A418:AI418"/>
    <mergeCell ref="A426:AI426"/>
    <mergeCell ref="A448:AI448"/>
    <mergeCell ref="A460:AI460"/>
    <mergeCell ref="A469:AI469"/>
    <mergeCell ref="A264:AI264"/>
    <mergeCell ref="A279:AI279"/>
    <mergeCell ref="A288:AI288"/>
    <mergeCell ref="A311:AI311"/>
    <mergeCell ref="A328:AI328"/>
    <mergeCell ref="A343:AI343"/>
    <mergeCell ref="A344:AI344"/>
  </mergeCells>
  <conditionalFormatting sqref="C80:K8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03:K11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92:K100">
    <cfRule type="colorScale" priority="3">
      <colorScale>
        <cfvo type="min"/>
        <cfvo type="percentile" val="50"/>
        <cfvo type="max"/>
        <color rgb="FFFFFF00"/>
        <color rgb="FFFFFFFF"/>
        <color rgb="FF1C1CFF"/>
      </colorScale>
    </cfRule>
  </conditionalFormatting>
  <conditionalFormatting sqref="C117:K125 C128:K136 C229:K233 C236:D241 E236:E240 F236:K241 C243:K244 C315:K319 C322:K326 C329:K330 F345 F351 F357 F363">
    <cfRule type="cellIs" dxfId="0" priority="4" operator="equal">
      <formula>0</formula>
    </cfRule>
  </conditionalFormatting>
  <conditionalFormatting sqref="C128:K136 C236:D241 E236:E240 F236:K241 C243:K244 C322:K326 C329:K330 F345 F351 F357 F36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42:K150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54:Q158 C161:AC184 G194:Z198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87:Z191">
    <cfRule type="colorScale" priority="8">
      <colorScale>
        <cfvo type="min"/>
        <cfvo type="max"/>
        <color rgb="FFFFFFFF"/>
        <color rgb="FF57BB8A"/>
      </colorScale>
    </cfRule>
  </conditionalFormatting>
  <conditionalFormatting sqref="I202:W22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44:G248 C330:G334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50:G254 C336:G340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58:G262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66:V270 C290:G309 H290:I294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73:V277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81:V285">
    <cfRule type="colorScale" priority="15">
      <colorScale>
        <cfvo type="min"/>
        <cfvo type="max"/>
        <color rgb="FFFFFFFF"/>
        <color rgb="FF57BB8A"/>
      </colorScale>
    </cfRule>
  </conditionalFormatting>
  <conditionalFormatting sqref="K290:O294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46:H350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52:H356 D358:H362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20:G424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30:I436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39:I445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50:C456 D450:I456">
    <cfRule type="colorScale" priority="22">
      <colorScale>
        <cfvo type="min"/>
        <cfvo type="max"/>
        <color rgb="FFFFFFFF"/>
        <color rgb="FF57BB8A"/>
      </colorScale>
    </cfRule>
  </conditionalFormatting>
  <drawing r:id="rId1"/>
</worksheet>
</file>