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QA\Downloads\"/>
    </mc:Choice>
  </mc:AlternateContent>
  <xr:revisionPtr revIDLastSave="0" documentId="13_ncr:1_{00D0825C-5DD1-4EF1-930A-7CDFE6BCB09A}" xr6:coauthVersionLast="46" xr6:coauthVersionMax="46" xr10:uidLastSave="{00000000-0000-0000-0000-000000000000}"/>
  <bookViews>
    <workbookView xWindow="-120" yWindow="-120" windowWidth="20730" windowHeight="11160" activeTab="4" xr2:uid="{00000000-000D-0000-FFFF-FFFF00000000}"/>
  </bookViews>
  <sheets>
    <sheet name="Test Scenarios " sheetId="1" r:id="rId1"/>
    <sheet name="systeam Testing " sheetId="2" r:id="rId2"/>
    <sheet name="integration  Testing " sheetId="3" r:id="rId3"/>
    <sheet name="Formula List" sheetId="4" state="hidden" r:id="rId4"/>
    <sheet name="Data Set and Formula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9" i="5" l="1"/>
  <c r="M30" i="5"/>
  <c r="K29" i="5"/>
  <c r="K30" i="5"/>
  <c r="J30" i="5"/>
  <c r="J29" i="5"/>
  <c r="H30" i="5"/>
  <c r="H29" i="5"/>
  <c r="C30" i="5"/>
  <c r="E30" i="5" s="1"/>
  <c r="C29" i="5"/>
  <c r="E29" i="5" s="1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" i="5"/>
  <c r="L24" i="5"/>
  <c r="L25" i="5"/>
  <c r="L26" i="5"/>
  <c r="L23" i="5"/>
  <c r="L21" i="5"/>
  <c r="L16" i="5"/>
  <c r="L13" i="5"/>
  <c r="L14" i="5"/>
  <c r="L12" i="5"/>
  <c r="L9" i="5"/>
  <c r="L27" i="5"/>
  <c r="L28" i="5"/>
  <c r="L22" i="5"/>
  <c r="L10" i="5"/>
  <c r="L11" i="5"/>
  <c r="L15" i="5"/>
  <c r="L17" i="5"/>
  <c r="L18" i="5"/>
  <c r="L19" i="5"/>
  <c r="L20" i="5"/>
  <c r="L3" i="5"/>
  <c r="L4" i="5"/>
  <c r="L5" i="5"/>
  <c r="L6" i="5"/>
  <c r="L7" i="5"/>
  <c r="L8" i="5"/>
  <c r="L2" i="5"/>
  <c r="K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C2" i="5"/>
  <c r="E2" i="5"/>
  <c r="J9" i="5"/>
  <c r="J15" i="5"/>
  <c r="J13" i="5"/>
  <c r="J12" i="5"/>
  <c r="J14" i="5"/>
  <c r="J16" i="5"/>
  <c r="J21" i="5"/>
  <c r="J23" i="5"/>
  <c r="J24" i="5"/>
  <c r="J25" i="5"/>
  <c r="J26" i="5"/>
  <c r="J28" i="5"/>
  <c r="J10" i="5"/>
  <c r="J11" i="5"/>
  <c r="J17" i="5"/>
  <c r="J18" i="5"/>
  <c r="J19" i="5"/>
  <c r="J20" i="5"/>
  <c r="J22" i="5"/>
  <c r="J27" i="5"/>
  <c r="J3" i="5"/>
  <c r="J4" i="5"/>
  <c r="J5" i="5"/>
  <c r="J6" i="5"/>
  <c r="J7" i="5"/>
  <c r="J8" i="5"/>
  <c r="J2" i="5"/>
  <c r="I28" i="5"/>
  <c r="I27" i="5"/>
  <c r="I22" i="5"/>
  <c r="I20" i="5"/>
  <c r="I15" i="5"/>
  <c r="I5" i="5"/>
  <c r="I4" i="5"/>
  <c r="H28" i="5"/>
  <c r="H27" i="5"/>
  <c r="H24" i="5"/>
  <c r="H25" i="5"/>
  <c r="H26" i="5"/>
  <c r="H23" i="5"/>
  <c r="H22" i="5"/>
  <c r="H21" i="5"/>
  <c r="H20" i="5"/>
  <c r="H18" i="5"/>
  <c r="H19" i="5"/>
  <c r="H17" i="5"/>
  <c r="H16" i="5"/>
  <c r="H15" i="5"/>
  <c r="H13" i="5"/>
  <c r="H14" i="5"/>
  <c r="H12" i="5"/>
  <c r="H11" i="5"/>
  <c r="H10" i="5"/>
  <c r="H9" i="5"/>
  <c r="H6" i="5"/>
  <c r="H7" i="5"/>
  <c r="H8" i="5"/>
  <c r="H5" i="5"/>
  <c r="H4" i="5"/>
  <c r="H3" i="5"/>
  <c r="H2" i="5"/>
  <c r="C3" i="5"/>
  <c r="E3" i="5" s="1"/>
  <c r="C4" i="5"/>
  <c r="C5" i="5"/>
  <c r="E5" i="5" s="1"/>
  <c r="C6" i="5"/>
  <c r="C7" i="5"/>
  <c r="C8" i="5"/>
  <c r="C9" i="5"/>
  <c r="C10" i="5"/>
  <c r="E10" i="5" s="1"/>
  <c r="C11" i="5"/>
  <c r="E11" i="5" s="1"/>
  <c r="C12" i="5"/>
  <c r="E12" i="5" s="1"/>
  <c r="C13" i="5"/>
  <c r="E13" i="5" s="1"/>
  <c r="C14" i="5"/>
  <c r="E14" i="5" s="1"/>
  <c r="C15" i="5"/>
  <c r="E15" i="5" s="1"/>
  <c r="C16" i="5"/>
  <c r="C17" i="5"/>
  <c r="E17" i="5" s="1"/>
  <c r="C18" i="5"/>
  <c r="E18" i="5" s="1"/>
  <c r="C19" i="5"/>
  <c r="E19" i="5" s="1"/>
  <c r="C20" i="5"/>
  <c r="E20" i="5" s="1"/>
  <c r="C21" i="5"/>
  <c r="E21" i="5" s="1"/>
  <c r="C22" i="5"/>
  <c r="E22" i="5" s="1"/>
  <c r="C23" i="5"/>
  <c r="C24" i="5"/>
  <c r="C25" i="5"/>
  <c r="C26" i="5"/>
  <c r="E26" i="5" s="1"/>
  <c r="C27" i="5"/>
  <c r="E27" i="5" s="1"/>
  <c r="C28" i="5"/>
  <c r="E28" i="5" s="1"/>
  <c r="E8" i="5"/>
  <c r="E23" i="5"/>
  <c r="E24" i="5"/>
  <c r="E25" i="5"/>
  <c r="E16" i="5"/>
  <c r="E9" i="5"/>
  <c r="E7" i="5"/>
  <c r="E6" i="5"/>
  <c r="E4" i="5"/>
  <c r="O31" i="4"/>
  <c r="P31" i="4" s="1"/>
  <c r="N31" i="4"/>
  <c r="K31" i="4"/>
  <c r="J31" i="4"/>
  <c r="I31" i="4"/>
  <c r="G31" i="4"/>
  <c r="O30" i="4"/>
  <c r="P30" i="4" s="1"/>
  <c r="J30" i="4"/>
  <c r="I30" i="4"/>
  <c r="K30" i="4" s="1"/>
  <c r="G30" i="4"/>
  <c r="O29" i="4"/>
  <c r="P29" i="4" s="1"/>
  <c r="N29" i="4"/>
  <c r="K29" i="4"/>
  <c r="I29" i="4"/>
  <c r="G29" i="4"/>
  <c r="O28" i="4"/>
  <c r="P28" i="4" s="1"/>
  <c r="I28" i="4"/>
  <c r="K28" i="4" s="1"/>
  <c r="G28" i="4"/>
  <c r="N27" i="4"/>
  <c r="O27" i="4" s="1"/>
  <c r="P27" i="4" s="1"/>
  <c r="I27" i="4"/>
  <c r="K27" i="4" s="1"/>
  <c r="G27" i="4"/>
  <c r="O26" i="4"/>
  <c r="P26" i="4" s="1"/>
  <c r="K26" i="4"/>
  <c r="I26" i="4"/>
  <c r="G26" i="4"/>
  <c r="O25" i="4"/>
  <c r="P25" i="4" s="1"/>
  <c r="J25" i="4"/>
  <c r="I25" i="4"/>
  <c r="K25" i="4" s="1"/>
  <c r="G25" i="4"/>
  <c r="O24" i="4"/>
  <c r="P24" i="4" s="1"/>
  <c r="N24" i="4"/>
  <c r="I24" i="4"/>
  <c r="K24" i="4" s="1"/>
  <c r="G24" i="4"/>
  <c r="P23" i="4"/>
  <c r="O23" i="4"/>
  <c r="N23" i="4"/>
  <c r="K23" i="4"/>
  <c r="J23" i="4"/>
  <c r="I23" i="4"/>
  <c r="G23" i="4"/>
  <c r="O22" i="4"/>
  <c r="P22" i="4" s="1"/>
  <c r="N22" i="4"/>
  <c r="I22" i="4"/>
  <c r="K22" i="4" s="1"/>
  <c r="G22" i="4"/>
  <c r="N21" i="4"/>
  <c r="O21" i="4" s="1"/>
  <c r="P21" i="4" s="1"/>
  <c r="K21" i="4"/>
  <c r="I21" i="4"/>
  <c r="G21" i="4"/>
  <c r="N20" i="4"/>
  <c r="O20" i="4" s="1"/>
  <c r="P20" i="4" s="1"/>
  <c r="I20" i="4"/>
  <c r="K20" i="4" s="1"/>
  <c r="G20" i="4"/>
  <c r="N19" i="4"/>
  <c r="O19" i="4" s="1"/>
  <c r="P19" i="4" s="1"/>
  <c r="I19" i="4"/>
  <c r="K19" i="4" s="1"/>
  <c r="G19" i="4"/>
  <c r="O18" i="4"/>
  <c r="P18" i="4" s="1"/>
  <c r="N18" i="4"/>
  <c r="J18" i="4"/>
  <c r="K18" i="4" s="1"/>
  <c r="I18" i="4"/>
  <c r="G18" i="4"/>
  <c r="N17" i="4"/>
  <c r="O17" i="4" s="1"/>
  <c r="P17" i="4" s="1"/>
  <c r="I17" i="4"/>
  <c r="K17" i="4" s="1"/>
  <c r="G17" i="4"/>
  <c r="O16" i="4"/>
  <c r="P16" i="4" s="1"/>
  <c r="I16" i="4"/>
  <c r="K16" i="4" s="1"/>
  <c r="G16" i="4"/>
  <c r="N15" i="4"/>
  <c r="O15" i="4" s="1"/>
  <c r="P15" i="4" s="1"/>
  <c r="I15" i="4"/>
  <c r="K15" i="4" s="1"/>
  <c r="G15" i="4"/>
  <c r="O14" i="4"/>
  <c r="P14" i="4" s="1"/>
  <c r="N14" i="4"/>
  <c r="I14" i="4"/>
  <c r="K14" i="4" s="1"/>
  <c r="G14" i="4"/>
  <c r="O13" i="4"/>
  <c r="P13" i="4" s="1"/>
  <c r="N13" i="4"/>
  <c r="K13" i="4"/>
  <c r="I13" i="4"/>
  <c r="G13" i="4"/>
  <c r="P12" i="4"/>
  <c r="O12" i="4"/>
  <c r="N12" i="4"/>
  <c r="K12" i="4"/>
  <c r="I12" i="4"/>
  <c r="G12" i="4"/>
  <c r="N11" i="4"/>
  <c r="O11" i="4" s="1"/>
  <c r="P11" i="4" s="1"/>
  <c r="K11" i="4"/>
  <c r="I11" i="4"/>
  <c r="G11" i="4"/>
  <c r="O10" i="4"/>
  <c r="P10" i="4" s="1"/>
  <c r="I10" i="4"/>
  <c r="K10" i="4" s="1"/>
  <c r="G10" i="4"/>
  <c r="P9" i="4"/>
  <c r="O9" i="4"/>
  <c r="K9" i="4"/>
  <c r="I9" i="4"/>
  <c r="G9" i="4"/>
  <c r="N8" i="4"/>
  <c r="O8" i="4" s="1"/>
  <c r="P8" i="4" s="1"/>
  <c r="J8" i="4"/>
  <c r="I8" i="4"/>
  <c r="K8" i="4" s="1"/>
  <c r="G8" i="4"/>
  <c r="N7" i="4"/>
  <c r="O7" i="4" s="1"/>
  <c r="P7" i="4" s="1"/>
  <c r="K7" i="4"/>
  <c r="J7" i="4"/>
  <c r="I7" i="4"/>
  <c r="G7" i="4"/>
  <c r="O6" i="4"/>
  <c r="P6" i="4" s="1"/>
  <c r="N6" i="4"/>
  <c r="I6" i="4"/>
  <c r="K6" i="4" s="1"/>
  <c r="G6" i="4"/>
  <c r="O5" i="4"/>
  <c r="P5" i="4" s="1"/>
  <c r="I5" i="4"/>
  <c r="K5" i="4" s="1"/>
  <c r="G5" i="4"/>
</calcChain>
</file>

<file path=xl/sharedStrings.xml><?xml version="1.0" encoding="utf-8"?>
<sst xmlns="http://schemas.openxmlformats.org/spreadsheetml/2006/main" count="235" uniqueCount="136">
  <si>
    <t xml:space="preserve">Business Rule </t>
  </si>
  <si>
    <t xml:space="preserve">Scenario  ID </t>
  </si>
  <si>
    <t xml:space="preserve">To check Free Delivery When Customer Order Location Distance is less than 15 KM  and Prices are More than or Equals  tp 200$ </t>
  </si>
  <si>
    <t xml:space="preserve">To check Round off logic for discount </t>
  </si>
  <si>
    <t xml:space="preserve">Test Case  ID </t>
  </si>
  <si>
    <t>Prerequisite</t>
  </si>
  <si>
    <t>Test Case Description</t>
  </si>
  <si>
    <t>Steps to reproduce</t>
  </si>
  <si>
    <t xml:space="preserve">Expected Result </t>
  </si>
  <si>
    <t xml:space="preserve">Automation Feasibility </t>
  </si>
  <si>
    <t xml:space="preserve">Estimated Time </t>
  </si>
  <si>
    <t xml:space="preserve">Final Result </t>
  </si>
  <si>
    <t>Meal  box = 1.3 
Desert Box = 1</t>
  </si>
  <si>
    <t>Starter Price = 10$ for Bike 
Meter Charges 7$ for First 0-30 KM 
Service charges. = 10%</t>
  </si>
  <si>
    <t>Starter Price = 10$ for Bike 
Meter Charges 12$ for more than  31 KM 
Service charges. = 10%</t>
  </si>
  <si>
    <t>Starter Price = 20$ for CAR
Meter Charges 12 $ Km
Service charges. = 10%</t>
  </si>
  <si>
    <t xml:space="preserve">Verify Discount Calculation That there will not be any delivery charges  for first 0-15 Km if  Customer Order +Delivery Fee &gt;= 200$
</t>
  </si>
  <si>
    <t>To Verify Food Delivery Charges where Vehicle selected as Bike , Distance is less than 30 KM  and Amount is less Than 200 $</t>
  </si>
  <si>
    <t>To Verify Food Delivery Charges where Vehicle selected as Bike , Distance is  30 KM  and Amount is less Than 200 $</t>
  </si>
  <si>
    <t>To Verify Food Delivery Charges where Vehicle selected as Bike , Distance is  30 KM  and Amount is  201 $</t>
  </si>
  <si>
    <t>To Verify Food Delivery Charges where Vehicle selected as Bike , Distance is  30 KM  and Amount is  200 $</t>
  </si>
  <si>
    <t>To Verify Food Delivery Charges where Vehicle selected as Bike , Distance is  31 KM  and Amount is  200 $</t>
  </si>
  <si>
    <t>To Verify Food Delivery Charges where Vehicle selected as Bike , Distance is  31 KM  and Amount is  201 $</t>
  </si>
  <si>
    <t>To Verify Food Delivery Charges where Vehicle selected as Bike , Distance is  31 KM  and Amount is  less than  200 $</t>
  </si>
  <si>
    <t>To verify Food Delivery  Charges where vehicle selected as Car , and amount is 199$</t>
  </si>
  <si>
    <t>To verify Food Delivery  Charges where vehicle selected as Car , and amount is 199.9$</t>
  </si>
  <si>
    <t>To verify Food Delivery  Charges where vehicle selected as Car , and amount is 200$</t>
  </si>
  <si>
    <t>To verify Food Delivery  Charges where vehicle selected as Car , and amount is 201$</t>
  </si>
  <si>
    <t xml:space="preserve">Meals Boxes </t>
  </si>
  <si>
    <t xml:space="preserve">Desert Boxes </t>
  </si>
  <si>
    <t>Index Calulated</t>
  </si>
  <si>
    <t>Distance (KM)</t>
  </si>
  <si>
    <t xml:space="preserve">Vehical Selected </t>
  </si>
  <si>
    <t>Vehical Charges Per Km As7.2 For Bike and 12 for Car</t>
  </si>
  <si>
    <t xml:space="preserve">Vehical charges for for first 30 km for car </t>
  </si>
  <si>
    <t>Vehical Charge For Bike if Cross 30Km Bracket</t>
  </si>
  <si>
    <t xml:space="preserve"> Final Vehical Charges </t>
  </si>
  <si>
    <t xml:space="preserve">Totdal food Amount </t>
  </si>
  <si>
    <t xml:space="preserve">Food Delivery Charges  As is </t>
  </si>
  <si>
    <t xml:space="preserve">Discount Applied Price For first 15KM </t>
  </si>
  <si>
    <t>Final Food Delivery Charge</t>
  </si>
  <si>
    <t xml:space="preserve">Final Amount Customer will Pay </t>
  </si>
  <si>
    <t xml:space="preserve">Vehical Charges </t>
  </si>
  <si>
    <t>Rate Distance For 30 KM</t>
  </si>
  <si>
    <t>Rate Distance More Than 30</t>
  </si>
  <si>
    <t>Include Starter Fee</t>
  </si>
  <si>
    <t>Include Service Tax 10%</t>
  </si>
  <si>
    <t xml:space="preserve">Discount </t>
  </si>
  <si>
    <t xml:space="preserve">Total food order Amount </t>
  </si>
  <si>
    <t>Total Delivery charges</t>
  </si>
  <si>
    <t>Distance is 15KM</t>
  </si>
  <si>
    <t>Distance is exact 15KM</t>
  </si>
  <si>
    <t xml:space="preserve">Steps </t>
  </si>
  <si>
    <t>Meal Box 30 and Desert = 0</t>
  </si>
  <si>
    <t>Meal Box 30 and Desert = 1</t>
  </si>
  <si>
    <t>Meal Box 25 and Desert = 7</t>
  </si>
  <si>
    <t>Meal Box 30 and Desert = 2</t>
  </si>
  <si>
    <t>Delivered vehicle should be selected as BIKE</t>
  </si>
  <si>
    <t xml:space="preserve">Delivered vehicle should be selected as CAR based on rounding logic </t>
  </si>
  <si>
    <t xml:space="preserve">Delivered vehicle should be selected as CAR </t>
  </si>
  <si>
    <t>Yes</t>
  </si>
  <si>
    <t xml:space="preserve">Index is less Than 40 </t>
  </si>
  <si>
    <t>Delivery charges should be calculated based on below formula .
Started at $10
Distance between 0 - 30 Kilometers = $7.2 / Kilometers
Distance above 31 Kilometers = $14 / Kilometers
Delivery Charge will be included 10%
DC = (10+(0.001*7.2))*1.10</t>
  </si>
  <si>
    <t>Delivery charges should be calculated based on below formula .
Started at $10
Distance between 0 - 30 Kilometers = $7.2 / Kilometers
Distance above 31 Kilometers = $14 / Kilometers
Delivery Charge will be included 10%
DC = (10+(29*7.2))*1.10</t>
  </si>
  <si>
    <t>Delivery charges should be calculated based on below formula .
Started at $10
Distance between 0 - 30 Kilometers = $7.2 / Kilometers
Distance above 31 Kilometers = $14 / Kilometers
Delivery Charge will be included 10%
DC = (10+(29.9*7.2))*1.10</t>
  </si>
  <si>
    <t>Delivery charges should be calculated based on below formula .
Started at $10
Distance between 0 - 30 Kilometers = $7.2 / Kilometers
Distance above 31 Kilometers = $14 / Kilometers
Delivery Charge will be included 10%
DC = (10+(30*7.2))*1.10</t>
  </si>
  <si>
    <t>Delivery charges should be calculated based on below formula .
Started at $10
Distance between 0 - 30 Kilometers = $7.2 / Kilometers
Distance above 31 Kilometers = $14 / Kilometers
Delivery Charge will be included 10%
DC = (10+(30*7.2) +(1*14))1.10</t>
  </si>
  <si>
    <t>Delivery charges should be calculated based on below formula .
Started at $20
Every distance (1 rate) = $12 / Kilometers
Delivery Charge will be included 10%
DC = (10+(0.001*12))*1.10</t>
  </si>
  <si>
    <t>Delivery charges should be calculated based on below formula .
Started at $20
Every distance (1 rate) = $12 / Kilometers
Delivery Charge will be included 10%
DC = (10+(29*12))*1.10</t>
  </si>
  <si>
    <t>Delivery charges should be calculated based on below formula .
Started at $20
Every distance (1 rate) = $12 / Kilometers
Delivery Charge will be included 10%
DC = (10+30*12))*1.10</t>
  </si>
  <si>
    <t>Delivery charges should be calculated based on below formula .
Started at $20
Every distance (1 rate) = $12 / Kilometers
Delivery Charge will be included 10%
DC = (10+(29.9*12))*1.10</t>
  </si>
  <si>
    <t xml:space="preserve">Verify Discount Calculation That there will not be any delivery charges  for first 16 Km if  Customer Order +Delivery Fee &gt;= 200$
</t>
  </si>
  <si>
    <t>distance is 16 KM</t>
  </si>
  <si>
    <t xml:space="preserve">Any distance </t>
  </si>
  <si>
    <t>Distance is 14 KM</t>
  </si>
  <si>
    <t>Discount = ((0 to 15 Km) + (Distance -15))* 7.2 for Bike or 12 For CAR
=0+Discount on  (Distance -15))</t>
  </si>
  <si>
    <t>1h</t>
  </si>
  <si>
    <t>Food Delivery Charge Should be as per below.
Food Delivery Charge on 29 KM =  (10 +(30* 7.2)) *1.10 = Answer ~= Answer1 = 248.6
As price is less than   200$ 
Final Price Customer will Pay = 199+249 = 448</t>
  </si>
  <si>
    <t xml:space="preserve">Food Delivery Charge Should be as per below.
Food Delivery Charge on 29 KM =  (10 +(Distance * 7.2)) *1.10 = Answer ~= Answer1
As price is less than  200$ 
Final Price Customer will Pay = 199+Answer1 = </t>
  </si>
  <si>
    <t xml:space="preserve">Yes </t>
  </si>
  <si>
    <t>1hr</t>
  </si>
  <si>
    <t>Food Price is 200</t>
  </si>
  <si>
    <t>Food Price is 201</t>
  </si>
  <si>
    <t>Food Price is 199</t>
  </si>
  <si>
    <t>Food Price is 199.9</t>
  </si>
  <si>
    <t>Food Delivery Charge Should be as per below.
Food Delivery Charge on 30 KM =  (10 +(30* 7.2)) *1.10 =  249
Food Delivery Charge bracket  =  (10 +(1* 7.2)) *1.10 =  18.92= 19
As price is Equals  201$ 
Discount for first 15 KM = 130
Final Price Customer will Pay =(268-130)=138</t>
  </si>
  <si>
    <t>Food Delivery Charge Should be as per below.
Food Delivery Charge on 20 KM =  (10 +(30* 7.2)) *1.10 =  249
Discount for first 15 KM = 130
Final Price Customer will Pay = 249-130</t>
  </si>
  <si>
    <t>NA</t>
  </si>
  <si>
    <t>Verify Final Delivery Charges when Customer distance is very less 5 KM  and Index is above 40 and total price is 500 $</t>
  </si>
  <si>
    <t xml:space="preserve">CAR will be selected as index is 40 
FDC =( (20 +(5*12))*1.1) = 88
Discount  for 15 Km  as Amount is more than 200 = 136 
Free Delivery </t>
  </si>
  <si>
    <t>Verify Final Delivery Charges when Customer distance is very less 5 KM  and Index is above 30 and total price is 500 $</t>
  </si>
  <si>
    <t xml:space="preserve">CAR will be selected as index is 30
FDC =( (10 +(5*7.5))*1.1) = 53
Discount  for 15 Km  as Amount is more than 200 = 136 
Free Delivery </t>
  </si>
  <si>
    <t>Free Delivery</t>
  </si>
  <si>
    <t xml:space="preserve">Requirement ID </t>
  </si>
  <si>
    <t>Food Price = 199</t>
  </si>
  <si>
    <t>Food Price = 201</t>
  </si>
  <si>
    <t>Food Delivery Charge Should be as per below.
Food Delivery charges = (10+(30*7.2)*1.10
Bracket out charges  = (10+(1*12)*1.10)
Discount = 130 for first 15 KM
Final Price = (Food Delivery charges Bracket out charges)-Discount</t>
  </si>
  <si>
    <t xml:space="preserve">Food Delivery Charges will be calculated as
Delivery Charges = (Starter price(20) +(Distance * 12)) *1.1)
Discount = (Starter price(20)+(Distance - 15 ))*1.1===0 as price is less than 200
Final Delivery Charges = Delivery Charges - Discount 
</t>
  </si>
  <si>
    <t xml:space="preserve">Food Delivery Charges will be calculated as
Delivery Charges = (Starter price(20) +(Distance * 12)) *1.1)
Discount = (Starter price(20)+(Distance - 15 ))*1.1
Final Delivery Charges = Delivery Charges - Discount 
</t>
  </si>
  <si>
    <t>To verify Delivery Charges for When Vehicle Selected as BIKE  and distance is 29.9 KM</t>
  </si>
  <si>
    <t xml:space="preserve">To verify Delivery Charges for When Vehicle Selected as BIKE  and distance is 30 KM </t>
  </si>
  <si>
    <t xml:space="preserve">To verify Delivery Charges for When Vehicle Selected as BIKE  and distance is 31 KM </t>
  </si>
  <si>
    <t xml:space="preserve">To verify Delivery Charges for When Vehicle Selected as CAR  and distance is 100 meters </t>
  </si>
  <si>
    <t xml:space="preserve">Index is Gretter Than 40 </t>
  </si>
  <si>
    <t>To verify Delivery Charges for When Vehicle Selected as CAR   and distance is 29 KM</t>
  </si>
  <si>
    <t>To verify Delivery Charges for When Vehicle Selected as CAR   and distance is 29.9 KM</t>
  </si>
  <si>
    <t xml:space="preserve">To verify Delivery Charges for When Vehicle Selected as CAR  and distance is 30 KM </t>
  </si>
  <si>
    <t>Discount will be calculated based on below formula 
if Distance is between 15 Km and Amount is more than equals to 200 .
Discount = 0</t>
  </si>
  <si>
    <t>Verify That Delivery Charges wall be calculated  for 15 KM. and Customer order price a Delivery price  &gt;=200</t>
  </si>
  <si>
    <t xml:space="preserve">Verify  rounding logic for discount where order price an Delivery Price = 199.9 </t>
  </si>
  <si>
    <t xml:space="preserve">199.9 will be rounded as 200 and customer will get discount based on current logic i.e. 
for first 15 KM no charges +Rest of the charges calculated as usual based on Logic in Formula sheet </t>
  </si>
  <si>
    <t>No Discount for customer</t>
  </si>
  <si>
    <t>Verify Customer will not get any discount  when order price _delivery price order price   is less 199 $</t>
  </si>
  <si>
    <t xml:space="preserve">There will be no discoing for the customer </t>
  </si>
  <si>
    <t xml:space="preserve">To verify delivered vehicle type when Index calculated as 39 Km for customer order </t>
  </si>
  <si>
    <t xml:space="preserve">To verify delivered vehicle type when Index calculated as 39.5 Km for customer order </t>
  </si>
  <si>
    <t xml:space="preserve">To verify delivered vehicle type when Index calculated as 40 Km for customer order </t>
  </si>
  <si>
    <t xml:space="preserve">To verify delivered vehicle type when Index calculated as 41 Km for customer order </t>
  </si>
  <si>
    <t xml:space="preserve">To verify Delivery Charges for When Vehicle Selected as BIKE  and distance is 100 meters </t>
  </si>
  <si>
    <t>To verify Delivery Charges for When Vehicle Selected as BIKE  and distance is 29 KM</t>
  </si>
  <si>
    <t xml:space="preserve">Scenario Description </t>
  </si>
  <si>
    <t xml:space="preserve">To check Delivered Vehicle type will be selected Based in Index </t>
  </si>
  <si>
    <t xml:space="preserve">To check Delivery Charges  will be calculated based Vehicle Selected </t>
  </si>
  <si>
    <t xml:space="preserve">To check  Charges for Canceled/Return  Orders </t>
  </si>
  <si>
    <t xml:space="preserve">Test Technique </t>
  </si>
  <si>
    <t xml:space="preserve">We will be using Boudry value analysis tehnique for test case designing where we are trying to cover branch coverage and conditional coverage </t>
  </si>
  <si>
    <t xml:space="preserve">Testing Type </t>
  </si>
  <si>
    <t xml:space="preserve">We will be doing systeam testing where we are checking systeam indivusalyy as module </t>
  </si>
  <si>
    <t xml:space="preserve">We will be doing Systeam integration testing where we are checking formulas should  work with all possible values and provide desired output </t>
  </si>
  <si>
    <t xml:space="preserve">Test Data </t>
  </si>
  <si>
    <t xml:space="preserve">We will be using test data set to check formulat for various inputs to chek systeam behaviour for different in puts </t>
  </si>
  <si>
    <t>Automation Feasibility</t>
  </si>
  <si>
    <t xml:space="preserve">We consider all test case are automated as don’t find any external dependencies that will break automation flow </t>
  </si>
  <si>
    <t>Estimation</t>
  </si>
  <si>
    <t xml:space="preserve">We will be doing Text estimation based on Requirment Understanding , Test Design, Test Execution, Defect Retesting and Regression Testing </t>
  </si>
  <si>
    <t xml:space="preserve">Estimatio given in Time base not person per day base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</si>
</sst>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/>
    <xf numFmtId="0" fontId="1" fillId="0" borderId="0" xfId="0" applyFont="1"/>
    <xf numFmtId="0" fontId="2" fillId="0" borderId="1" xfId="0" applyFont="1" applyBorder="1" applyAlignment="1"/>
    <xf numFmtId="0" fontId="4" fillId="0" borderId="0" xfId="0" applyFont="1" applyAlignment="1"/>
    <xf numFmtId="0" fontId="3" fillId="2" borderId="0" xfId="0" applyFont="1" applyFill="1" applyAlignment="1"/>
    <xf numFmtId="0" fontId="0" fillId="0" borderId="2" xfId="0" applyFont="1" applyBorder="1" applyAlignment="1"/>
    <xf numFmtId="0" fontId="1" fillId="2" borderId="2" xfId="0" applyFont="1" applyFill="1" applyBorder="1" applyAlignment="1"/>
    <xf numFmtId="0" fontId="3" fillId="2" borderId="2" xfId="0" applyFont="1" applyFill="1" applyBorder="1" applyAlignment="1"/>
    <xf numFmtId="0" fontId="1" fillId="0" borderId="2" xfId="0" applyFont="1" applyBorder="1" applyAlignment="1"/>
    <xf numFmtId="0" fontId="1" fillId="0" borderId="2" xfId="0" applyFont="1" applyBorder="1"/>
    <xf numFmtId="0" fontId="1" fillId="0" borderId="2" xfId="0" applyFont="1" applyFill="1" applyBorder="1" applyAlignment="1"/>
    <xf numFmtId="1" fontId="0" fillId="0" borderId="2" xfId="0" applyNumberFormat="1" applyFont="1" applyBorder="1" applyAlignment="1"/>
    <xf numFmtId="0" fontId="3" fillId="0" borderId="2" xfId="0" applyFont="1" applyFill="1" applyBorder="1" applyAlignment="1"/>
    <xf numFmtId="0" fontId="5" fillId="0" borderId="0" xfId="0" applyFont="1" applyAlignment="1"/>
    <xf numFmtId="0" fontId="3" fillId="0" borderId="0" xfId="0" applyFont="1" applyAlignment="1"/>
    <xf numFmtId="0" fontId="1" fillId="3" borderId="0" xfId="0" applyFont="1" applyFill="1" applyAlignment="1"/>
    <xf numFmtId="0" fontId="3" fillId="3" borderId="0" xfId="0" applyFont="1" applyFill="1" applyAlignment="1"/>
    <xf numFmtId="0" fontId="4" fillId="0" borderId="2" xfId="0" applyFont="1" applyBorder="1" applyAlignment="1"/>
    <xf numFmtId="0" fontId="3" fillId="0" borderId="2" xfId="0" applyFont="1" applyBorder="1" applyAlignment="1"/>
    <xf numFmtId="16" fontId="4" fillId="0" borderId="2" xfId="0" applyNumberFormat="1" applyFont="1" applyBorder="1" applyAlignment="1"/>
    <xf numFmtId="0" fontId="4" fillId="0" borderId="2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7" fillId="0" borderId="0" xfId="0" applyFont="1" applyAlignment="1"/>
    <xf numFmtId="0" fontId="0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4"/>
  <sheetViews>
    <sheetView topLeftCell="B1" workbookViewId="0">
      <selection activeCell="B7" sqref="B7"/>
    </sheetView>
  </sheetViews>
  <sheetFormatPr defaultColWidth="14.42578125" defaultRowHeight="15.75" customHeight="1" x14ac:dyDescent="0.2"/>
  <cols>
    <col min="1" max="1" width="122.85546875" bestFit="1" customWidth="1"/>
    <col min="3" max="3" width="74.5703125" customWidth="1"/>
  </cols>
  <sheetData>
    <row r="1" spans="1:4" ht="12.75" x14ac:dyDescent="0.2">
      <c r="A1" s="1" t="s">
        <v>0</v>
      </c>
      <c r="B1" s="1" t="s">
        <v>1</v>
      </c>
      <c r="C1" s="9" t="s">
        <v>120</v>
      </c>
    </row>
    <row r="2" spans="1:4" ht="12.75" x14ac:dyDescent="0.2">
      <c r="A2">
        <v>1</v>
      </c>
      <c r="B2">
        <v>1</v>
      </c>
      <c r="C2" s="19" t="s">
        <v>121</v>
      </c>
    </row>
    <row r="3" spans="1:4" ht="12.75" x14ac:dyDescent="0.2">
      <c r="A3">
        <v>1</v>
      </c>
      <c r="B3">
        <v>2</v>
      </c>
      <c r="C3" s="19" t="s">
        <v>122</v>
      </c>
    </row>
    <row r="4" spans="1:4" ht="12.75" x14ac:dyDescent="0.2">
      <c r="A4">
        <v>1</v>
      </c>
      <c r="B4">
        <v>3</v>
      </c>
      <c r="C4" s="2" t="s">
        <v>2</v>
      </c>
    </row>
    <row r="5" spans="1:4" ht="12.75" x14ac:dyDescent="0.2">
      <c r="A5">
        <v>1</v>
      </c>
      <c r="B5">
        <v>4</v>
      </c>
      <c r="C5" s="2" t="s">
        <v>3</v>
      </c>
    </row>
    <row r="6" spans="1:4" ht="12.75" x14ac:dyDescent="0.2">
      <c r="A6">
        <v>1</v>
      </c>
      <c r="B6">
        <v>5</v>
      </c>
      <c r="C6" s="19" t="s">
        <v>123</v>
      </c>
      <c r="D6" s="8" t="s">
        <v>87</v>
      </c>
    </row>
    <row r="7" spans="1:4" s="30" customFormat="1" ht="15.75" customHeight="1" x14ac:dyDescent="0.2"/>
    <row r="9" spans="1:4" ht="15.75" customHeight="1" x14ac:dyDescent="0.2">
      <c r="A9" s="29" t="s">
        <v>124</v>
      </c>
    </row>
    <row r="10" spans="1:4" ht="15.75" customHeight="1" x14ac:dyDescent="0.2">
      <c r="A10" s="8" t="s">
        <v>125</v>
      </c>
    </row>
    <row r="12" spans="1:4" ht="15.75" customHeight="1" x14ac:dyDescent="0.2">
      <c r="A12" s="29" t="s">
        <v>126</v>
      </c>
    </row>
    <row r="13" spans="1:4" ht="15.75" customHeight="1" x14ac:dyDescent="0.2">
      <c r="A13" s="8" t="s">
        <v>127</v>
      </c>
    </row>
    <row r="14" spans="1:4" ht="15.75" customHeight="1" x14ac:dyDescent="0.2">
      <c r="A14" s="8" t="s">
        <v>128</v>
      </c>
    </row>
    <row r="16" spans="1:4" ht="15.75" customHeight="1" x14ac:dyDescent="0.2">
      <c r="A16" s="29" t="s">
        <v>129</v>
      </c>
    </row>
    <row r="17" spans="1:1" ht="15.75" customHeight="1" x14ac:dyDescent="0.2">
      <c r="A17" s="8" t="s">
        <v>130</v>
      </c>
    </row>
    <row r="19" spans="1:1" ht="15.75" customHeight="1" x14ac:dyDescent="0.2">
      <c r="A19" s="29" t="s">
        <v>131</v>
      </c>
    </row>
    <row r="20" spans="1:1" ht="15.75" customHeight="1" x14ac:dyDescent="0.2">
      <c r="A20" s="8" t="s">
        <v>132</v>
      </c>
    </row>
    <row r="22" spans="1:1" ht="15.75" customHeight="1" x14ac:dyDescent="0.2">
      <c r="A22" s="29" t="s">
        <v>133</v>
      </c>
    </row>
    <row r="23" spans="1:1" ht="15.75" customHeight="1" x14ac:dyDescent="0.2">
      <c r="A23" s="8" t="s">
        <v>134</v>
      </c>
    </row>
    <row r="24" spans="1:1" ht="15.75" customHeight="1" x14ac:dyDescent="0.2">
      <c r="A24" s="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24"/>
  <sheetViews>
    <sheetView workbookViewId="0">
      <selection activeCell="D7" sqref="D7"/>
    </sheetView>
  </sheetViews>
  <sheetFormatPr defaultColWidth="14.42578125" defaultRowHeight="15.75" customHeight="1" x14ac:dyDescent="0.2"/>
  <cols>
    <col min="1" max="1" width="4" customWidth="1"/>
    <col min="2" max="2" width="5.5703125" customWidth="1"/>
    <col min="3" max="3" width="54.42578125" customWidth="1"/>
    <col min="4" max="4" width="76.140625" customWidth="1"/>
    <col min="5" max="5" width="26.42578125" bestFit="1" customWidth="1"/>
    <col min="6" max="6" width="60.140625" bestFit="1" customWidth="1"/>
    <col min="7" max="7" width="20.85546875" customWidth="1"/>
    <col min="8" max="8" width="20.42578125" customWidth="1"/>
  </cols>
  <sheetData>
    <row r="1" spans="1:9" ht="12.75" x14ac:dyDescent="0.2">
      <c r="A1" s="21" t="s">
        <v>93</v>
      </c>
      <c r="B1" s="20" t="s">
        <v>4</v>
      </c>
      <c r="C1" s="20" t="s">
        <v>5</v>
      </c>
      <c r="D1" s="20" t="s">
        <v>6</v>
      </c>
      <c r="E1" s="21" t="s">
        <v>52</v>
      </c>
      <c r="F1" s="20" t="s">
        <v>8</v>
      </c>
      <c r="G1" s="20" t="s">
        <v>9</v>
      </c>
      <c r="H1" s="20" t="s">
        <v>10</v>
      </c>
      <c r="I1" s="20" t="s">
        <v>11</v>
      </c>
    </row>
    <row r="2" spans="1:9" ht="12.75" x14ac:dyDescent="0.2">
      <c r="A2" s="13">
        <v>1</v>
      </c>
      <c r="B2" s="13">
        <v>1</v>
      </c>
      <c r="C2" s="13" t="s">
        <v>12</v>
      </c>
      <c r="D2" s="23" t="s">
        <v>114</v>
      </c>
      <c r="E2" s="22" t="s">
        <v>53</v>
      </c>
      <c r="F2" s="23" t="s">
        <v>57</v>
      </c>
      <c r="G2" s="23" t="s">
        <v>60</v>
      </c>
      <c r="H2" s="24" t="s">
        <v>76</v>
      </c>
      <c r="I2" s="10"/>
    </row>
    <row r="3" spans="1:9" ht="12.75" x14ac:dyDescent="0.2">
      <c r="A3" s="13">
        <v>1</v>
      </c>
      <c r="B3" s="13">
        <v>2</v>
      </c>
      <c r="C3" s="13" t="s">
        <v>12</v>
      </c>
      <c r="D3" s="23" t="s">
        <v>115</v>
      </c>
      <c r="E3" s="22" t="s">
        <v>55</v>
      </c>
      <c r="F3" s="22" t="s">
        <v>58</v>
      </c>
      <c r="G3" s="23" t="s">
        <v>60</v>
      </c>
      <c r="H3" s="24" t="s">
        <v>76</v>
      </c>
      <c r="I3" s="10"/>
    </row>
    <row r="4" spans="1:9" ht="12.75" x14ac:dyDescent="0.2">
      <c r="A4" s="13">
        <v>1</v>
      </c>
      <c r="B4" s="13">
        <v>3</v>
      </c>
      <c r="C4" s="13" t="s">
        <v>12</v>
      </c>
      <c r="D4" s="23" t="s">
        <v>116</v>
      </c>
      <c r="E4" s="22" t="s">
        <v>54</v>
      </c>
      <c r="F4" s="22" t="s">
        <v>59</v>
      </c>
      <c r="G4" s="23" t="s">
        <v>60</v>
      </c>
      <c r="H4" s="24" t="s">
        <v>76</v>
      </c>
      <c r="I4" s="10"/>
    </row>
    <row r="5" spans="1:9" ht="12.75" x14ac:dyDescent="0.2">
      <c r="A5" s="13">
        <v>1</v>
      </c>
      <c r="B5" s="13">
        <v>4</v>
      </c>
      <c r="C5" s="13" t="s">
        <v>12</v>
      </c>
      <c r="D5" s="23" t="s">
        <v>117</v>
      </c>
      <c r="E5" s="22" t="s">
        <v>56</v>
      </c>
      <c r="F5" s="22" t="s">
        <v>59</v>
      </c>
      <c r="G5" s="23" t="s">
        <v>60</v>
      </c>
      <c r="H5" s="24" t="s">
        <v>76</v>
      </c>
      <c r="I5" s="10"/>
    </row>
    <row r="6" spans="1:9" ht="12.75" x14ac:dyDescent="0.2">
      <c r="A6" s="10"/>
      <c r="B6" s="10"/>
      <c r="C6" s="13"/>
      <c r="D6" s="10"/>
      <c r="E6" s="10"/>
      <c r="F6" s="10"/>
      <c r="G6" s="10"/>
      <c r="H6" s="10"/>
      <c r="I6" s="10"/>
    </row>
    <row r="7" spans="1:9" ht="89.25" x14ac:dyDescent="0.2">
      <c r="A7" s="10">
        <v>2</v>
      </c>
      <c r="B7" s="10">
        <v>5</v>
      </c>
      <c r="C7" s="13" t="s">
        <v>13</v>
      </c>
      <c r="D7" s="23" t="s">
        <v>118</v>
      </c>
      <c r="E7" s="22" t="s">
        <v>61</v>
      </c>
      <c r="F7" s="25" t="s">
        <v>62</v>
      </c>
      <c r="G7" s="23" t="s">
        <v>60</v>
      </c>
      <c r="H7" s="22" t="s">
        <v>76</v>
      </c>
      <c r="I7" s="10"/>
    </row>
    <row r="8" spans="1:9" ht="89.25" x14ac:dyDescent="0.2">
      <c r="A8" s="10">
        <v>2</v>
      </c>
      <c r="B8" s="10">
        <v>6</v>
      </c>
      <c r="C8" s="13" t="s">
        <v>13</v>
      </c>
      <c r="D8" s="23" t="s">
        <v>119</v>
      </c>
      <c r="E8" s="22" t="s">
        <v>61</v>
      </c>
      <c r="F8" s="25" t="s">
        <v>63</v>
      </c>
      <c r="G8" s="23" t="s">
        <v>60</v>
      </c>
      <c r="H8" s="22" t="s">
        <v>76</v>
      </c>
      <c r="I8" s="10"/>
    </row>
    <row r="9" spans="1:9" ht="89.25" x14ac:dyDescent="0.2">
      <c r="A9" s="10">
        <v>2</v>
      </c>
      <c r="B9" s="10">
        <v>7</v>
      </c>
      <c r="C9" s="13" t="s">
        <v>13</v>
      </c>
      <c r="D9" s="23" t="s">
        <v>99</v>
      </c>
      <c r="E9" s="22" t="s">
        <v>61</v>
      </c>
      <c r="F9" s="25" t="s">
        <v>64</v>
      </c>
      <c r="G9" s="23" t="s">
        <v>60</v>
      </c>
      <c r="H9" s="22" t="s">
        <v>76</v>
      </c>
      <c r="I9" s="10"/>
    </row>
    <row r="10" spans="1:9" ht="89.25" x14ac:dyDescent="0.2">
      <c r="A10" s="10">
        <v>2</v>
      </c>
      <c r="B10" s="10">
        <v>8</v>
      </c>
      <c r="C10" s="13" t="s">
        <v>13</v>
      </c>
      <c r="D10" s="23" t="s">
        <v>100</v>
      </c>
      <c r="E10" s="22" t="s">
        <v>61</v>
      </c>
      <c r="F10" s="25" t="s">
        <v>65</v>
      </c>
      <c r="G10" s="23" t="s">
        <v>60</v>
      </c>
      <c r="H10" s="22" t="s">
        <v>76</v>
      </c>
      <c r="I10" s="10"/>
    </row>
    <row r="11" spans="1:9" ht="89.25" x14ac:dyDescent="0.2">
      <c r="A11" s="10">
        <v>2</v>
      </c>
      <c r="B11" s="10">
        <v>9</v>
      </c>
      <c r="C11" s="13" t="s">
        <v>14</v>
      </c>
      <c r="D11" s="23" t="s">
        <v>101</v>
      </c>
      <c r="E11" s="22" t="s">
        <v>61</v>
      </c>
      <c r="F11" s="25" t="s">
        <v>66</v>
      </c>
      <c r="G11" s="23" t="s">
        <v>60</v>
      </c>
      <c r="H11" s="22" t="s">
        <v>76</v>
      </c>
      <c r="I11" s="10"/>
    </row>
    <row r="12" spans="1:9" ht="12.75" x14ac:dyDescent="0.2">
      <c r="A12" s="10"/>
      <c r="B12" s="10"/>
      <c r="C12" s="10"/>
      <c r="D12" s="13"/>
      <c r="E12" s="10"/>
      <c r="F12" s="10"/>
      <c r="G12" s="10"/>
      <c r="H12" s="10"/>
      <c r="I12" s="10"/>
    </row>
    <row r="13" spans="1:9" ht="63.75" x14ac:dyDescent="0.2">
      <c r="A13" s="10">
        <v>2</v>
      </c>
      <c r="B13" s="10">
        <v>10</v>
      </c>
      <c r="C13" s="13" t="s">
        <v>15</v>
      </c>
      <c r="D13" s="23" t="s">
        <v>102</v>
      </c>
      <c r="E13" s="22" t="s">
        <v>103</v>
      </c>
      <c r="F13" s="25" t="s">
        <v>67</v>
      </c>
      <c r="G13" s="23" t="s">
        <v>60</v>
      </c>
      <c r="H13" s="22" t="s">
        <v>76</v>
      </c>
      <c r="I13" s="10"/>
    </row>
    <row r="14" spans="1:9" ht="63.75" x14ac:dyDescent="0.2">
      <c r="A14" s="10">
        <v>2</v>
      </c>
      <c r="B14" s="10">
        <v>11</v>
      </c>
      <c r="C14" s="13" t="s">
        <v>15</v>
      </c>
      <c r="D14" s="23" t="s">
        <v>104</v>
      </c>
      <c r="E14" s="22" t="s">
        <v>103</v>
      </c>
      <c r="F14" s="25" t="s">
        <v>68</v>
      </c>
      <c r="G14" s="23" t="s">
        <v>60</v>
      </c>
      <c r="H14" s="22" t="s">
        <v>76</v>
      </c>
      <c r="I14" s="10"/>
    </row>
    <row r="15" spans="1:9" ht="63.75" x14ac:dyDescent="0.2">
      <c r="A15" s="10">
        <v>2</v>
      </c>
      <c r="B15" s="10">
        <v>12</v>
      </c>
      <c r="C15" s="13" t="s">
        <v>15</v>
      </c>
      <c r="D15" s="23" t="s">
        <v>105</v>
      </c>
      <c r="E15" s="22" t="s">
        <v>103</v>
      </c>
      <c r="F15" s="25" t="s">
        <v>70</v>
      </c>
      <c r="G15" s="23" t="s">
        <v>60</v>
      </c>
      <c r="H15" s="22" t="s">
        <v>76</v>
      </c>
      <c r="I15" s="10"/>
    </row>
    <row r="16" spans="1:9" ht="63.75" x14ac:dyDescent="0.2">
      <c r="A16" s="10">
        <v>2</v>
      </c>
      <c r="B16" s="10">
        <v>13</v>
      </c>
      <c r="C16" s="13" t="s">
        <v>15</v>
      </c>
      <c r="D16" s="23" t="s">
        <v>106</v>
      </c>
      <c r="E16" s="22" t="s">
        <v>103</v>
      </c>
      <c r="F16" s="25" t="s">
        <v>69</v>
      </c>
      <c r="G16" s="23" t="s">
        <v>60</v>
      </c>
      <c r="H16" s="22" t="s">
        <v>76</v>
      </c>
      <c r="I16" s="10"/>
    </row>
    <row r="17" spans="1:9" ht="15.75" customHeight="1" x14ac:dyDescent="0.2">
      <c r="A17" s="10"/>
      <c r="B17" s="10"/>
      <c r="C17" s="10"/>
      <c r="D17" s="10"/>
      <c r="E17" s="10"/>
      <c r="F17" s="10"/>
      <c r="G17" s="10"/>
      <c r="H17" s="10"/>
      <c r="I17" s="10"/>
    </row>
    <row r="18" spans="1:9" ht="51" x14ac:dyDescent="0.2">
      <c r="A18" s="10">
        <v>3</v>
      </c>
      <c r="B18" s="10">
        <v>14</v>
      </c>
      <c r="C18" s="23" t="s">
        <v>50</v>
      </c>
      <c r="D18" s="13" t="s">
        <v>16</v>
      </c>
      <c r="E18" s="22" t="s">
        <v>74</v>
      </c>
      <c r="F18" s="25" t="s">
        <v>107</v>
      </c>
      <c r="G18" s="23" t="s">
        <v>60</v>
      </c>
      <c r="H18" s="22" t="s">
        <v>76</v>
      </c>
      <c r="I18" s="10"/>
    </row>
    <row r="19" spans="1:9" ht="38.25" x14ac:dyDescent="0.2">
      <c r="A19" s="10"/>
      <c r="B19" s="10"/>
      <c r="C19" s="23" t="s">
        <v>72</v>
      </c>
      <c r="D19" s="26" t="s">
        <v>71</v>
      </c>
      <c r="E19" s="10"/>
      <c r="F19" s="25" t="s">
        <v>75</v>
      </c>
      <c r="G19" s="23" t="s">
        <v>60</v>
      </c>
      <c r="H19" s="22" t="s">
        <v>76</v>
      </c>
      <c r="I19" s="10"/>
    </row>
    <row r="20" spans="1:9" ht="38.25" x14ac:dyDescent="0.2">
      <c r="A20" s="10">
        <v>3</v>
      </c>
      <c r="B20" s="10">
        <v>15</v>
      </c>
      <c r="C20" s="23" t="s">
        <v>51</v>
      </c>
      <c r="D20" s="23" t="s">
        <v>108</v>
      </c>
      <c r="E20" s="10"/>
      <c r="F20" s="25" t="s">
        <v>75</v>
      </c>
      <c r="G20" s="23" t="s">
        <v>60</v>
      </c>
      <c r="H20" s="22" t="s">
        <v>76</v>
      </c>
      <c r="I20" s="10"/>
    </row>
    <row r="21" spans="1:9" ht="51" x14ac:dyDescent="0.2">
      <c r="A21" s="10">
        <v>3</v>
      </c>
      <c r="B21" s="10">
        <v>16</v>
      </c>
      <c r="C21" s="22" t="s">
        <v>73</v>
      </c>
      <c r="D21" s="23" t="s">
        <v>109</v>
      </c>
      <c r="E21" s="10"/>
      <c r="F21" s="25" t="s">
        <v>110</v>
      </c>
      <c r="G21" s="23" t="s">
        <v>60</v>
      </c>
      <c r="H21" s="22" t="s">
        <v>76</v>
      </c>
      <c r="I21" s="10"/>
    </row>
    <row r="22" spans="1:9" ht="12.75" x14ac:dyDescent="0.2">
      <c r="A22" s="10">
        <v>3</v>
      </c>
      <c r="B22" s="10">
        <v>17</v>
      </c>
      <c r="C22" s="23" t="s">
        <v>111</v>
      </c>
      <c r="D22" s="23" t="s">
        <v>112</v>
      </c>
      <c r="E22" s="10"/>
      <c r="F22" s="22" t="s">
        <v>113</v>
      </c>
      <c r="G22" s="23" t="s">
        <v>60</v>
      </c>
      <c r="H22" s="22" t="s">
        <v>76</v>
      </c>
      <c r="I22" s="10"/>
    </row>
    <row r="23" spans="1:9" ht="15.75" customHeight="1" x14ac:dyDescent="0.2">
      <c r="A23" s="10"/>
      <c r="B23" s="10"/>
      <c r="C23" s="10"/>
      <c r="D23" s="10"/>
      <c r="E23" s="10"/>
      <c r="F23" s="10"/>
      <c r="G23" s="10"/>
      <c r="H23" s="10"/>
      <c r="I23" s="10"/>
    </row>
    <row r="24" spans="1:9" ht="15.75" customHeight="1" x14ac:dyDescent="0.2">
      <c r="A24" s="10"/>
      <c r="B24" s="10"/>
      <c r="C24" s="10"/>
      <c r="D24" s="10"/>
      <c r="E24" s="10"/>
      <c r="F24" s="10"/>
      <c r="G24" s="10"/>
      <c r="H24" s="10"/>
      <c r="I24" s="10"/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4"/>
  <sheetViews>
    <sheetView topLeftCell="D6" zoomScale="85" workbookViewId="0">
      <selection activeCell="F9" sqref="F9"/>
    </sheetView>
  </sheetViews>
  <sheetFormatPr defaultColWidth="14.42578125" defaultRowHeight="15.75" customHeight="1" x14ac:dyDescent="0.2"/>
  <cols>
    <col min="1" max="1" width="18" hidden="1" customWidth="1"/>
    <col min="2" max="2" width="16.42578125" customWidth="1"/>
    <col min="3" max="3" width="29.42578125" customWidth="1"/>
    <col min="4" max="4" width="109.42578125" bestFit="1" customWidth="1"/>
    <col min="5" max="5" width="17.28515625" hidden="1" customWidth="1"/>
    <col min="6" max="6" width="79.5703125" customWidth="1"/>
    <col min="7" max="7" width="28.85546875" customWidth="1"/>
    <col min="8" max="8" width="23.5703125" customWidth="1"/>
  </cols>
  <sheetData>
    <row r="1" spans="1:9" ht="12.75" x14ac:dyDescent="0.2">
      <c r="A1" s="19" t="s">
        <v>93</v>
      </c>
      <c r="B1" s="20" t="s">
        <v>4</v>
      </c>
      <c r="C1" s="20" t="s">
        <v>5</v>
      </c>
      <c r="D1" s="21" t="s">
        <v>6</v>
      </c>
      <c r="E1" s="20" t="s">
        <v>7</v>
      </c>
      <c r="F1" s="20" t="s">
        <v>8</v>
      </c>
      <c r="G1" s="20" t="s">
        <v>9</v>
      </c>
      <c r="H1" s="20" t="s">
        <v>10</v>
      </c>
      <c r="I1" s="20" t="s">
        <v>11</v>
      </c>
    </row>
    <row r="2" spans="1:9" ht="51" x14ac:dyDescent="0.2">
      <c r="A2">
        <v>1</v>
      </c>
      <c r="B2">
        <v>1</v>
      </c>
      <c r="C2" s="8" t="s">
        <v>94</v>
      </c>
      <c r="D2" s="2" t="s">
        <v>17</v>
      </c>
      <c r="F2" s="27" t="s">
        <v>78</v>
      </c>
      <c r="G2" s="8" t="s">
        <v>79</v>
      </c>
      <c r="H2" s="8" t="s">
        <v>80</v>
      </c>
    </row>
    <row r="3" spans="1:9" ht="51" x14ac:dyDescent="0.2">
      <c r="B3">
        <v>2</v>
      </c>
      <c r="C3" s="8" t="s">
        <v>94</v>
      </c>
      <c r="D3" s="3" t="s">
        <v>18</v>
      </c>
      <c r="F3" s="27" t="s">
        <v>77</v>
      </c>
      <c r="G3" s="8" t="s">
        <v>79</v>
      </c>
      <c r="H3" s="8" t="s">
        <v>80</v>
      </c>
    </row>
    <row r="4" spans="1:9" ht="79.5" customHeight="1" x14ac:dyDescent="0.2">
      <c r="B4">
        <v>3</v>
      </c>
      <c r="C4" s="8" t="s">
        <v>95</v>
      </c>
      <c r="D4" s="3" t="s">
        <v>19</v>
      </c>
      <c r="F4" s="28" t="s">
        <v>86</v>
      </c>
      <c r="G4" s="8" t="s">
        <v>79</v>
      </c>
      <c r="H4" s="8" t="s">
        <v>80</v>
      </c>
    </row>
    <row r="5" spans="1:9" ht="60" customHeight="1" x14ac:dyDescent="0.2">
      <c r="B5">
        <v>4</v>
      </c>
      <c r="C5" s="8" t="s">
        <v>81</v>
      </c>
      <c r="D5" s="3" t="s">
        <v>20</v>
      </c>
      <c r="F5" s="28" t="s">
        <v>85</v>
      </c>
      <c r="G5" s="8" t="s">
        <v>79</v>
      </c>
      <c r="H5" s="8" t="s">
        <v>80</v>
      </c>
    </row>
    <row r="6" spans="1:9" ht="66.75" customHeight="1" x14ac:dyDescent="0.2">
      <c r="B6">
        <v>5</v>
      </c>
      <c r="C6" s="8" t="s">
        <v>81</v>
      </c>
      <c r="D6" s="3" t="s">
        <v>21</v>
      </c>
      <c r="F6" s="28" t="s">
        <v>96</v>
      </c>
      <c r="G6" s="8" t="s">
        <v>79</v>
      </c>
      <c r="H6" s="8" t="s">
        <v>80</v>
      </c>
    </row>
    <row r="7" spans="1:9" ht="63.75" x14ac:dyDescent="0.2">
      <c r="B7">
        <v>6</v>
      </c>
      <c r="C7" s="8" t="s">
        <v>82</v>
      </c>
      <c r="D7" s="3" t="s">
        <v>22</v>
      </c>
      <c r="F7" s="28" t="s">
        <v>96</v>
      </c>
      <c r="G7" s="8" t="s">
        <v>79</v>
      </c>
      <c r="H7" s="8" t="s">
        <v>80</v>
      </c>
    </row>
    <row r="8" spans="1:9" ht="63.75" x14ac:dyDescent="0.2">
      <c r="B8">
        <v>7</v>
      </c>
      <c r="C8" s="8" t="s">
        <v>83</v>
      </c>
      <c r="D8" s="3" t="s">
        <v>23</v>
      </c>
      <c r="F8" s="28" t="s">
        <v>96</v>
      </c>
      <c r="G8" s="8" t="s">
        <v>79</v>
      </c>
      <c r="H8" s="8" t="s">
        <v>80</v>
      </c>
    </row>
    <row r="9" spans="1:9" ht="63.75" x14ac:dyDescent="0.2">
      <c r="B9">
        <v>8</v>
      </c>
      <c r="C9" s="8" t="s">
        <v>83</v>
      </c>
      <c r="D9" s="3" t="s">
        <v>24</v>
      </c>
      <c r="F9" s="28" t="s">
        <v>97</v>
      </c>
      <c r="G9" s="8" t="s">
        <v>79</v>
      </c>
      <c r="H9" s="8" t="s">
        <v>80</v>
      </c>
    </row>
    <row r="10" spans="1:9" ht="63.75" x14ac:dyDescent="0.2">
      <c r="B10">
        <v>9</v>
      </c>
      <c r="C10" s="8" t="s">
        <v>84</v>
      </c>
      <c r="D10" s="3" t="s">
        <v>25</v>
      </c>
      <c r="F10" s="28" t="s">
        <v>98</v>
      </c>
      <c r="G10" s="8" t="s">
        <v>79</v>
      </c>
      <c r="H10" s="8" t="s">
        <v>80</v>
      </c>
    </row>
    <row r="11" spans="1:9" ht="63.75" x14ac:dyDescent="0.2">
      <c r="B11">
        <v>10</v>
      </c>
      <c r="C11" s="8" t="s">
        <v>81</v>
      </c>
      <c r="D11" s="3" t="s">
        <v>26</v>
      </c>
      <c r="F11" s="28" t="s">
        <v>98</v>
      </c>
      <c r="G11" s="8" t="s">
        <v>79</v>
      </c>
      <c r="H11" s="8" t="s">
        <v>80</v>
      </c>
    </row>
    <row r="12" spans="1:9" ht="63.75" x14ac:dyDescent="0.2">
      <c r="B12">
        <v>11</v>
      </c>
      <c r="C12" s="28" t="s">
        <v>82</v>
      </c>
      <c r="D12" s="3" t="s">
        <v>27</v>
      </c>
      <c r="F12" s="28" t="s">
        <v>98</v>
      </c>
      <c r="G12" s="8" t="s">
        <v>79</v>
      </c>
      <c r="H12" s="8" t="s">
        <v>80</v>
      </c>
    </row>
    <row r="13" spans="1:9" ht="51" x14ac:dyDescent="0.2">
      <c r="C13" s="8" t="s">
        <v>92</v>
      </c>
      <c r="D13" s="18" t="s">
        <v>88</v>
      </c>
      <c r="F13" s="28" t="s">
        <v>89</v>
      </c>
      <c r="G13" s="8" t="s">
        <v>79</v>
      </c>
      <c r="H13" s="8" t="s">
        <v>80</v>
      </c>
    </row>
    <row r="14" spans="1:9" ht="51" x14ac:dyDescent="0.2">
      <c r="C14" s="8" t="s">
        <v>92</v>
      </c>
      <c r="D14" s="18" t="s">
        <v>90</v>
      </c>
      <c r="F14" s="28" t="s">
        <v>91</v>
      </c>
      <c r="G14" s="8" t="s">
        <v>79</v>
      </c>
      <c r="H14" s="8" t="s">
        <v>80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C4:P31"/>
  <sheetViews>
    <sheetView topLeftCell="D23" workbookViewId="0">
      <selection activeCell="L4" sqref="L4:L31"/>
    </sheetView>
  </sheetViews>
  <sheetFormatPr defaultColWidth="14.42578125" defaultRowHeight="15.75" customHeight="1" x14ac:dyDescent="0.2"/>
  <cols>
    <col min="6" max="6" width="14" customWidth="1"/>
    <col min="7" max="7" width="15.7109375" customWidth="1"/>
    <col min="8" max="8" width="20.140625" customWidth="1"/>
    <col min="9" max="9" width="16.85546875" customWidth="1"/>
    <col min="10" max="10" width="14" customWidth="1"/>
    <col min="11" max="12" width="19.85546875" customWidth="1"/>
    <col min="13" max="13" width="26" customWidth="1"/>
    <col min="14" max="14" width="33.140625" customWidth="1"/>
    <col min="15" max="15" width="29" customWidth="1"/>
    <col min="16" max="16" width="31.42578125" customWidth="1"/>
  </cols>
  <sheetData>
    <row r="4" spans="3:16" x14ac:dyDescent="0.2">
      <c r="C4" s="1" t="s">
        <v>28</v>
      </c>
      <c r="D4" s="1" t="s">
        <v>29</v>
      </c>
      <c r="E4" s="1" t="s">
        <v>30</v>
      </c>
      <c r="F4" s="1" t="s">
        <v>31</v>
      </c>
      <c r="G4" s="1" t="s">
        <v>32</v>
      </c>
      <c r="H4" s="1" t="s">
        <v>33</v>
      </c>
      <c r="I4" s="1" t="s">
        <v>34</v>
      </c>
      <c r="J4" s="1" t="s">
        <v>35</v>
      </c>
      <c r="K4" s="1" t="s">
        <v>36</v>
      </c>
      <c r="L4" s="1" t="s">
        <v>37</v>
      </c>
      <c r="M4" s="1" t="s">
        <v>38</v>
      </c>
      <c r="N4" s="1" t="s">
        <v>39</v>
      </c>
      <c r="O4" s="1" t="s">
        <v>40</v>
      </c>
      <c r="P4" s="1" t="s">
        <v>41</v>
      </c>
    </row>
    <row r="5" spans="3:16" x14ac:dyDescent="0.2">
      <c r="C5" s="4">
        <v>1</v>
      </c>
      <c r="D5" s="4"/>
      <c r="E5" s="5">
        <v>2</v>
      </c>
      <c r="F5" s="4">
        <v>29.3</v>
      </c>
      <c r="G5" s="4" t="str">
        <f t="shared" ref="G5:G31" si="0">IF(E5&lt;40,"Bike","Car")</f>
        <v>Bike</v>
      </c>
      <c r="H5" s="4">
        <v>7.2</v>
      </c>
      <c r="I5" s="4">
        <f t="shared" ref="I5:I6" si="1">F5*H5</f>
        <v>210.96</v>
      </c>
      <c r="J5" s="4">
        <v>0</v>
      </c>
      <c r="K5" s="4">
        <f t="shared" ref="K5:K31" si="2">I5+J5</f>
        <v>210.96</v>
      </c>
      <c r="L5" s="4">
        <v>199</v>
      </c>
      <c r="M5" s="5">
        <v>229</v>
      </c>
      <c r="N5" s="4">
        <v>0</v>
      </c>
      <c r="O5" s="5">
        <f t="shared" ref="O5:O31" si="3">M5-N5</f>
        <v>229</v>
      </c>
      <c r="P5" s="5">
        <f t="shared" ref="P5:P31" si="4">L5+O5</f>
        <v>428</v>
      </c>
    </row>
    <row r="6" spans="3:16" x14ac:dyDescent="0.2">
      <c r="C6" s="4">
        <v>15</v>
      </c>
      <c r="D6" s="4">
        <v>15</v>
      </c>
      <c r="E6" s="5">
        <v>35</v>
      </c>
      <c r="F6" s="4">
        <v>21.2</v>
      </c>
      <c r="G6" s="4" t="str">
        <f t="shared" si="0"/>
        <v>Bike</v>
      </c>
      <c r="H6" s="4">
        <v>7.2</v>
      </c>
      <c r="I6" s="4">
        <f t="shared" si="1"/>
        <v>152.63999999999999</v>
      </c>
      <c r="J6" s="4">
        <v>0</v>
      </c>
      <c r="K6" s="4">
        <f t="shared" si="2"/>
        <v>152.63999999999999</v>
      </c>
      <c r="L6" s="4">
        <v>199.9</v>
      </c>
      <c r="M6" s="5">
        <v>230</v>
      </c>
      <c r="N6" s="5">
        <f t="shared" ref="N6:N8" si="5">SUM((F6-15)*7.2)</f>
        <v>44.639999999999993</v>
      </c>
      <c r="O6" s="5">
        <f t="shared" si="3"/>
        <v>185.36</v>
      </c>
      <c r="P6" s="5">
        <f t="shared" si="4"/>
        <v>385.26</v>
      </c>
    </row>
    <row r="7" spans="3:16" x14ac:dyDescent="0.2">
      <c r="C7" s="4">
        <v>0</v>
      </c>
      <c r="D7" s="4">
        <v>1</v>
      </c>
      <c r="E7" s="5">
        <v>1</v>
      </c>
      <c r="F7" s="4">
        <v>40</v>
      </c>
      <c r="G7" s="4" t="str">
        <f t="shared" si="0"/>
        <v>Bike</v>
      </c>
      <c r="H7" s="4">
        <v>7.2</v>
      </c>
      <c r="I7" s="4">
        <f t="shared" ref="I7:I8" si="6">30*H7</f>
        <v>216</v>
      </c>
      <c r="J7" s="4">
        <f t="shared" ref="J7:J8" si="7">(F7-30)*14</f>
        <v>140</v>
      </c>
      <c r="K7" s="4">
        <f t="shared" si="2"/>
        <v>356</v>
      </c>
      <c r="L7" s="4">
        <v>200</v>
      </c>
      <c r="M7" s="5">
        <v>230</v>
      </c>
      <c r="N7" s="5">
        <f t="shared" si="5"/>
        <v>180</v>
      </c>
      <c r="O7" s="5">
        <f t="shared" si="3"/>
        <v>50</v>
      </c>
      <c r="P7" s="5">
        <f t="shared" si="4"/>
        <v>250</v>
      </c>
    </row>
    <row r="8" spans="3:16" x14ac:dyDescent="0.2">
      <c r="C8" s="4">
        <v>20</v>
      </c>
      <c r="D8" s="4">
        <v>2</v>
      </c>
      <c r="E8" s="5">
        <v>28</v>
      </c>
      <c r="F8" s="4">
        <v>39.200000000000003</v>
      </c>
      <c r="G8" s="4" t="str">
        <f t="shared" si="0"/>
        <v>Bike</v>
      </c>
      <c r="H8" s="4">
        <v>7.2</v>
      </c>
      <c r="I8" s="4">
        <f t="shared" si="6"/>
        <v>216</v>
      </c>
      <c r="J8" s="4">
        <f t="shared" si="7"/>
        <v>128.80000000000004</v>
      </c>
      <c r="K8" s="4">
        <f t="shared" si="2"/>
        <v>344.80000000000007</v>
      </c>
      <c r="L8" s="4">
        <v>201</v>
      </c>
      <c r="M8" s="5">
        <v>232</v>
      </c>
      <c r="N8" s="5">
        <f t="shared" si="5"/>
        <v>174.24000000000004</v>
      </c>
      <c r="O8" s="5">
        <f t="shared" si="3"/>
        <v>57.759999999999962</v>
      </c>
      <c r="P8" s="5">
        <f t="shared" si="4"/>
        <v>258.76</v>
      </c>
    </row>
    <row r="9" spans="3:16" x14ac:dyDescent="0.2">
      <c r="C9" s="4">
        <v>5</v>
      </c>
      <c r="D9" s="4">
        <v>15</v>
      </c>
      <c r="E9" s="5">
        <v>22</v>
      </c>
      <c r="F9" s="4">
        <v>15</v>
      </c>
      <c r="G9" s="4" t="str">
        <f t="shared" si="0"/>
        <v>Bike</v>
      </c>
      <c r="H9" s="4">
        <v>7.2</v>
      </c>
      <c r="I9" s="4">
        <f t="shared" ref="I9:I17" si="8">F9*H9</f>
        <v>108</v>
      </c>
      <c r="J9" s="4">
        <v>0</v>
      </c>
      <c r="K9" s="4">
        <f t="shared" si="2"/>
        <v>108</v>
      </c>
      <c r="L9" s="4">
        <v>198</v>
      </c>
      <c r="M9" s="5">
        <v>228</v>
      </c>
      <c r="N9" s="4">
        <v>0</v>
      </c>
      <c r="O9" s="5">
        <f t="shared" si="3"/>
        <v>228</v>
      </c>
      <c r="P9" s="5">
        <f t="shared" si="4"/>
        <v>426</v>
      </c>
    </row>
    <row r="10" spans="3:16" x14ac:dyDescent="0.2">
      <c r="C10" s="4">
        <v>0</v>
      </c>
      <c r="D10" s="4">
        <v>5</v>
      </c>
      <c r="E10" s="5">
        <v>5</v>
      </c>
      <c r="F10" s="4">
        <v>10</v>
      </c>
      <c r="G10" s="4" t="str">
        <f t="shared" si="0"/>
        <v>Bike</v>
      </c>
      <c r="H10" s="4">
        <v>7.2</v>
      </c>
      <c r="I10" s="4">
        <f t="shared" si="8"/>
        <v>72</v>
      </c>
      <c r="J10" s="4">
        <v>0</v>
      </c>
      <c r="K10" s="4">
        <f t="shared" si="2"/>
        <v>72</v>
      </c>
      <c r="L10" s="4">
        <v>201</v>
      </c>
      <c r="M10" s="5">
        <v>232</v>
      </c>
      <c r="N10" s="4">
        <v>0</v>
      </c>
      <c r="O10" s="5">
        <f t="shared" si="3"/>
        <v>232</v>
      </c>
      <c r="P10" s="5">
        <f t="shared" si="4"/>
        <v>433</v>
      </c>
    </row>
    <row r="11" spans="3:16" x14ac:dyDescent="0.2">
      <c r="C11" s="4">
        <v>5</v>
      </c>
      <c r="D11" s="4">
        <v>0</v>
      </c>
      <c r="E11" s="5">
        <v>7</v>
      </c>
      <c r="F11" s="4">
        <v>16</v>
      </c>
      <c r="G11" s="4" t="str">
        <f t="shared" si="0"/>
        <v>Bike</v>
      </c>
      <c r="H11" s="4">
        <v>7.2</v>
      </c>
      <c r="I11" s="4">
        <f t="shared" si="8"/>
        <v>115.2</v>
      </c>
      <c r="J11" s="4">
        <v>0</v>
      </c>
      <c r="K11" s="4">
        <f t="shared" si="2"/>
        <v>115.2</v>
      </c>
      <c r="L11" s="4">
        <v>199.9</v>
      </c>
      <c r="M11" s="5">
        <v>230</v>
      </c>
      <c r="N11" s="5">
        <f>(F11-15)*7.2</f>
        <v>7.2</v>
      </c>
      <c r="O11" s="5">
        <f t="shared" si="3"/>
        <v>222.8</v>
      </c>
      <c r="P11" s="5">
        <f t="shared" si="4"/>
        <v>422.70000000000005</v>
      </c>
    </row>
    <row r="12" spans="3:16" x14ac:dyDescent="0.2">
      <c r="C12" s="4">
        <v>40</v>
      </c>
      <c r="D12" s="4">
        <v>10</v>
      </c>
      <c r="E12" s="5">
        <v>62</v>
      </c>
      <c r="F12" s="4">
        <v>20</v>
      </c>
      <c r="G12" s="4" t="str">
        <f t="shared" si="0"/>
        <v>Car</v>
      </c>
      <c r="H12" s="4">
        <v>12</v>
      </c>
      <c r="I12" s="4">
        <f t="shared" si="8"/>
        <v>240</v>
      </c>
      <c r="J12" s="4">
        <v>0</v>
      </c>
      <c r="K12" s="4">
        <f t="shared" si="2"/>
        <v>240</v>
      </c>
      <c r="L12" s="4">
        <v>201</v>
      </c>
      <c r="M12" s="5">
        <v>234</v>
      </c>
      <c r="N12" s="5">
        <f>((F12-15)*12)</f>
        <v>60</v>
      </c>
      <c r="O12" s="5">
        <f t="shared" si="3"/>
        <v>174</v>
      </c>
      <c r="P12" s="5">
        <f t="shared" si="4"/>
        <v>375</v>
      </c>
    </row>
    <row r="13" spans="3:16" x14ac:dyDescent="0.2">
      <c r="C13" s="4">
        <v>7</v>
      </c>
      <c r="D13" s="5"/>
      <c r="E13" s="5">
        <v>10</v>
      </c>
      <c r="F13" s="4">
        <v>25</v>
      </c>
      <c r="G13" s="4" t="str">
        <f t="shared" si="0"/>
        <v>Bike</v>
      </c>
      <c r="H13" s="4">
        <v>7.2</v>
      </c>
      <c r="I13" s="4">
        <f t="shared" si="8"/>
        <v>180</v>
      </c>
      <c r="J13" s="4">
        <v>0</v>
      </c>
      <c r="K13" s="4">
        <f t="shared" si="2"/>
        <v>180</v>
      </c>
      <c r="L13" s="4">
        <v>300</v>
      </c>
      <c r="M13" s="5">
        <v>340</v>
      </c>
      <c r="N13" s="6">
        <f t="shared" ref="N13:N14" si="9">((F13-15)*7.2)</f>
        <v>72</v>
      </c>
      <c r="O13" s="5">
        <f t="shared" si="3"/>
        <v>268</v>
      </c>
      <c r="P13" s="5">
        <f t="shared" si="4"/>
        <v>568</v>
      </c>
    </row>
    <row r="14" spans="3:16" x14ac:dyDescent="0.2">
      <c r="C14" s="4">
        <v>7</v>
      </c>
      <c r="D14" s="4">
        <v>8</v>
      </c>
      <c r="E14" s="5">
        <v>18</v>
      </c>
      <c r="F14" s="4">
        <v>30</v>
      </c>
      <c r="G14" s="4" t="str">
        <f t="shared" si="0"/>
        <v>Bike</v>
      </c>
      <c r="H14" s="4">
        <v>7.2</v>
      </c>
      <c r="I14" s="4">
        <f t="shared" si="8"/>
        <v>216</v>
      </c>
      <c r="J14" s="4">
        <v>0</v>
      </c>
      <c r="K14" s="4">
        <f t="shared" si="2"/>
        <v>216</v>
      </c>
      <c r="L14" s="4">
        <v>500</v>
      </c>
      <c r="M14" s="5">
        <v>560</v>
      </c>
      <c r="N14" s="6">
        <f t="shared" si="9"/>
        <v>108</v>
      </c>
      <c r="O14" s="5">
        <f t="shared" si="3"/>
        <v>452</v>
      </c>
      <c r="P14" s="5">
        <f t="shared" si="4"/>
        <v>952</v>
      </c>
    </row>
    <row r="15" spans="3:16" x14ac:dyDescent="0.2">
      <c r="C15" s="4">
        <v>41</v>
      </c>
      <c r="D15" s="4">
        <v>0</v>
      </c>
      <c r="E15" s="5">
        <v>54</v>
      </c>
      <c r="F15" s="4">
        <v>40</v>
      </c>
      <c r="G15" s="4" t="str">
        <f t="shared" si="0"/>
        <v>Car</v>
      </c>
      <c r="H15" s="4">
        <v>12</v>
      </c>
      <c r="I15" s="4">
        <f t="shared" si="8"/>
        <v>480</v>
      </c>
      <c r="J15" s="4">
        <v>0</v>
      </c>
      <c r="K15" s="4">
        <f t="shared" si="2"/>
        <v>480</v>
      </c>
      <c r="L15" s="4">
        <v>1000</v>
      </c>
      <c r="M15" s="5">
        <v>1112</v>
      </c>
      <c r="N15" s="5">
        <f>((F15-15)*12)</f>
        <v>300</v>
      </c>
      <c r="O15" s="5">
        <f t="shared" si="3"/>
        <v>812</v>
      </c>
      <c r="P15" s="5">
        <f t="shared" si="4"/>
        <v>1812</v>
      </c>
    </row>
    <row r="16" spans="3:16" x14ac:dyDescent="0.2">
      <c r="C16" s="4">
        <v>21</v>
      </c>
      <c r="D16" s="4">
        <v>19</v>
      </c>
      <c r="E16" s="5">
        <v>47</v>
      </c>
      <c r="F16" s="4">
        <v>45</v>
      </c>
      <c r="G16" s="4" t="str">
        <f t="shared" si="0"/>
        <v>Car</v>
      </c>
      <c r="H16" s="4">
        <v>12</v>
      </c>
      <c r="I16" s="4">
        <f t="shared" si="8"/>
        <v>540</v>
      </c>
      <c r="J16" s="4">
        <v>0</v>
      </c>
      <c r="K16" s="4">
        <f t="shared" si="2"/>
        <v>540</v>
      </c>
      <c r="L16" s="4">
        <v>100</v>
      </c>
      <c r="M16" s="5">
        <v>122</v>
      </c>
      <c r="N16" s="7">
        <v>0</v>
      </c>
      <c r="O16" s="5">
        <f t="shared" si="3"/>
        <v>122</v>
      </c>
      <c r="P16" s="5">
        <f t="shared" si="4"/>
        <v>222</v>
      </c>
    </row>
    <row r="17" spans="3:16" x14ac:dyDescent="0.2">
      <c r="C17" s="4">
        <v>21</v>
      </c>
      <c r="D17" s="4">
        <v>21</v>
      </c>
      <c r="E17" s="5">
        <v>49</v>
      </c>
      <c r="F17" s="4">
        <v>23</v>
      </c>
      <c r="G17" s="4" t="str">
        <f t="shared" si="0"/>
        <v>Car</v>
      </c>
      <c r="H17" s="4">
        <v>12</v>
      </c>
      <c r="I17" s="4">
        <f t="shared" si="8"/>
        <v>276</v>
      </c>
      <c r="J17" s="4">
        <v>0</v>
      </c>
      <c r="K17" s="4">
        <f t="shared" si="2"/>
        <v>276</v>
      </c>
      <c r="L17" s="4">
        <v>230</v>
      </c>
      <c r="M17" s="5">
        <v>265</v>
      </c>
      <c r="N17" s="5">
        <f t="shared" ref="N17:N18" si="10">((F17-15)*7.2)</f>
        <v>57.6</v>
      </c>
      <c r="O17" s="5">
        <f t="shared" si="3"/>
        <v>207.4</v>
      </c>
      <c r="P17" s="5">
        <f t="shared" si="4"/>
        <v>437.4</v>
      </c>
    </row>
    <row r="18" spans="3:16" x14ac:dyDescent="0.2">
      <c r="C18" s="4">
        <v>19</v>
      </c>
      <c r="D18" s="4">
        <v>0</v>
      </c>
      <c r="E18" s="5">
        <v>25</v>
      </c>
      <c r="F18" s="4">
        <v>39.9</v>
      </c>
      <c r="G18" s="4" t="str">
        <f t="shared" si="0"/>
        <v>Bike</v>
      </c>
      <c r="H18" s="4">
        <v>7.2</v>
      </c>
      <c r="I18" s="5">
        <f>30*H18</f>
        <v>216</v>
      </c>
      <c r="J18" s="5">
        <f>(F18-30)*14</f>
        <v>138.59999999999997</v>
      </c>
      <c r="K18" s="4">
        <f t="shared" si="2"/>
        <v>354.59999999999997</v>
      </c>
      <c r="L18" s="4">
        <v>234</v>
      </c>
      <c r="M18" s="5">
        <v>268</v>
      </c>
      <c r="N18" s="5">
        <f t="shared" si="10"/>
        <v>179.28</v>
      </c>
      <c r="O18" s="5">
        <f t="shared" si="3"/>
        <v>88.72</v>
      </c>
      <c r="P18" s="5">
        <f t="shared" si="4"/>
        <v>322.72000000000003</v>
      </c>
    </row>
    <row r="19" spans="3:16" x14ac:dyDescent="0.2">
      <c r="C19" s="4">
        <v>18</v>
      </c>
      <c r="D19" s="4">
        <v>16</v>
      </c>
      <c r="E19" s="5">
        <v>40</v>
      </c>
      <c r="F19" s="4">
        <v>37.9</v>
      </c>
      <c r="G19" s="4" t="str">
        <f t="shared" si="0"/>
        <v>Car</v>
      </c>
      <c r="H19" s="4">
        <v>12</v>
      </c>
      <c r="I19" s="4">
        <f t="shared" ref="I19:I22" si="11">F19*H19</f>
        <v>454.79999999999995</v>
      </c>
      <c r="J19" s="4">
        <v>0</v>
      </c>
      <c r="K19" s="4">
        <f t="shared" si="2"/>
        <v>454.79999999999995</v>
      </c>
      <c r="L19" s="4">
        <v>279</v>
      </c>
      <c r="M19" s="5">
        <v>319</v>
      </c>
      <c r="N19" s="5">
        <f>((F19-15)*12)</f>
        <v>274.79999999999995</v>
      </c>
      <c r="O19" s="5">
        <f t="shared" si="3"/>
        <v>44.200000000000045</v>
      </c>
      <c r="P19" s="5">
        <f t="shared" si="4"/>
        <v>323.20000000000005</v>
      </c>
    </row>
    <row r="20" spans="3:16" x14ac:dyDescent="0.2">
      <c r="C20" s="4">
        <v>3</v>
      </c>
      <c r="D20" s="4">
        <v>10</v>
      </c>
      <c r="E20" s="5">
        <v>14</v>
      </c>
      <c r="F20" s="4">
        <v>28</v>
      </c>
      <c r="G20" s="4" t="str">
        <f t="shared" si="0"/>
        <v>Bike</v>
      </c>
      <c r="H20" s="4">
        <v>7.2</v>
      </c>
      <c r="I20" s="4">
        <f t="shared" si="11"/>
        <v>201.6</v>
      </c>
      <c r="J20" s="4">
        <v>0</v>
      </c>
      <c r="K20" s="4">
        <f t="shared" si="2"/>
        <v>201.6</v>
      </c>
      <c r="L20" s="4">
        <v>201</v>
      </c>
      <c r="M20" s="5">
        <v>232</v>
      </c>
      <c r="N20" s="5">
        <f t="shared" ref="N20:N24" si="12">((F20-15)*7.2)</f>
        <v>93.600000000000009</v>
      </c>
      <c r="O20" s="5">
        <f t="shared" si="3"/>
        <v>138.39999999999998</v>
      </c>
      <c r="P20" s="5">
        <f t="shared" si="4"/>
        <v>339.4</v>
      </c>
    </row>
    <row r="21" spans="3:16" x14ac:dyDescent="0.2">
      <c r="C21" s="4">
        <v>1</v>
      </c>
      <c r="D21" s="4">
        <v>6</v>
      </c>
      <c r="E21" s="5">
        <v>8</v>
      </c>
      <c r="F21" s="4">
        <v>27</v>
      </c>
      <c r="G21" s="4" t="str">
        <f t="shared" si="0"/>
        <v>Bike</v>
      </c>
      <c r="H21" s="4">
        <v>7.2</v>
      </c>
      <c r="I21" s="4">
        <f t="shared" si="11"/>
        <v>194.4</v>
      </c>
      <c r="J21" s="4">
        <v>0</v>
      </c>
      <c r="K21" s="4">
        <f t="shared" si="2"/>
        <v>194.4</v>
      </c>
      <c r="L21" s="4">
        <v>211</v>
      </c>
      <c r="M21" s="5">
        <v>243</v>
      </c>
      <c r="N21" s="5">
        <f t="shared" si="12"/>
        <v>86.4</v>
      </c>
      <c r="O21" s="5">
        <f t="shared" si="3"/>
        <v>156.6</v>
      </c>
      <c r="P21" s="5">
        <f t="shared" si="4"/>
        <v>367.6</v>
      </c>
    </row>
    <row r="22" spans="3:16" x14ac:dyDescent="0.2">
      <c r="C22" s="4">
        <v>1</v>
      </c>
      <c r="D22" s="4">
        <v>20</v>
      </c>
      <c r="E22" s="5">
        <v>22</v>
      </c>
      <c r="F22" s="4">
        <v>26</v>
      </c>
      <c r="G22" s="4" t="str">
        <f t="shared" si="0"/>
        <v>Bike</v>
      </c>
      <c r="H22" s="4">
        <v>7.2</v>
      </c>
      <c r="I22" s="4">
        <f t="shared" si="11"/>
        <v>187.20000000000002</v>
      </c>
      <c r="J22" s="4">
        <v>0</v>
      </c>
      <c r="K22" s="4">
        <f t="shared" si="2"/>
        <v>187.20000000000002</v>
      </c>
      <c r="L22" s="4">
        <v>288</v>
      </c>
      <c r="M22" s="5">
        <v>327</v>
      </c>
      <c r="N22" s="5">
        <f t="shared" si="12"/>
        <v>79.2</v>
      </c>
      <c r="O22" s="5">
        <f t="shared" si="3"/>
        <v>247.8</v>
      </c>
      <c r="P22" s="5">
        <f t="shared" si="4"/>
        <v>535.79999999999995</v>
      </c>
    </row>
    <row r="23" spans="3:16" x14ac:dyDescent="0.2">
      <c r="C23" s="4">
        <v>12</v>
      </c>
      <c r="D23" s="4">
        <v>19</v>
      </c>
      <c r="E23" s="5">
        <v>35</v>
      </c>
      <c r="F23" s="4">
        <v>40</v>
      </c>
      <c r="G23" s="4" t="str">
        <f t="shared" si="0"/>
        <v>Bike</v>
      </c>
      <c r="H23" s="4">
        <v>7.2</v>
      </c>
      <c r="I23" s="5">
        <f>30*H23</f>
        <v>216</v>
      </c>
      <c r="J23" s="5">
        <f>(F23-30)*14</f>
        <v>140</v>
      </c>
      <c r="K23" s="4">
        <f t="shared" si="2"/>
        <v>356</v>
      </c>
      <c r="L23" s="4">
        <v>1221</v>
      </c>
      <c r="M23" s="5">
        <v>1354</v>
      </c>
      <c r="N23" s="5">
        <f t="shared" si="12"/>
        <v>180</v>
      </c>
      <c r="O23" s="5">
        <f t="shared" si="3"/>
        <v>1174</v>
      </c>
      <c r="P23" s="5">
        <f t="shared" si="4"/>
        <v>2395</v>
      </c>
    </row>
    <row r="24" spans="3:16" x14ac:dyDescent="0.2">
      <c r="C24" s="4">
        <v>31</v>
      </c>
      <c r="D24" s="4">
        <v>0</v>
      </c>
      <c r="E24" s="5">
        <v>41</v>
      </c>
      <c r="F24" s="4">
        <v>41</v>
      </c>
      <c r="G24" s="4" t="str">
        <f t="shared" si="0"/>
        <v>Car</v>
      </c>
      <c r="H24" s="4">
        <v>12</v>
      </c>
      <c r="I24" s="4">
        <f>F24*H24</f>
        <v>492</v>
      </c>
      <c r="J24" s="4">
        <v>0</v>
      </c>
      <c r="K24" s="4">
        <f t="shared" si="2"/>
        <v>492</v>
      </c>
      <c r="L24" s="4">
        <v>2000</v>
      </c>
      <c r="M24" s="5">
        <v>2212</v>
      </c>
      <c r="N24" s="5">
        <f t="shared" si="12"/>
        <v>187.20000000000002</v>
      </c>
      <c r="O24" s="5">
        <f t="shared" si="3"/>
        <v>2024.8</v>
      </c>
      <c r="P24" s="5">
        <f t="shared" si="4"/>
        <v>4024.8</v>
      </c>
    </row>
    <row r="25" spans="3:16" x14ac:dyDescent="0.2">
      <c r="C25" s="4">
        <v>1</v>
      </c>
      <c r="D25" s="4">
        <v>0</v>
      </c>
      <c r="E25" s="5">
        <v>2</v>
      </c>
      <c r="F25" s="4">
        <v>32</v>
      </c>
      <c r="G25" s="4" t="str">
        <f t="shared" si="0"/>
        <v>Bike</v>
      </c>
      <c r="H25" s="4">
        <v>7.2</v>
      </c>
      <c r="I25" s="5">
        <f>30*H25</f>
        <v>216</v>
      </c>
      <c r="J25" s="5">
        <f>(F25-30)*14</f>
        <v>28</v>
      </c>
      <c r="K25" s="4">
        <f t="shared" si="2"/>
        <v>244</v>
      </c>
      <c r="L25" s="4">
        <v>50</v>
      </c>
      <c r="M25" s="5">
        <v>65</v>
      </c>
      <c r="N25" s="7">
        <v>0</v>
      </c>
      <c r="O25" s="5">
        <f t="shared" si="3"/>
        <v>65</v>
      </c>
      <c r="P25" s="5">
        <f t="shared" si="4"/>
        <v>115</v>
      </c>
    </row>
    <row r="26" spans="3:16" x14ac:dyDescent="0.2">
      <c r="C26" s="4">
        <v>0</v>
      </c>
      <c r="D26" s="4">
        <v>40</v>
      </c>
      <c r="E26" s="5">
        <v>40</v>
      </c>
      <c r="F26" s="4">
        <v>33</v>
      </c>
      <c r="G26" s="4" t="str">
        <f t="shared" si="0"/>
        <v>Car</v>
      </c>
      <c r="H26" s="4">
        <v>12</v>
      </c>
      <c r="I26" s="4">
        <f t="shared" ref="I26:I29" si="13">F26*12</f>
        <v>396</v>
      </c>
      <c r="J26" s="4">
        <v>0</v>
      </c>
      <c r="K26" s="4">
        <f t="shared" si="2"/>
        <v>396</v>
      </c>
      <c r="L26" s="4">
        <v>177</v>
      </c>
      <c r="M26" s="5">
        <v>207</v>
      </c>
      <c r="N26" s="7">
        <v>0</v>
      </c>
      <c r="O26" s="5">
        <f t="shared" si="3"/>
        <v>207</v>
      </c>
      <c r="P26" s="5">
        <f t="shared" si="4"/>
        <v>384</v>
      </c>
    </row>
    <row r="27" spans="3:16" x14ac:dyDescent="0.2">
      <c r="C27" s="5"/>
      <c r="D27" s="4">
        <v>41</v>
      </c>
      <c r="E27" s="5">
        <v>41</v>
      </c>
      <c r="F27" s="4">
        <v>45</v>
      </c>
      <c r="G27" s="4" t="str">
        <f t="shared" si="0"/>
        <v>Car</v>
      </c>
      <c r="H27" s="4">
        <v>12</v>
      </c>
      <c r="I27" s="4">
        <f t="shared" si="13"/>
        <v>540</v>
      </c>
      <c r="J27" s="4">
        <v>0</v>
      </c>
      <c r="K27" s="4">
        <f t="shared" si="2"/>
        <v>540</v>
      </c>
      <c r="L27" s="4">
        <v>200</v>
      </c>
      <c r="M27" s="5">
        <v>232</v>
      </c>
      <c r="N27" s="5">
        <f>((F27-15)*12)</f>
        <v>360</v>
      </c>
      <c r="O27" s="5">
        <f t="shared" si="3"/>
        <v>-128</v>
      </c>
      <c r="P27" s="5">
        <f t="shared" si="4"/>
        <v>72</v>
      </c>
    </row>
    <row r="28" spans="3:16" x14ac:dyDescent="0.2">
      <c r="C28" s="4">
        <v>37</v>
      </c>
      <c r="D28" s="4">
        <v>3</v>
      </c>
      <c r="E28" s="5">
        <v>52</v>
      </c>
      <c r="F28" s="4">
        <v>58</v>
      </c>
      <c r="G28" s="4" t="str">
        <f t="shared" si="0"/>
        <v>Car</v>
      </c>
      <c r="H28" s="4">
        <v>12</v>
      </c>
      <c r="I28" s="4">
        <f t="shared" si="13"/>
        <v>696</v>
      </c>
      <c r="J28" s="4">
        <v>0</v>
      </c>
      <c r="K28" s="4">
        <f t="shared" si="2"/>
        <v>696</v>
      </c>
      <c r="L28" s="4">
        <v>198.9</v>
      </c>
      <c r="M28" s="5">
        <v>231</v>
      </c>
      <c r="N28" s="7">
        <v>0</v>
      </c>
      <c r="O28" s="5">
        <f t="shared" si="3"/>
        <v>231</v>
      </c>
      <c r="P28" s="5">
        <f t="shared" si="4"/>
        <v>429.9</v>
      </c>
    </row>
    <row r="29" spans="3:16" x14ac:dyDescent="0.2">
      <c r="C29" s="4">
        <v>33</v>
      </c>
      <c r="D29" s="4">
        <v>2</v>
      </c>
      <c r="E29" s="5">
        <v>45</v>
      </c>
      <c r="F29" s="4">
        <v>45</v>
      </c>
      <c r="G29" s="4" t="str">
        <f t="shared" si="0"/>
        <v>Car</v>
      </c>
      <c r="H29" s="4">
        <v>12</v>
      </c>
      <c r="I29" s="4">
        <f t="shared" si="13"/>
        <v>540</v>
      </c>
      <c r="J29" s="4">
        <v>0</v>
      </c>
      <c r="K29" s="4">
        <f t="shared" si="2"/>
        <v>540</v>
      </c>
      <c r="L29" s="4">
        <v>300</v>
      </c>
      <c r="M29" s="5">
        <v>342</v>
      </c>
      <c r="N29" s="5">
        <f>((F29-15)*12)</f>
        <v>360</v>
      </c>
      <c r="O29" s="5">
        <f t="shared" si="3"/>
        <v>-18</v>
      </c>
      <c r="P29" s="5">
        <f t="shared" si="4"/>
        <v>282</v>
      </c>
    </row>
    <row r="30" spans="3:16" x14ac:dyDescent="0.2">
      <c r="C30" s="4">
        <v>5</v>
      </c>
      <c r="D30" s="4">
        <v>6</v>
      </c>
      <c r="E30" s="5">
        <v>13</v>
      </c>
      <c r="F30" s="4">
        <v>41</v>
      </c>
      <c r="G30" s="4" t="str">
        <f t="shared" si="0"/>
        <v>Bike</v>
      </c>
      <c r="H30" s="4">
        <v>7.2</v>
      </c>
      <c r="I30" s="5">
        <f t="shared" ref="I30:I31" si="14">30*H30</f>
        <v>216</v>
      </c>
      <c r="J30" s="5">
        <f t="shared" ref="J30:J31" si="15">(F30-30)*14</f>
        <v>154</v>
      </c>
      <c r="K30" s="4">
        <f t="shared" si="2"/>
        <v>370</v>
      </c>
      <c r="L30" s="4">
        <v>192</v>
      </c>
      <c r="M30" s="5">
        <v>222</v>
      </c>
      <c r="N30" s="7">
        <v>0</v>
      </c>
      <c r="O30" s="5">
        <f t="shared" si="3"/>
        <v>222</v>
      </c>
      <c r="P30" s="5">
        <f t="shared" si="4"/>
        <v>414</v>
      </c>
    </row>
    <row r="31" spans="3:16" x14ac:dyDescent="0.2">
      <c r="C31" s="4">
        <v>5</v>
      </c>
      <c r="D31" s="4">
        <v>20</v>
      </c>
      <c r="E31" s="5">
        <v>27</v>
      </c>
      <c r="F31" s="4">
        <v>42</v>
      </c>
      <c r="G31" s="4" t="str">
        <f t="shared" si="0"/>
        <v>Bike</v>
      </c>
      <c r="H31" s="4">
        <v>7.2</v>
      </c>
      <c r="I31" s="5">
        <f t="shared" si="14"/>
        <v>216</v>
      </c>
      <c r="J31" s="5">
        <f t="shared" si="15"/>
        <v>168</v>
      </c>
      <c r="K31" s="4">
        <f t="shared" si="2"/>
        <v>384</v>
      </c>
      <c r="L31" s="4">
        <v>400</v>
      </c>
      <c r="M31" s="5">
        <v>450</v>
      </c>
      <c r="N31" s="5">
        <f>((F31-15)*7.2)</f>
        <v>194.4</v>
      </c>
      <c r="O31" s="5">
        <f t="shared" si="3"/>
        <v>255.6</v>
      </c>
      <c r="P31" s="5">
        <f t="shared" si="4"/>
        <v>655.6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D956E-95F6-496F-8E08-A04B9877212E}">
  <dimension ref="A1:M30"/>
  <sheetViews>
    <sheetView tabSelected="1" workbookViewId="0">
      <selection activeCell="K3" sqref="K3"/>
    </sheetView>
  </sheetViews>
  <sheetFormatPr defaultColWidth="14.42578125" defaultRowHeight="12.75" x14ac:dyDescent="0.2"/>
  <cols>
    <col min="1" max="2" width="14.42578125" style="10"/>
    <col min="3" max="3" width="13.5703125" style="10" customWidth="1"/>
    <col min="4" max="4" width="14" style="10" customWidth="1"/>
    <col min="5" max="5" width="15.7109375" style="10" customWidth="1"/>
    <col min="6" max="6" width="15.28515625" style="10" bestFit="1" customWidth="1"/>
    <col min="7" max="7" width="17.85546875" style="10" bestFit="1" customWidth="1"/>
    <col min="8" max="8" width="17.140625" style="10" customWidth="1"/>
    <col min="9" max="9" width="25" style="10" customWidth="1"/>
    <col min="10" max="10" width="16.85546875" style="10" bestFit="1" customWidth="1"/>
    <col min="11" max="11" width="20.7109375" style="10" customWidth="1"/>
    <col min="12" max="12" width="14.42578125" style="10"/>
    <col min="13" max="13" width="19.42578125" style="10" bestFit="1" customWidth="1"/>
    <col min="14" max="16384" width="14.42578125" style="10"/>
  </cols>
  <sheetData>
    <row r="1" spans="1:13" x14ac:dyDescent="0.2">
      <c r="A1" s="11" t="s">
        <v>28</v>
      </c>
      <c r="B1" s="11" t="s">
        <v>29</v>
      </c>
      <c r="C1" s="11" t="s">
        <v>30</v>
      </c>
      <c r="D1" s="11" t="s">
        <v>31</v>
      </c>
      <c r="E1" s="11" t="s">
        <v>32</v>
      </c>
      <c r="F1" s="11" t="s">
        <v>42</v>
      </c>
      <c r="G1" s="11" t="s">
        <v>48</v>
      </c>
      <c r="H1" s="11" t="s">
        <v>43</v>
      </c>
      <c r="I1" s="11" t="s">
        <v>44</v>
      </c>
      <c r="J1" s="11" t="s">
        <v>45</v>
      </c>
      <c r="K1" s="11" t="s">
        <v>46</v>
      </c>
      <c r="L1" s="11" t="s">
        <v>47</v>
      </c>
      <c r="M1" s="12" t="s">
        <v>49</v>
      </c>
    </row>
    <row r="2" spans="1:13" x14ac:dyDescent="0.2">
      <c r="A2" s="13">
        <v>1</v>
      </c>
      <c r="B2" s="13">
        <v>0</v>
      </c>
      <c r="C2" s="14">
        <f>ROUNDUP((A2*1.3+B2),0)</f>
        <v>2</v>
      </c>
      <c r="D2" s="13">
        <v>29.3</v>
      </c>
      <c r="E2" s="13" t="str">
        <f t="shared" ref="E2:E30" si="0">IF(C2&lt;40,"Bike","Car")</f>
        <v>Bike</v>
      </c>
      <c r="F2" s="13">
        <v>7.2</v>
      </c>
      <c r="G2" s="13">
        <v>199</v>
      </c>
      <c r="H2" s="10">
        <f>D2*F2</f>
        <v>210.96</v>
      </c>
      <c r="I2" s="15">
        <v>0</v>
      </c>
      <c r="J2" s="10">
        <f>G2+H2+10</f>
        <v>419.96000000000004</v>
      </c>
      <c r="K2" s="10">
        <f>ROUNDUP((J2*1.1),0)</f>
        <v>462</v>
      </c>
      <c r="L2" s="16">
        <f>(10 +(15*7.2))*1.1</f>
        <v>129.80000000000001</v>
      </c>
      <c r="M2" s="16">
        <f>K2-L2</f>
        <v>332.2</v>
      </c>
    </row>
    <row r="3" spans="1:13" x14ac:dyDescent="0.2">
      <c r="A3" s="13">
        <v>15</v>
      </c>
      <c r="B3" s="13">
        <v>15</v>
      </c>
      <c r="C3" s="14">
        <f t="shared" ref="C3:C30" si="1">ROUNDUP((A3*1.3+B3),0)</f>
        <v>35</v>
      </c>
      <c r="D3" s="13">
        <v>21.2</v>
      </c>
      <c r="E3" s="13" t="str">
        <f t="shared" si="0"/>
        <v>Bike</v>
      </c>
      <c r="F3" s="13">
        <v>7.2</v>
      </c>
      <c r="G3" s="13">
        <v>199.9</v>
      </c>
      <c r="H3" s="10">
        <f>D3*F3</f>
        <v>152.63999999999999</v>
      </c>
      <c r="I3" s="15">
        <v>0</v>
      </c>
      <c r="J3" s="10">
        <f t="shared" ref="J3:J27" si="2">G3+H3+10</f>
        <v>362.53999999999996</v>
      </c>
      <c r="K3" s="10">
        <f t="shared" ref="K3:K30" si="3">ROUNDUP((J3*1.1),0)</f>
        <v>399</v>
      </c>
      <c r="L3" s="16">
        <f t="shared" ref="L3:L28" si="4">(10 +(15*7.2))*1.1</f>
        <v>129.80000000000001</v>
      </c>
      <c r="M3" s="16">
        <f t="shared" ref="M3:M30" si="5">K3-L3</f>
        <v>269.2</v>
      </c>
    </row>
    <row r="4" spans="1:13" x14ac:dyDescent="0.2">
      <c r="A4" s="13">
        <v>0</v>
      </c>
      <c r="B4" s="13">
        <v>1</v>
      </c>
      <c r="C4" s="14">
        <f t="shared" si="1"/>
        <v>1</v>
      </c>
      <c r="D4" s="13">
        <v>40</v>
      </c>
      <c r="E4" s="13" t="str">
        <f t="shared" si="0"/>
        <v>Bike</v>
      </c>
      <c r="F4" s="13">
        <v>7.2</v>
      </c>
      <c r="G4" s="13">
        <v>200</v>
      </c>
      <c r="H4" s="10">
        <f>30*F4</f>
        <v>216</v>
      </c>
      <c r="I4" s="10">
        <f>(D4-30)*14</f>
        <v>140</v>
      </c>
      <c r="J4" s="10">
        <f t="shared" si="2"/>
        <v>426</v>
      </c>
      <c r="K4" s="10">
        <f t="shared" si="3"/>
        <v>469</v>
      </c>
      <c r="L4" s="16">
        <f t="shared" si="4"/>
        <v>129.80000000000001</v>
      </c>
      <c r="M4" s="16">
        <f t="shared" si="5"/>
        <v>339.2</v>
      </c>
    </row>
    <row r="5" spans="1:13" x14ac:dyDescent="0.2">
      <c r="A5" s="13">
        <v>20</v>
      </c>
      <c r="B5" s="13">
        <v>2</v>
      </c>
      <c r="C5" s="14">
        <f t="shared" si="1"/>
        <v>28</v>
      </c>
      <c r="D5" s="13">
        <v>39.200000000000003</v>
      </c>
      <c r="E5" s="13" t="str">
        <f t="shared" si="0"/>
        <v>Bike</v>
      </c>
      <c r="F5" s="13">
        <v>7.2</v>
      </c>
      <c r="G5" s="13">
        <v>201</v>
      </c>
      <c r="H5" s="10">
        <f>D5*F5</f>
        <v>282.24</v>
      </c>
      <c r="I5" s="10">
        <f>(D5-30)*14</f>
        <v>128.80000000000004</v>
      </c>
      <c r="J5" s="10">
        <f t="shared" si="2"/>
        <v>493.24</v>
      </c>
      <c r="K5" s="10">
        <f t="shared" si="3"/>
        <v>543</v>
      </c>
      <c r="L5" s="16">
        <f t="shared" si="4"/>
        <v>129.80000000000001</v>
      </c>
      <c r="M5" s="16">
        <f t="shared" si="5"/>
        <v>413.2</v>
      </c>
    </row>
    <row r="6" spans="1:13" x14ac:dyDescent="0.2">
      <c r="A6" s="13">
        <v>5</v>
      </c>
      <c r="B6" s="13">
        <v>15</v>
      </c>
      <c r="C6" s="14">
        <f t="shared" si="1"/>
        <v>22</v>
      </c>
      <c r="D6" s="13">
        <v>15</v>
      </c>
      <c r="E6" s="13" t="str">
        <f t="shared" si="0"/>
        <v>Bike</v>
      </c>
      <c r="F6" s="13">
        <v>7.2</v>
      </c>
      <c r="G6" s="13">
        <v>198</v>
      </c>
      <c r="H6" s="10">
        <f t="shared" ref="H6:H8" si="6">D6*F6</f>
        <v>108</v>
      </c>
      <c r="I6" s="15">
        <v>0</v>
      </c>
      <c r="J6" s="10">
        <f t="shared" si="2"/>
        <v>316</v>
      </c>
      <c r="K6" s="10">
        <f t="shared" si="3"/>
        <v>348</v>
      </c>
      <c r="L6" s="16">
        <f t="shared" si="4"/>
        <v>129.80000000000001</v>
      </c>
      <c r="M6" s="16">
        <f t="shared" si="5"/>
        <v>218.2</v>
      </c>
    </row>
    <row r="7" spans="1:13" x14ac:dyDescent="0.2">
      <c r="A7" s="13">
        <v>0</v>
      </c>
      <c r="B7" s="13">
        <v>5</v>
      </c>
      <c r="C7" s="14">
        <f t="shared" si="1"/>
        <v>5</v>
      </c>
      <c r="D7" s="13">
        <v>10</v>
      </c>
      <c r="E7" s="13" t="str">
        <f t="shared" si="0"/>
        <v>Bike</v>
      </c>
      <c r="F7" s="13">
        <v>7.2</v>
      </c>
      <c r="G7" s="13">
        <v>201</v>
      </c>
      <c r="H7" s="10">
        <f t="shared" si="6"/>
        <v>72</v>
      </c>
      <c r="I7" s="15">
        <v>0</v>
      </c>
      <c r="J7" s="10">
        <f t="shared" si="2"/>
        <v>283</v>
      </c>
      <c r="K7" s="10">
        <f t="shared" si="3"/>
        <v>312</v>
      </c>
      <c r="L7" s="16">
        <f t="shared" si="4"/>
        <v>129.80000000000001</v>
      </c>
      <c r="M7" s="16">
        <f t="shared" si="5"/>
        <v>182.2</v>
      </c>
    </row>
    <row r="8" spans="1:13" x14ac:dyDescent="0.2">
      <c r="A8" s="13">
        <v>5</v>
      </c>
      <c r="B8" s="13">
        <v>0</v>
      </c>
      <c r="C8" s="14">
        <f t="shared" si="1"/>
        <v>7</v>
      </c>
      <c r="D8" s="13">
        <v>16</v>
      </c>
      <c r="E8" s="13" t="str">
        <f t="shared" si="0"/>
        <v>Bike</v>
      </c>
      <c r="F8" s="13">
        <v>7.2</v>
      </c>
      <c r="G8" s="13">
        <v>199.9</v>
      </c>
      <c r="H8" s="10">
        <f t="shared" si="6"/>
        <v>115.2</v>
      </c>
      <c r="I8" s="15">
        <v>0</v>
      </c>
      <c r="J8" s="10">
        <f t="shared" si="2"/>
        <v>325.10000000000002</v>
      </c>
      <c r="K8" s="10">
        <f t="shared" si="3"/>
        <v>358</v>
      </c>
      <c r="L8" s="16">
        <f t="shared" si="4"/>
        <v>129.80000000000001</v>
      </c>
      <c r="M8" s="16">
        <f t="shared" si="5"/>
        <v>228.2</v>
      </c>
    </row>
    <row r="9" spans="1:13" x14ac:dyDescent="0.2">
      <c r="A9" s="13">
        <v>40</v>
      </c>
      <c r="B9" s="13">
        <v>10</v>
      </c>
      <c r="C9" s="14">
        <f t="shared" si="1"/>
        <v>62</v>
      </c>
      <c r="D9" s="13">
        <v>20</v>
      </c>
      <c r="E9" s="13" t="str">
        <f t="shared" si="0"/>
        <v>Car</v>
      </c>
      <c r="F9" s="13">
        <v>12</v>
      </c>
      <c r="G9" s="13">
        <v>201</v>
      </c>
      <c r="H9" s="10">
        <f>D9*12</f>
        <v>240</v>
      </c>
      <c r="I9" s="15">
        <v>0</v>
      </c>
      <c r="J9" s="10">
        <f>G9+H9+20</f>
        <v>461</v>
      </c>
      <c r="K9" s="10">
        <f t="shared" si="3"/>
        <v>508</v>
      </c>
      <c r="L9" s="16">
        <f>(20 +(15*14))*1.1</f>
        <v>253.00000000000003</v>
      </c>
      <c r="M9" s="16">
        <f t="shared" si="5"/>
        <v>254.99999999999997</v>
      </c>
    </row>
    <row r="10" spans="1:13" x14ac:dyDescent="0.2">
      <c r="A10" s="13">
        <v>7</v>
      </c>
      <c r="B10" s="14">
        <v>0</v>
      </c>
      <c r="C10" s="14">
        <f t="shared" si="1"/>
        <v>10</v>
      </c>
      <c r="D10" s="13">
        <v>25</v>
      </c>
      <c r="E10" s="13" t="str">
        <f t="shared" si="0"/>
        <v>Bike</v>
      </c>
      <c r="F10" s="13">
        <v>7.2</v>
      </c>
      <c r="G10" s="13">
        <v>300</v>
      </c>
      <c r="H10" s="10">
        <f>D10*F10</f>
        <v>180</v>
      </c>
      <c r="I10" s="15">
        <v>0</v>
      </c>
      <c r="J10" s="10">
        <f t="shared" si="2"/>
        <v>490</v>
      </c>
      <c r="K10" s="10">
        <f t="shared" si="3"/>
        <v>539</v>
      </c>
      <c r="L10" s="16">
        <f t="shared" si="4"/>
        <v>129.80000000000001</v>
      </c>
      <c r="M10" s="16">
        <f t="shared" si="5"/>
        <v>409.2</v>
      </c>
    </row>
    <row r="11" spans="1:13" x14ac:dyDescent="0.2">
      <c r="A11" s="13">
        <v>7</v>
      </c>
      <c r="B11" s="13">
        <v>8</v>
      </c>
      <c r="C11" s="14">
        <f t="shared" si="1"/>
        <v>18</v>
      </c>
      <c r="D11" s="13">
        <v>30</v>
      </c>
      <c r="E11" s="13" t="str">
        <f t="shared" si="0"/>
        <v>Bike</v>
      </c>
      <c r="F11" s="13">
        <v>7.2</v>
      </c>
      <c r="G11" s="13">
        <v>500</v>
      </c>
      <c r="H11" s="10">
        <f>D11*F11</f>
        <v>216</v>
      </c>
      <c r="I11" s="15">
        <v>0</v>
      </c>
      <c r="J11" s="10">
        <f t="shared" si="2"/>
        <v>726</v>
      </c>
      <c r="K11" s="10">
        <f t="shared" si="3"/>
        <v>799</v>
      </c>
      <c r="L11" s="16">
        <f t="shared" si="4"/>
        <v>129.80000000000001</v>
      </c>
      <c r="M11" s="16">
        <f t="shared" si="5"/>
        <v>669.2</v>
      </c>
    </row>
    <row r="12" spans="1:13" x14ac:dyDescent="0.2">
      <c r="A12" s="13">
        <v>41</v>
      </c>
      <c r="B12" s="13">
        <v>0</v>
      </c>
      <c r="C12" s="14">
        <f t="shared" si="1"/>
        <v>54</v>
      </c>
      <c r="D12" s="13">
        <v>40</v>
      </c>
      <c r="E12" s="13" t="str">
        <f t="shared" si="0"/>
        <v>Car</v>
      </c>
      <c r="F12" s="13">
        <v>12</v>
      </c>
      <c r="G12" s="13">
        <v>1000</v>
      </c>
      <c r="H12" s="10">
        <f>D12*F12</f>
        <v>480</v>
      </c>
      <c r="I12" s="15">
        <v>0</v>
      </c>
      <c r="J12" s="10">
        <f>G12+H12+20</f>
        <v>1500</v>
      </c>
      <c r="K12" s="10">
        <f t="shared" si="3"/>
        <v>1650</v>
      </c>
      <c r="L12" s="16">
        <f>(20 +(15*14))*1.1</f>
        <v>253.00000000000003</v>
      </c>
      <c r="M12" s="16">
        <f t="shared" si="5"/>
        <v>1397</v>
      </c>
    </row>
    <row r="13" spans="1:13" x14ac:dyDescent="0.2">
      <c r="A13" s="13">
        <v>21</v>
      </c>
      <c r="B13" s="13">
        <v>19</v>
      </c>
      <c r="C13" s="14">
        <f t="shared" si="1"/>
        <v>47</v>
      </c>
      <c r="D13" s="13">
        <v>45</v>
      </c>
      <c r="E13" s="13" t="str">
        <f t="shared" si="0"/>
        <v>Car</v>
      </c>
      <c r="F13" s="13">
        <v>12</v>
      </c>
      <c r="G13" s="13">
        <v>100</v>
      </c>
      <c r="H13" s="10">
        <f t="shared" ref="H13:H14" si="7">D13*F13</f>
        <v>540</v>
      </c>
      <c r="I13" s="15">
        <v>0</v>
      </c>
      <c r="J13" s="10">
        <f>G13+H13+20</f>
        <v>660</v>
      </c>
      <c r="K13" s="10">
        <f t="shared" si="3"/>
        <v>726</v>
      </c>
      <c r="L13" s="16">
        <f t="shared" ref="L13:L14" si="8">(20 +(15*14))*1.1</f>
        <v>253.00000000000003</v>
      </c>
      <c r="M13" s="16">
        <f t="shared" si="5"/>
        <v>473</v>
      </c>
    </row>
    <row r="14" spans="1:13" x14ac:dyDescent="0.2">
      <c r="A14" s="13">
        <v>21</v>
      </c>
      <c r="B14" s="13">
        <v>21</v>
      </c>
      <c r="C14" s="14">
        <f t="shared" si="1"/>
        <v>49</v>
      </c>
      <c r="D14" s="13">
        <v>23</v>
      </c>
      <c r="E14" s="13" t="str">
        <f t="shared" si="0"/>
        <v>Car</v>
      </c>
      <c r="F14" s="13">
        <v>12</v>
      </c>
      <c r="G14" s="13">
        <v>230</v>
      </c>
      <c r="H14" s="10">
        <f t="shared" si="7"/>
        <v>276</v>
      </c>
      <c r="I14" s="15">
        <v>0</v>
      </c>
      <c r="J14" s="10">
        <f>G14+H14+20</f>
        <v>526</v>
      </c>
      <c r="K14" s="10">
        <f t="shared" si="3"/>
        <v>579</v>
      </c>
      <c r="L14" s="16">
        <f t="shared" si="8"/>
        <v>253.00000000000003</v>
      </c>
      <c r="M14" s="16">
        <f t="shared" si="5"/>
        <v>326</v>
      </c>
    </row>
    <row r="15" spans="1:13" x14ac:dyDescent="0.2">
      <c r="A15" s="13">
        <v>19</v>
      </c>
      <c r="B15" s="13">
        <v>0</v>
      </c>
      <c r="C15" s="14">
        <f t="shared" si="1"/>
        <v>25</v>
      </c>
      <c r="D15" s="13">
        <v>39.9</v>
      </c>
      <c r="E15" s="13" t="str">
        <f t="shared" si="0"/>
        <v>Bike</v>
      </c>
      <c r="F15" s="13">
        <v>7.2</v>
      </c>
      <c r="G15" s="13">
        <v>234</v>
      </c>
      <c r="H15" s="10">
        <f>30*F15</f>
        <v>216</v>
      </c>
      <c r="I15" s="10">
        <f>(D15-30)*14</f>
        <v>138.59999999999997</v>
      </c>
      <c r="J15" s="10">
        <f>G15+H15+10</f>
        <v>460</v>
      </c>
      <c r="K15" s="10">
        <f t="shared" si="3"/>
        <v>506</v>
      </c>
      <c r="L15" s="16">
        <f t="shared" si="4"/>
        <v>129.80000000000001</v>
      </c>
      <c r="M15" s="16">
        <f t="shared" si="5"/>
        <v>376.2</v>
      </c>
    </row>
    <row r="16" spans="1:13" x14ac:dyDescent="0.2">
      <c r="A16" s="13">
        <v>18</v>
      </c>
      <c r="B16" s="13">
        <v>16</v>
      </c>
      <c r="C16" s="14">
        <f t="shared" si="1"/>
        <v>40</v>
      </c>
      <c r="D16" s="13">
        <v>37.9</v>
      </c>
      <c r="E16" s="13" t="str">
        <f t="shared" si="0"/>
        <v>Car</v>
      </c>
      <c r="F16" s="13">
        <v>12</v>
      </c>
      <c r="G16" s="13">
        <v>279</v>
      </c>
      <c r="H16" s="10">
        <f>D16*12</f>
        <v>454.79999999999995</v>
      </c>
      <c r="I16" s="15">
        <v>0</v>
      </c>
      <c r="J16" s="10">
        <f>G16+H16+20</f>
        <v>753.8</v>
      </c>
      <c r="K16" s="10">
        <f t="shared" si="3"/>
        <v>830</v>
      </c>
      <c r="L16" s="16">
        <f>(20 +(15*14))*1.1</f>
        <v>253.00000000000003</v>
      </c>
      <c r="M16" s="16">
        <f t="shared" si="5"/>
        <v>577</v>
      </c>
    </row>
    <row r="17" spans="1:13" x14ac:dyDescent="0.2">
      <c r="A17" s="13">
        <v>3</v>
      </c>
      <c r="B17" s="13">
        <v>10</v>
      </c>
      <c r="C17" s="14">
        <f t="shared" si="1"/>
        <v>14</v>
      </c>
      <c r="D17" s="13">
        <v>28</v>
      </c>
      <c r="E17" s="13" t="str">
        <f t="shared" si="0"/>
        <v>Bike</v>
      </c>
      <c r="F17" s="13">
        <v>7.2</v>
      </c>
      <c r="G17" s="13">
        <v>201</v>
      </c>
      <c r="H17" s="10">
        <f>D17*F17</f>
        <v>201.6</v>
      </c>
      <c r="I17" s="15">
        <v>0</v>
      </c>
      <c r="J17" s="10">
        <f t="shared" si="2"/>
        <v>412.6</v>
      </c>
      <c r="K17" s="10">
        <f t="shared" si="3"/>
        <v>454</v>
      </c>
      <c r="L17" s="16">
        <f t="shared" si="4"/>
        <v>129.80000000000001</v>
      </c>
      <c r="M17" s="16">
        <f t="shared" si="5"/>
        <v>324.2</v>
      </c>
    </row>
    <row r="18" spans="1:13" x14ac:dyDescent="0.2">
      <c r="A18" s="13">
        <v>1</v>
      </c>
      <c r="B18" s="13">
        <v>6</v>
      </c>
      <c r="C18" s="14">
        <f t="shared" si="1"/>
        <v>8</v>
      </c>
      <c r="D18" s="13">
        <v>27</v>
      </c>
      <c r="E18" s="13" t="str">
        <f t="shared" si="0"/>
        <v>Bike</v>
      </c>
      <c r="F18" s="13">
        <v>7.2</v>
      </c>
      <c r="G18" s="13">
        <v>211</v>
      </c>
      <c r="H18" s="10">
        <f t="shared" ref="H18:H19" si="9">D18*F18</f>
        <v>194.4</v>
      </c>
      <c r="I18" s="15">
        <v>0</v>
      </c>
      <c r="J18" s="10">
        <f t="shared" si="2"/>
        <v>415.4</v>
      </c>
      <c r="K18" s="10">
        <f t="shared" si="3"/>
        <v>457</v>
      </c>
      <c r="L18" s="16">
        <f t="shared" si="4"/>
        <v>129.80000000000001</v>
      </c>
      <c r="M18" s="16">
        <f t="shared" si="5"/>
        <v>327.2</v>
      </c>
    </row>
    <row r="19" spans="1:13" x14ac:dyDescent="0.2">
      <c r="A19" s="13">
        <v>1</v>
      </c>
      <c r="B19" s="13">
        <v>20</v>
      </c>
      <c r="C19" s="14">
        <f t="shared" si="1"/>
        <v>22</v>
      </c>
      <c r="D19" s="13">
        <v>26</v>
      </c>
      <c r="E19" s="13" t="str">
        <f t="shared" si="0"/>
        <v>Bike</v>
      </c>
      <c r="F19" s="13">
        <v>7.2</v>
      </c>
      <c r="G19" s="13">
        <v>288</v>
      </c>
      <c r="H19" s="10">
        <f t="shared" si="9"/>
        <v>187.20000000000002</v>
      </c>
      <c r="I19" s="15">
        <v>0</v>
      </c>
      <c r="J19" s="10">
        <f t="shared" si="2"/>
        <v>485.20000000000005</v>
      </c>
      <c r="K19" s="10">
        <f t="shared" si="3"/>
        <v>534</v>
      </c>
      <c r="L19" s="16">
        <f t="shared" si="4"/>
        <v>129.80000000000001</v>
      </c>
      <c r="M19" s="16">
        <f t="shared" si="5"/>
        <v>404.2</v>
      </c>
    </row>
    <row r="20" spans="1:13" x14ac:dyDescent="0.2">
      <c r="A20" s="13">
        <v>12</v>
      </c>
      <c r="B20" s="13">
        <v>19</v>
      </c>
      <c r="C20" s="14">
        <f t="shared" si="1"/>
        <v>35</v>
      </c>
      <c r="D20" s="13">
        <v>40</v>
      </c>
      <c r="E20" s="13" t="str">
        <f t="shared" si="0"/>
        <v>Bike</v>
      </c>
      <c r="F20" s="13">
        <v>7.2</v>
      </c>
      <c r="G20" s="13">
        <v>1221</v>
      </c>
      <c r="H20" s="10">
        <f>30*F20</f>
        <v>216</v>
      </c>
      <c r="I20" s="10">
        <f>(D20-30)*14</f>
        <v>140</v>
      </c>
      <c r="J20" s="10">
        <f t="shared" si="2"/>
        <v>1447</v>
      </c>
      <c r="K20" s="10">
        <f t="shared" si="3"/>
        <v>1592</v>
      </c>
      <c r="L20" s="16">
        <f t="shared" si="4"/>
        <v>129.80000000000001</v>
      </c>
      <c r="M20" s="16">
        <f t="shared" si="5"/>
        <v>1462.2</v>
      </c>
    </row>
    <row r="21" spans="1:13" x14ac:dyDescent="0.2">
      <c r="A21" s="13">
        <v>31</v>
      </c>
      <c r="B21" s="13">
        <v>0</v>
      </c>
      <c r="C21" s="14">
        <f t="shared" si="1"/>
        <v>41</v>
      </c>
      <c r="D21" s="13">
        <v>41</v>
      </c>
      <c r="E21" s="13" t="str">
        <f t="shared" si="0"/>
        <v>Car</v>
      </c>
      <c r="F21" s="13">
        <v>12</v>
      </c>
      <c r="G21" s="13">
        <v>2000</v>
      </c>
      <c r="H21" s="10">
        <f>D21*F21</f>
        <v>492</v>
      </c>
      <c r="I21" s="15">
        <v>0</v>
      </c>
      <c r="J21" s="10">
        <f>G21+H21+20</f>
        <v>2512</v>
      </c>
      <c r="K21" s="10">
        <f t="shared" si="3"/>
        <v>2764</v>
      </c>
      <c r="L21" s="16">
        <f>(20 +(15*14))*1.1</f>
        <v>253.00000000000003</v>
      </c>
      <c r="M21" s="16">
        <f t="shared" si="5"/>
        <v>2511</v>
      </c>
    </row>
    <row r="22" spans="1:13" x14ac:dyDescent="0.2">
      <c r="A22" s="13">
        <v>1</v>
      </c>
      <c r="B22" s="13">
        <v>0</v>
      </c>
      <c r="C22" s="14">
        <f t="shared" si="1"/>
        <v>2</v>
      </c>
      <c r="D22" s="13">
        <v>32</v>
      </c>
      <c r="E22" s="13" t="str">
        <f t="shared" si="0"/>
        <v>Bike</v>
      </c>
      <c r="F22" s="13">
        <v>7.2</v>
      </c>
      <c r="G22" s="13">
        <v>50</v>
      </c>
      <c r="H22" s="10">
        <f>30*F22</f>
        <v>216</v>
      </c>
      <c r="I22" s="10">
        <f>(D22-30)*14</f>
        <v>28</v>
      </c>
      <c r="J22" s="10">
        <f t="shared" si="2"/>
        <v>276</v>
      </c>
      <c r="K22" s="10">
        <f t="shared" si="3"/>
        <v>304</v>
      </c>
      <c r="L22" s="16">
        <f t="shared" si="4"/>
        <v>129.80000000000001</v>
      </c>
      <c r="M22" s="16">
        <f t="shared" si="5"/>
        <v>174.2</v>
      </c>
    </row>
    <row r="23" spans="1:13" x14ac:dyDescent="0.2">
      <c r="A23" s="13">
        <v>0</v>
      </c>
      <c r="B23" s="13">
        <v>40</v>
      </c>
      <c r="C23" s="14">
        <f t="shared" si="1"/>
        <v>40</v>
      </c>
      <c r="D23" s="13">
        <v>33</v>
      </c>
      <c r="E23" s="13" t="str">
        <f t="shared" si="0"/>
        <v>Car</v>
      </c>
      <c r="F23" s="13">
        <v>12</v>
      </c>
      <c r="G23" s="13">
        <v>177</v>
      </c>
      <c r="H23" s="10">
        <f>D23*12</f>
        <v>396</v>
      </c>
      <c r="I23" s="15">
        <v>0</v>
      </c>
      <c r="J23" s="10">
        <f>G23+H23+20</f>
        <v>593</v>
      </c>
      <c r="K23" s="10">
        <f t="shared" si="3"/>
        <v>653</v>
      </c>
      <c r="L23" s="16">
        <f>(20 +(15*14))*1.1</f>
        <v>253.00000000000003</v>
      </c>
      <c r="M23" s="16">
        <f t="shared" si="5"/>
        <v>400</v>
      </c>
    </row>
    <row r="24" spans="1:13" x14ac:dyDescent="0.2">
      <c r="A24" s="14"/>
      <c r="B24" s="13">
        <v>41</v>
      </c>
      <c r="C24" s="14">
        <f t="shared" si="1"/>
        <v>41</v>
      </c>
      <c r="D24" s="13">
        <v>45</v>
      </c>
      <c r="E24" s="13" t="str">
        <f t="shared" si="0"/>
        <v>Car</v>
      </c>
      <c r="F24" s="13">
        <v>12</v>
      </c>
      <c r="G24" s="13">
        <v>200</v>
      </c>
      <c r="H24" s="10">
        <f t="shared" ref="H24:H26" si="10">D24*12</f>
        <v>540</v>
      </c>
      <c r="I24" s="15">
        <v>0</v>
      </c>
      <c r="J24" s="10">
        <f>G24+H24+20</f>
        <v>760</v>
      </c>
      <c r="K24" s="10">
        <f t="shared" si="3"/>
        <v>836</v>
      </c>
      <c r="L24" s="16">
        <f t="shared" ref="L24:L26" si="11">(20 +(15*14))*1.1</f>
        <v>253.00000000000003</v>
      </c>
      <c r="M24" s="16">
        <f t="shared" si="5"/>
        <v>583</v>
      </c>
    </row>
    <row r="25" spans="1:13" x14ac:dyDescent="0.2">
      <c r="A25" s="13">
        <v>37</v>
      </c>
      <c r="B25" s="13">
        <v>3</v>
      </c>
      <c r="C25" s="14">
        <f t="shared" si="1"/>
        <v>52</v>
      </c>
      <c r="D25" s="13">
        <v>58</v>
      </c>
      <c r="E25" s="13" t="str">
        <f t="shared" si="0"/>
        <v>Car</v>
      </c>
      <c r="F25" s="13">
        <v>12</v>
      </c>
      <c r="G25" s="13">
        <v>198.9</v>
      </c>
      <c r="H25" s="10">
        <f t="shared" si="10"/>
        <v>696</v>
      </c>
      <c r="I25" s="15">
        <v>0</v>
      </c>
      <c r="J25" s="10">
        <f>G25+H25+20</f>
        <v>914.9</v>
      </c>
      <c r="K25" s="10">
        <f t="shared" si="3"/>
        <v>1007</v>
      </c>
      <c r="L25" s="16">
        <f t="shared" si="11"/>
        <v>253.00000000000003</v>
      </c>
      <c r="M25" s="16">
        <f t="shared" si="5"/>
        <v>754</v>
      </c>
    </row>
    <row r="26" spans="1:13" x14ac:dyDescent="0.2">
      <c r="A26" s="13">
        <v>33</v>
      </c>
      <c r="B26" s="13">
        <v>2</v>
      </c>
      <c r="C26" s="14">
        <f t="shared" si="1"/>
        <v>45</v>
      </c>
      <c r="D26" s="13">
        <v>45</v>
      </c>
      <c r="E26" s="13" t="str">
        <f t="shared" si="0"/>
        <v>Car</v>
      </c>
      <c r="F26" s="13">
        <v>12</v>
      </c>
      <c r="G26" s="13">
        <v>300</v>
      </c>
      <c r="H26" s="10">
        <f t="shared" si="10"/>
        <v>540</v>
      </c>
      <c r="I26" s="15">
        <v>0</v>
      </c>
      <c r="J26" s="10">
        <f>G26+H26+20</f>
        <v>860</v>
      </c>
      <c r="K26" s="10">
        <f t="shared" si="3"/>
        <v>946</v>
      </c>
      <c r="L26" s="16">
        <f t="shared" si="11"/>
        <v>253.00000000000003</v>
      </c>
      <c r="M26" s="16">
        <f t="shared" si="5"/>
        <v>693</v>
      </c>
    </row>
    <row r="27" spans="1:13" x14ac:dyDescent="0.2">
      <c r="A27" s="13">
        <v>5</v>
      </c>
      <c r="B27" s="13">
        <v>6</v>
      </c>
      <c r="C27" s="14">
        <f t="shared" si="1"/>
        <v>13</v>
      </c>
      <c r="D27" s="13">
        <v>41</v>
      </c>
      <c r="E27" s="13" t="str">
        <f t="shared" si="0"/>
        <v>Bike</v>
      </c>
      <c r="F27" s="13">
        <v>7.2</v>
      </c>
      <c r="G27" s="13">
        <v>192</v>
      </c>
      <c r="H27" s="10">
        <f>30*F27</f>
        <v>216</v>
      </c>
      <c r="I27" s="10">
        <f>(D27-30)*14</f>
        <v>154</v>
      </c>
      <c r="J27" s="10">
        <f t="shared" si="2"/>
        <v>418</v>
      </c>
      <c r="K27" s="10">
        <f t="shared" si="3"/>
        <v>460</v>
      </c>
      <c r="L27" s="16">
        <f t="shared" si="4"/>
        <v>129.80000000000001</v>
      </c>
      <c r="M27" s="16">
        <f t="shared" si="5"/>
        <v>330.2</v>
      </c>
    </row>
    <row r="28" spans="1:13" x14ac:dyDescent="0.2">
      <c r="A28" s="13">
        <v>5</v>
      </c>
      <c r="B28" s="13">
        <v>20</v>
      </c>
      <c r="C28" s="14">
        <f t="shared" si="1"/>
        <v>27</v>
      </c>
      <c r="D28" s="13">
        <v>42</v>
      </c>
      <c r="E28" s="13" t="str">
        <f t="shared" si="0"/>
        <v>Bike</v>
      </c>
      <c r="F28" s="13">
        <v>7.2</v>
      </c>
      <c r="G28" s="13">
        <v>400</v>
      </c>
      <c r="H28" s="10">
        <f>30*F28</f>
        <v>216</v>
      </c>
      <c r="I28" s="10">
        <f>(D28-30)*14</f>
        <v>168</v>
      </c>
      <c r="J28" s="10">
        <f>G28+H28+10</f>
        <v>626</v>
      </c>
      <c r="K28" s="10">
        <f t="shared" si="3"/>
        <v>689</v>
      </c>
      <c r="L28" s="16">
        <f t="shared" si="4"/>
        <v>129.80000000000001</v>
      </c>
      <c r="M28" s="16">
        <f t="shared" si="5"/>
        <v>559.20000000000005</v>
      </c>
    </row>
    <row r="29" spans="1:13" x14ac:dyDescent="0.2">
      <c r="A29" s="17">
        <v>1</v>
      </c>
      <c r="B29" s="17">
        <v>1</v>
      </c>
      <c r="C29" s="17">
        <f t="shared" si="1"/>
        <v>3</v>
      </c>
      <c r="D29" s="17">
        <v>10</v>
      </c>
      <c r="E29" s="17" t="str">
        <f t="shared" si="0"/>
        <v>Bike</v>
      </c>
      <c r="F29" s="17">
        <v>7.2</v>
      </c>
      <c r="G29" s="17">
        <v>50</v>
      </c>
      <c r="H29" s="10">
        <f>D29*F29</f>
        <v>72</v>
      </c>
      <c r="I29" s="17">
        <v>0</v>
      </c>
      <c r="J29" s="10">
        <f t="shared" ref="J29" si="12">G29+H29+10</f>
        <v>132</v>
      </c>
      <c r="K29" s="10">
        <f t="shared" si="3"/>
        <v>146</v>
      </c>
      <c r="L29" s="16">
        <v>0</v>
      </c>
      <c r="M29" s="16">
        <f t="shared" si="5"/>
        <v>146</v>
      </c>
    </row>
    <row r="30" spans="1:13" x14ac:dyDescent="0.2">
      <c r="A30" s="17">
        <v>40</v>
      </c>
      <c r="B30" s="17">
        <v>40</v>
      </c>
      <c r="C30" s="17">
        <f t="shared" si="1"/>
        <v>92</v>
      </c>
      <c r="D30" s="17">
        <v>5</v>
      </c>
      <c r="E30" s="17" t="str">
        <f t="shared" si="0"/>
        <v>Car</v>
      </c>
      <c r="F30" s="17">
        <v>12</v>
      </c>
      <c r="G30" s="17">
        <v>70</v>
      </c>
      <c r="H30" s="10">
        <f>D30*F30</f>
        <v>60</v>
      </c>
      <c r="I30" s="17">
        <v>0</v>
      </c>
      <c r="J30" s="10">
        <f>G30+H30+20</f>
        <v>150</v>
      </c>
      <c r="K30" s="10">
        <f t="shared" si="3"/>
        <v>165</v>
      </c>
      <c r="L30" s="16">
        <v>0</v>
      </c>
      <c r="M30" s="16">
        <f t="shared" si="5"/>
        <v>165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 Scenarios </vt:lpstr>
      <vt:lpstr>systeam Testing </vt:lpstr>
      <vt:lpstr>integration  Testing </vt:lpstr>
      <vt:lpstr>Formula List</vt:lpstr>
      <vt:lpstr>Data Set and Formula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QA</dc:creator>
  <cp:lastModifiedBy>QA</cp:lastModifiedBy>
  <dcterms:created xsi:type="dcterms:W3CDTF">2021-03-24T14:14:43Z</dcterms:created>
  <dcterms:modified xsi:type="dcterms:W3CDTF">2021-03-27T00:52:39Z</dcterms:modified>
</cp:coreProperties>
</file>