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45" windowWidth="19815" windowHeight="7665"/>
  </bookViews>
  <sheets>
    <sheet name="Bài 11" sheetId="1" r:id="rId1"/>
  </sheets>
  <definedNames>
    <definedName name="_xlnm._FilterDatabase" localSheetId="0" hidden="1">'Bài 11'!$A$2:$I$10</definedName>
    <definedName name="_xlnm.Criteria" localSheetId="0">'Bài 11'!$K$2:$K$3</definedName>
    <definedName name="_xlnm.Extract" localSheetId="0">'Bài 11'!$A$21:$I$21</definedName>
  </definedNames>
  <calcPr calcId="144525"/>
</workbook>
</file>

<file path=xl/calcChain.xml><?xml version="1.0" encoding="utf-8"?>
<calcChain xmlns="http://schemas.openxmlformats.org/spreadsheetml/2006/main">
  <c r="H11" i="1" l="1"/>
  <c r="H12" i="1"/>
  <c r="H13" i="1"/>
  <c r="H14" i="1"/>
  <c r="G14" i="1"/>
  <c r="G13" i="1"/>
  <c r="G12" i="1"/>
  <c r="G11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<sst xmlns="http://schemas.openxmlformats.org/spreadsheetml/2006/main" count="61" uniqueCount="39">
  <si>
    <t>Báo cáo tiêu thu điện</t>
  </si>
  <si>
    <t>MÃ KH</t>
  </si>
  <si>
    <t>TÊN KH</t>
  </si>
  <si>
    <t>KHU
VỰC</t>
  </si>
  <si>
    <t>ĐỊNH 
MỨC</t>
  </si>
  <si>
    <t>SỐ CŨ</t>
  </si>
  <si>
    <t>SỐ MỚI</t>
  </si>
  <si>
    <t>GHI
CHÚ</t>
  </si>
  <si>
    <t>K101</t>
  </si>
  <si>
    <t>K201</t>
  </si>
  <si>
    <t>K102</t>
  </si>
  <si>
    <t>K302</t>
  </si>
  <si>
    <t>K401</t>
  </si>
  <si>
    <t>K202</t>
  </si>
  <si>
    <t>K103</t>
  </si>
  <si>
    <t>K403</t>
  </si>
  <si>
    <t>Tuấn</t>
  </si>
  <si>
    <t>Nam</t>
  </si>
  <si>
    <t>Hà</t>
  </si>
  <si>
    <t>Hạnh</t>
  </si>
  <si>
    <t>Hiếu</t>
  </si>
  <si>
    <t>Nghĩa</t>
  </si>
  <si>
    <t>Thúy</t>
  </si>
  <si>
    <t>Tổng</t>
  </si>
  <si>
    <t>BẢNG ĐỊNH MỨC</t>
  </si>
  <si>
    <t>KHU VỰC</t>
  </si>
  <si>
    <t>ĐỊNH MỨC</t>
  </si>
  <si>
    <t>K1</t>
  </si>
  <si>
    <t>K2</t>
  </si>
  <si>
    <t>K3</t>
  </si>
  <si>
    <t>K4</t>
  </si>
  <si>
    <t>Max</t>
  </si>
  <si>
    <t>Min</t>
  </si>
  <si>
    <t>Trung bình</t>
  </si>
  <si>
    <t>Danh sách khách hàng thuộc khu vực 1</t>
  </si>
  <si>
    <t>Ghi chú</t>
  </si>
  <si>
    <t>Cắt điện</t>
  </si>
  <si>
    <t>TIÊU
THỤ</t>
  </si>
  <si>
    <t>THÀNH
TIỀN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</si>
</sst>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C9" sqref="C9"/>
    </sheetView>
  </sheetViews>
  <sheetFormatPr defaultColWidth="9" defaultRowHeight="15.75" x14ac:dyDescent="0.25"/>
  <cols>
    <col min="1" max="1" width="12.42578125" style="1" bestFit="1" customWidth="1"/>
    <col min="2" max="2" width="9.5703125" style="1" bestFit="1" customWidth="1"/>
    <col min="3" max="5" width="9" style="1"/>
    <col min="6" max="6" width="9.42578125" style="1" bestFit="1" customWidth="1"/>
    <col min="7" max="7" width="9.42578125" style="1" customWidth="1"/>
    <col min="8" max="8" width="12.28515625" style="1" customWidth="1"/>
    <col min="9" max="9" width="9.85546875" style="1" customWidth="1"/>
    <col min="10" max="16384" width="9" style="1"/>
  </cols>
  <sheetData>
    <row r="1" spans="1:11" ht="18.7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11" s="4" customFormat="1" ht="31.5" x14ac:dyDescent="0.25">
      <c r="A2" s="2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3" t="s">
        <v>37</v>
      </c>
      <c r="H2" s="3" t="s">
        <v>38</v>
      </c>
      <c r="I2" s="3" t="s">
        <v>7</v>
      </c>
      <c r="K2" s="3" t="s">
        <v>3</v>
      </c>
    </row>
    <row r="3" spans="1:11" x14ac:dyDescent="0.25">
      <c r="A3" s="13" t="s">
        <v>8</v>
      </c>
      <c r="B3" s="13" t="s">
        <v>16</v>
      </c>
      <c r="C3" s="13" t="str">
        <f>LEFT(A3,2)</f>
        <v>K1</v>
      </c>
      <c r="D3" s="15">
        <f>HLOOKUP(C3,$B$17:$E$18,2,FALSE)</f>
        <v>50</v>
      </c>
      <c r="E3" s="13">
        <v>10</v>
      </c>
      <c r="F3" s="13">
        <v>70</v>
      </c>
      <c r="G3" s="13">
        <f>F3-E3</f>
        <v>60</v>
      </c>
      <c r="H3" s="16">
        <f>IF(G3&lt;=D3, G3*100, D3*100+(G3-D3)*300)</f>
        <v>8000</v>
      </c>
      <c r="I3" s="13" t="str">
        <f>IF(G3&gt;2*D3, "Cắt điện", IF(G3&gt;D3, "Ghi chú", ""))</f>
        <v>Ghi chú</v>
      </c>
      <c r="K3" s="15" t="s">
        <v>27</v>
      </c>
    </row>
    <row r="4" spans="1:11" x14ac:dyDescent="0.25">
      <c r="A4" s="13" t="s">
        <v>9</v>
      </c>
      <c r="B4" s="13" t="s">
        <v>17</v>
      </c>
      <c r="C4" s="13" t="str">
        <f t="shared" ref="C4:C10" si="0">LEFT(A4,2)</f>
        <v>K2</v>
      </c>
      <c r="D4" s="15">
        <f t="shared" ref="D4:D10" si="1">HLOOKUP(C4,$B$17:$E$18,2,FALSE)</f>
        <v>90</v>
      </c>
      <c r="E4" s="13">
        <v>210</v>
      </c>
      <c r="F4" s="13">
        <v>310</v>
      </c>
      <c r="G4" s="13">
        <f t="shared" ref="G4:G10" si="2">F4-E4</f>
        <v>100</v>
      </c>
      <c r="H4" s="16">
        <f t="shared" ref="H4:H10" si="3">IF(G4&lt;=D4, G4*100, D4*100+(G4-D4)*300)</f>
        <v>12000</v>
      </c>
      <c r="I4" s="13" t="str">
        <f t="shared" ref="I4:I10" si="4">IF(G4&gt;2*D4, "Cắt điện", IF(G4&gt;D4, "Ghi chú", ""))</f>
        <v>Ghi chú</v>
      </c>
    </row>
    <row r="5" spans="1:11" x14ac:dyDescent="0.25">
      <c r="A5" s="13" t="s">
        <v>10</v>
      </c>
      <c r="B5" s="13" t="s">
        <v>18</v>
      </c>
      <c r="C5" s="13" t="str">
        <f t="shared" si="0"/>
        <v>K1</v>
      </c>
      <c r="D5" s="15">
        <f t="shared" si="1"/>
        <v>50</v>
      </c>
      <c r="E5" s="13">
        <v>170</v>
      </c>
      <c r="F5" s="13">
        <v>300</v>
      </c>
      <c r="G5" s="13">
        <f t="shared" si="2"/>
        <v>130</v>
      </c>
      <c r="H5" s="16">
        <f t="shared" si="3"/>
        <v>29000</v>
      </c>
      <c r="I5" s="13" t="str">
        <f t="shared" si="4"/>
        <v>Cắt điện</v>
      </c>
    </row>
    <row r="6" spans="1:11" x14ac:dyDescent="0.25">
      <c r="A6" s="13" t="s">
        <v>11</v>
      </c>
      <c r="B6" s="13" t="s">
        <v>19</v>
      </c>
      <c r="C6" s="13" t="str">
        <f t="shared" si="0"/>
        <v>K3</v>
      </c>
      <c r="D6" s="15">
        <f t="shared" si="1"/>
        <v>60</v>
      </c>
      <c r="E6" s="13">
        <v>60</v>
      </c>
      <c r="F6" s="13">
        <v>60</v>
      </c>
      <c r="G6" s="13">
        <f t="shared" si="2"/>
        <v>0</v>
      </c>
      <c r="H6" s="16">
        <f t="shared" si="3"/>
        <v>0</v>
      </c>
      <c r="I6" s="13" t="str">
        <f t="shared" si="4"/>
        <v/>
      </c>
    </row>
    <row r="7" spans="1:11" x14ac:dyDescent="0.25">
      <c r="A7" s="13" t="s">
        <v>12</v>
      </c>
      <c r="B7" s="13" t="s">
        <v>20</v>
      </c>
      <c r="C7" s="13" t="str">
        <f t="shared" si="0"/>
        <v>K4</v>
      </c>
      <c r="D7" s="15">
        <f t="shared" si="1"/>
        <v>80</v>
      </c>
      <c r="E7" s="13">
        <v>100</v>
      </c>
      <c r="F7" s="13">
        <v>160</v>
      </c>
      <c r="G7" s="13">
        <f t="shared" si="2"/>
        <v>60</v>
      </c>
      <c r="H7" s="16">
        <f t="shared" si="3"/>
        <v>6000</v>
      </c>
      <c r="I7" s="13" t="str">
        <f t="shared" si="4"/>
        <v/>
      </c>
    </row>
    <row r="8" spans="1:11" x14ac:dyDescent="0.25">
      <c r="A8" s="13" t="s">
        <v>13</v>
      </c>
      <c r="B8" s="13" t="s">
        <v>21</v>
      </c>
      <c r="C8" s="13" t="str">
        <f t="shared" si="0"/>
        <v>K2</v>
      </c>
      <c r="D8" s="15">
        <f t="shared" si="1"/>
        <v>90</v>
      </c>
      <c r="E8" s="13">
        <v>60</v>
      </c>
      <c r="F8" s="13">
        <v>90</v>
      </c>
      <c r="G8" s="13">
        <f t="shared" si="2"/>
        <v>30</v>
      </c>
      <c r="H8" s="16">
        <f t="shared" si="3"/>
        <v>3000</v>
      </c>
      <c r="I8" s="13" t="str">
        <f t="shared" si="4"/>
        <v/>
      </c>
    </row>
    <row r="9" spans="1:11" x14ac:dyDescent="0.25">
      <c r="A9" s="13" t="s">
        <v>14</v>
      </c>
      <c r="B9" s="13" t="s">
        <v>17</v>
      </c>
      <c r="C9" s="13" t="str">
        <f t="shared" si="0"/>
        <v>K1</v>
      </c>
      <c r="D9" s="15">
        <f t="shared" si="1"/>
        <v>50</v>
      </c>
      <c r="E9" s="13">
        <v>70</v>
      </c>
      <c r="F9" s="13">
        <v>200</v>
      </c>
      <c r="G9" s="13">
        <f t="shared" si="2"/>
        <v>130</v>
      </c>
      <c r="H9" s="16">
        <f t="shared" si="3"/>
        <v>29000</v>
      </c>
      <c r="I9" s="13" t="str">
        <f t="shared" si="4"/>
        <v>Cắt điện</v>
      </c>
    </row>
    <row r="10" spans="1:11" x14ac:dyDescent="0.25">
      <c r="A10" s="13" t="s">
        <v>15</v>
      </c>
      <c r="B10" s="13" t="s">
        <v>22</v>
      </c>
      <c r="C10" s="13" t="str">
        <f t="shared" si="0"/>
        <v>K4</v>
      </c>
      <c r="D10" s="15">
        <f t="shared" si="1"/>
        <v>80</v>
      </c>
      <c r="E10" s="13">
        <v>50</v>
      </c>
      <c r="F10" s="13">
        <v>250</v>
      </c>
      <c r="G10" s="13">
        <f t="shared" si="2"/>
        <v>200</v>
      </c>
      <c r="H10" s="16">
        <f t="shared" si="3"/>
        <v>44000</v>
      </c>
      <c r="I10" s="13" t="str">
        <f t="shared" si="4"/>
        <v>Cắt điện</v>
      </c>
    </row>
    <row r="11" spans="1:11" x14ac:dyDescent="0.25">
      <c r="A11" s="6"/>
      <c r="B11" s="7"/>
      <c r="C11" s="7"/>
      <c r="D11" s="7" t="s">
        <v>23</v>
      </c>
      <c r="E11" s="7"/>
      <c r="F11" s="7"/>
      <c r="G11" s="15">
        <f>SUM(G3:G10)</f>
        <v>710</v>
      </c>
      <c r="H11" s="17">
        <f>SUM(H3:H10)</f>
        <v>131000</v>
      </c>
      <c r="I11" s="5"/>
    </row>
    <row r="12" spans="1:11" x14ac:dyDescent="0.25">
      <c r="A12" s="6"/>
      <c r="B12" s="7"/>
      <c r="C12" s="7"/>
      <c r="D12" s="7" t="s">
        <v>31</v>
      </c>
      <c r="E12" s="7"/>
      <c r="F12" s="7"/>
      <c r="G12" s="15">
        <f>MAX(G3:G10)</f>
        <v>200</v>
      </c>
      <c r="H12" s="17">
        <f>MAX(H3:H10)</f>
        <v>44000</v>
      </c>
      <c r="I12" s="5"/>
    </row>
    <row r="13" spans="1:11" x14ac:dyDescent="0.25">
      <c r="A13" s="6"/>
      <c r="B13" s="7"/>
      <c r="C13" s="7"/>
      <c r="D13" s="7" t="s">
        <v>32</v>
      </c>
      <c r="E13" s="7"/>
      <c r="F13" s="7"/>
      <c r="G13" s="15">
        <f>MIN(G3:G10)</f>
        <v>0</v>
      </c>
      <c r="H13" s="17">
        <f>MIN(H3:H10)</f>
        <v>0</v>
      </c>
      <c r="I13" s="5"/>
    </row>
    <row r="14" spans="1:11" x14ac:dyDescent="0.25">
      <c r="A14" s="8"/>
      <c r="B14" s="9"/>
      <c r="C14" s="9"/>
      <c r="D14" s="9" t="s">
        <v>33</v>
      </c>
      <c r="E14" s="9"/>
      <c r="F14" s="9"/>
      <c r="G14" s="15">
        <f>AVERAGE(G3:G10)</f>
        <v>88.75</v>
      </c>
      <c r="H14" s="17">
        <f>AVERAGE(H3:H10)</f>
        <v>16375</v>
      </c>
      <c r="I14" s="5"/>
    </row>
    <row r="16" spans="1:11" x14ac:dyDescent="0.25">
      <c r="A16" s="10" t="s">
        <v>24</v>
      </c>
      <c r="B16" s="11"/>
      <c r="C16" s="11"/>
      <c r="D16" s="11"/>
      <c r="E16" s="12"/>
    </row>
    <row r="17" spans="1:9" x14ac:dyDescent="0.25">
      <c r="A17" s="13" t="s">
        <v>25</v>
      </c>
      <c r="B17" s="13" t="s">
        <v>27</v>
      </c>
      <c r="C17" s="13" t="s">
        <v>28</v>
      </c>
      <c r="D17" s="13" t="s">
        <v>29</v>
      </c>
      <c r="E17" s="13" t="s">
        <v>30</v>
      </c>
    </row>
    <row r="18" spans="1:9" x14ac:dyDescent="0.25">
      <c r="A18" s="13" t="s">
        <v>26</v>
      </c>
      <c r="B18" s="13">
        <v>50</v>
      </c>
      <c r="C18" s="13">
        <v>90</v>
      </c>
      <c r="D18" s="13">
        <v>60</v>
      </c>
      <c r="E18" s="13">
        <v>80</v>
      </c>
    </row>
    <row r="20" spans="1:9" ht="18.75" x14ac:dyDescent="0.3">
      <c r="A20" s="18" t="s">
        <v>34</v>
      </c>
      <c r="B20" s="18"/>
      <c r="C20" s="18"/>
      <c r="D20" s="18"/>
      <c r="E20" s="18"/>
      <c r="F20" s="18"/>
      <c r="G20" s="18"/>
      <c r="H20" s="18"/>
      <c r="I20" s="18"/>
    </row>
    <row r="21" spans="1:9" ht="31.5" x14ac:dyDescent="0.25">
      <c r="A21" s="2" t="s">
        <v>1</v>
      </c>
      <c r="B21" s="2" t="s">
        <v>2</v>
      </c>
      <c r="C21" s="3" t="s">
        <v>3</v>
      </c>
      <c r="D21" s="3" t="s">
        <v>4</v>
      </c>
      <c r="E21" s="2" t="s">
        <v>5</v>
      </c>
      <c r="F21" s="2" t="s">
        <v>6</v>
      </c>
      <c r="G21" s="3" t="s">
        <v>37</v>
      </c>
      <c r="H21" s="3" t="s">
        <v>38</v>
      </c>
      <c r="I21" s="3" t="s">
        <v>7</v>
      </c>
    </row>
    <row r="22" spans="1:9" x14ac:dyDescent="0.25">
      <c r="A22" s="13" t="s">
        <v>8</v>
      </c>
      <c r="B22" s="13" t="s">
        <v>16</v>
      </c>
      <c r="C22" s="13" t="s">
        <v>27</v>
      </c>
      <c r="D22" s="15">
        <v>50</v>
      </c>
      <c r="E22" s="13">
        <v>10</v>
      </c>
      <c r="F22" s="13">
        <v>70</v>
      </c>
      <c r="G22" s="13">
        <v>60</v>
      </c>
      <c r="H22" s="16">
        <v>8000</v>
      </c>
      <c r="I22" s="13" t="s">
        <v>35</v>
      </c>
    </row>
    <row r="23" spans="1:9" x14ac:dyDescent="0.25">
      <c r="A23" s="13" t="s">
        <v>10</v>
      </c>
      <c r="B23" s="13" t="s">
        <v>18</v>
      </c>
      <c r="C23" s="13" t="s">
        <v>27</v>
      </c>
      <c r="D23" s="15">
        <v>50</v>
      </c>
      <c r="E23" s="13">
        <v>170</v>
      </c>
      <c r="F23" s="13">
        <v>300</v>
      </c>
      <c r="G23" s="13">
        <v>130</v>
      </c>
      <c r="H23" s="16">
        <v>29000</v>
      </c>
      <c r="I23" s="13" t="s">
        <v>36</v>
      </c>
    </row>
    <row r="24" spans="1:9" x14ac:dyDescent="0.25">
      <c r="A24" s="13" t="s">
        <v>14</v>
      </c>
      <c r="B24" s="13" t="s">
        <v>17</v>
      </c>
      <c r="C24" s="13" t="s">
        <v>27</v>
      </c>
      <c r="D24" s="15">
        <v>50</v>
      </c>
      <c r="E24" s="13">
        <v>70</v>
      </c>
      <c r="F24" s="13">
        <v>200</v>
      </c>
      <c r="G24" s="13">
        <v>130</v>
      </c>
      <c r="H24" s="16">
        <v>29000</v>
      </c>
      <c r="I24" s="13" t="s">
        <v>36</v>
      </c>
    </row>
  </sheetData>
  <mergeCells count="3">
    <mergeCell ref="A1:I1"/>
    <mergeCell ref="A16:E16"/>
    <mergeCell ref="A20:I20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Bài 11</vt:lpstr>
      <vt:lpstr>'Bài 11'!Criteria</vt:lpstr>
      <vt:lpstr>'Bài 11'!Extract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James</dc:creator>
  <cp:lastModifiedBy>Ricky Duong</cp:lastModifiedBy>
  <dcterms:created xsi:type="dcterms:W3CDTF">2015-05-14T11:32:06Z</dcterms:created>
  <dcterms:modified xsi:type="dcterms:W3CDTF">2015-05-14T13:42:35Z</dcterms:modified>
</cp:coreProperties>
</file>