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Khushboo Jayswal\Desktop\"/>
    </mc:Choice>
  </mc:AlternateContent>
  <xr:revisionPtr revIDLastSave="0" documentId="13_ncr:1_{3092C20B-07AF-4590-AC5A-634D2343F675}" xr6:coauthVersionLast="47" xr6:coauthVersionMax="47" xr10:uidLastSave="{00000000-0000-0000-0000-000000000000}"/>
  <bookViews>
    <workbookView xWindow="-110" yWindow="-110" windowWidth="19420" windowHeight="10300" firstSheet="1" activeTab="1" xr2:uid="{00000000-000D-0000-FFFF-FFFF00000000}"/>
  </bookViews>
  <sheets>
    <sheet name="Questions" sheetId="1" r:id="rId1"/>
    <sheet name="Hockey Team" sheetId="2" r:id="rId2"/>
    <sheet name="Dashboard" sheetId="15" r:id="rId3"/>
    <sheet name="All" sheetId="14" r:id="rId4"/>
    <sheet name="AGE" sheetId="10" r:id="rId5"/>
    <sheet name="WEIGHT" sheetId="12" r:id="rId6"/>
  </sheets>
  <definedNames>
    <definedName name="_xlnm._FilterDatabase" localSheetId="4" hidden="1">AGE!$A$1:$F$15</definedName>
    <definedName name="_xlnm._FilterDatabase" localSheetId="5" hidden="1">WEIGHT!$A$1:$F$15</definedName>
    <definedName name="Slicer_COUNTRY">#N/A</definedName>
    <definedName name="Slicer_TEAM">#N/A</definedName>
  </definedNames>
  <calcPr calcId="191029"/>
  <pivotCaches>
    <pivotCache cacheId="0" r:id="rId7"/>
    <pivotCache cacheId="1" r:id="rId8"/>
    <pivotCache cacheId="6" r:id="rId9"/>
    <pivotCache cacheId="9" r:id="rId10"/>
    <pivotCache cacheId="16"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9" i="12" l="1"/>
  <c r="C19" i="12"/>
  <c r="B19" i="12"/>
  <c r="B19" i="10"/>
  <c r="C19" i="10"/>
  <c r="D19" i="10"/>
  <c r="J97"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N7" i="2"/>
  <c r="N6" i="2"/>
  <c r="N3" i="2"/>
  <c r="N2" i="2"/>
</calcChain>
</file>

<file path=xl/sharedStrings.xml><?xml version="1.0" encoding="utf-8"?>
<sst xmlns="http://schemas.openxmlformats.org/spreadsheetml/2006/main" count="791" uniqueCount="307">
  <si>
    <t>QUESTIONS</t>
  </si>
  <si>
    <t>How many Men and Women are present? Use formula</t>
  </si>
  <si>
    <t>How many Men are from canada and how many women are from USA? Use formula</t>
  </si>
  <si>
    <t>Create a dashboard which shows all the women USA players who were born between 1 Jan 1991 to 31 Dec 1995. Sort with respect to youngest to oldest and then by weight (heavy to light) and lookup for the POS. (Show each columns separately and use formula's for calculations)</t>
  </si>
  <si>
    <t>ID</t>
  </si>
  <si>
    <t>TEAM</t>
  </si>
  <si>
    <t>COUNTRY</t>
  </si>
  <si>
    <t>FIRST NAME</t>
  </si>
  <si>
    <t>LAST NAME</t>
  </si>
  <si>
    <t>WEIGHT</t>
  </si>
  <si>
    <t>DOB</t>
  </si>
  <si>
    <t>HOMETOWN</t>
  </si>
  <si>
    <t>POS</t>
  </si>
  <si>
    <t>Women</t>
  </si>
  <si>
    <t>Canada</t>
  </si>
  <si>
    <t>Meghan</t>
  </si>
  <si>
    <t>Agosta</t>
  </si>
  <si>
    <t>Ruthven</t>
  </si>
  <si>
    <t>Forward</t>
  </si>
  <si>
    <t>Rebecca</t>
  </si>
  <si>
    <t>Johnston</t>
  </si>
  <si>
    <t>Sudbury</t>
  </si>
  <si>
    <t>Laura</t>
  </si>
  <si>
    <t>Stacey</t>
  </si>
  <si>
    <t>Kleinburg</t>
  </si>
  <si>
    <t>Jennifer</t>
  </si>
  <si>
    <t>Wakefield</t>
  </si>
  <si>
    <t>Pickering</t>
  </si>
  <si>
    <t>Jillian</t>
  </si>
  <si>
    <t>Saulnier</t>
  </si>
  <si>
    <t>Halifax</t>
  </si>
  <si>
    <t>Mélodie</t>
  </si>
  <si>
    <t>Daoust</t>
  </si>
  <si>
    <t>Valleyfield</t>
  </si>
  <si>
    <t>Bailey</t>
  </si>
  <si>
    <t>Bram</t>
  </si>
  <si>
    <t>St. Anne</t>
  </si>
  <si>
    <t>Brianne</t>
  </si>
  <si>
    <t>Jenner</t>
  </si>
  <si>
    <t>Oakville</t>
  </si>
  <si>
    <t>Sarah</t>
  </si>
  <si>
    <t>Nurse</t>
  </si>
  <si>
    <t>Hamilton</t>
  </si>
  <si>
    <t>Haley</t>
  </si>
  <si>
    <t>Irwin</t>
  </si>
  <si>
    <t>Thunder Bay</t>
  </si>
  <si>
    <t>Natalie</t>
  </si>
  <si>
    <t>Spooner</t>
  </si>
  <si>
    <t>Scarborough</t>
  </si>
  <si>
    <t>Emily</t>
  </si>
  <si>
    <t>Clark</t>
  </si>
  <si>
    <t>Saskatoon</t>
  </si>
  <si>
    <t>Marie-Philip</t>
  </si>
  <si>
    <t>Poulin</t>
  </si>
  <si>
    <t>Beauceville</t>
  </si>
  <si>
    <t>Blayre</t>
  </si>
  <si>
    <t>Turnbull</t>
  </si>
  <si>
    <t>Stellarton</t>
  </si>
  <si>
    <t>Jocelyne</t>
  </si>
  <si>
    <t>Larocque</t>
  </si>
  <si>
    <t>Ste. Anne</t>
  </si>
  <si>
    <t>Defence</t>
  </si>
  <si>
    <t>Brigette</t>
  </si>
  <si>
    <t>Lacquette</t>
  </si>
  <si>
    <t>Mallard</t>
  </si>
  <si>
    <t>Lauriane</t>
  </si>
  <si>
    <t>Rougeau</t>
  </si>
  <si>
    <t>Beaconsfield</t>
  </si>
  <si>
    <t>Fortino</t>
  </si>
  <si>
    <t>Meaghan</t>
  </si>
  <si>
    <t>Mikkelson</t>
  </si>
  <si>
    <t>St. Albert</t>
  </si>
  <si>
    <t>Renata</t>
  </si>
  <si>
    <t>Fast</t>
  </si>
  <si>
    <t>Burlington</t>
  </si>
  <si>
    <t>Shannon</t>
  </si>
  <si>
    <t>Szabados</t>
  </si>
  <si>
    <t>Edmonton</t>
  </si>
  <si>
    <t>Goalie</t>
  </si>
  <si>
    <t>Geneviève</t>
  </si>
  <si>
    <t>Lacasse</t>
  </si>
  <si>
    <t>Kingston</t>
  </si>
  <si>
    <t>Ann-Renée</t>
  </si>
  <si>
    <t>Desbiens</t>
  </si>
  <si>
    <t>La Malbaie</t>
  </si>
  <si>
    <t>Men</t>
  </si>
  <si>
    <t>Gilbert</t>
  </si>
  <si>
    <t>Brulé</t>
  </si>
  <si>
    <t>Vancouver</t>
  </si>
  <si>
    <t>Wojtek</t>
  </si>
  <si>
    <t>Wolski</t>
  </si>
  <si>
    <t>Toronto</t>
  </si>
  <si>
    <t>Derek</t>
  </si>
  <si>
    <t>Roy</t>
  </si>
  <si>
    <t>Rockland</t>
  </si>
  <si>
    <t>Chris</t>
  </si>
  <si>
    <t>Kelly</t>
  </si>
  <si>
    <t>Rob</t>
  </si>
  <si>
    <t>Klinkhammer</t>
  </si>
  <si>
    <t>Lethbridge</t>
  </si>
  <si>
    <t>Brandon</t>
  </si>
  <si>
    <t>Kozun</t>
  </si>
  <si>
    <t>Calgary</t>
  </si>
  <si>
    <t>Quinton</t>
  </si>
  <si>
    <t>Howden</t>
  </si>
  <si>
    <t>Oakbank</t>
  </si>
  <si>
    <t>René</t>
  </si>
  <si>
    <t>Bourque</t>
  </si>
  <si>
    <t>Lac La Biche</t>
  </si>
  <si>
    <t>Andrew</t>
  </si>
  <si>
    <t>Ebbett</t>
  </si>
  <si>
    <t>Vernon</t>
  </si>
  <si>
    <t>Mason</t>
  </si>
  <si>
    <t>Raymond</t>
  </si>
  <si>
    <t>Cochrane</t>
  </si>
  <si>
    <t>Eric</t>
  </si>
  <si>
    <t>O’Dell</t>
  </si>
  <si>
    <t>Ottawa</t>
  </si>
  <si>
    <t>Maxim</t>
  </si>
  <si>
    <t>Lapierre</t>
  </si>
  <si>
    <t>Brossard</t>
  </si>
  <si>
    <t>Linden</t>
  </si>
  <si>
    <t>Vey</t>
  </si>
  <si>
    <t>Wakaw</t>
  </si>
  <si>
    <t>Christian</t>
  </si>
  <si>
    <t>Thomas</t>
  </si>
  <si>
    <t>Karl</t>
  </si>
  <si>
    <t>Stollery</t>
  </si>
  <si>
    <t>Camrose</t>
  </si>
  <si>
    <t>Lee</t>
  </si>
  <si>
    <t>MacTier</t>
  </si>
  <si>
    <t>Chay</t>
  </si>
  <si>
    <t>Genoway</t>
  </si>
  <si>
    <t>Morden</t>
  </si>
  <si>
    <t>Marc-Andre</t>
  </si>
  <si>
    <t>Gragnani</t>
  </si>
  <si>
    <t>L’Île-Bizard</t>
  </si>
  <si>
    <t>Stefan</t>
  </si>
  <si>
    <t>Elliott</t>
  </si>
  <si>
    <t>Cody</t>
  </si>
  <si>
    <t>Goloubef</t>
  </si>
  <si>
    <t>Mat</t>
  </si>
  <si>
    <t>Robinson</t>
  </si>
  <si>
    <t>Noreau</t>
  </si>
  <si>
    <t>Montreal</t>
  </si>
  <si>
    <t>Ben</t>
  </si>
  <si>
    <t>Scrivens</t>
  </si>
  <si>
    <t>Spruce Grove</t>
  </si>
  <si>
    <t>Kevin</t>
  </si>
  <si>
    <t>Justin</t>
  </si>
  <si>
    <t>Peters</t>
  </si>
  <si>
    <t>Blyth</t>
  </si>
  <si>
    <t>USA</t>
  </si>
  <si>
    <t>Cayla</t>
  </si>
  <si>
    <t>Barnes</t>
  </si>
  <si>
    <t>Eastvale</t>
  </si>
  <si>
    <t>Kacey</t>
  </si>
  <si>
    <t>Bellamy</t>
  </si>
  <si>
    <t>Westfield</t>
  </si>
  <si>
    <t>Hannah</t>
  </si>
  <si>
    <t>Brandt</t>
  </si>
  <si>
    <t>Vadnais Heights</t>
  </si>
  <si>
    <t>Dani</t>
  </si>
  <si>
    <t>Cameranesi</t>
  </si>
  <si>
    <t>Plymouth</t>
  </si>
  <si>
    <t>Kendall</t>
  </si>
  <si>
    <t>Coyne</t>
  </si>
  <si>
    <t>Palos Heights</t>
  </si>
  <si>
    <t>Brianna</t>
  </si>
  <si>
    <t>Decker</t>
  </si>
  <si>
    <t>Dousman</t>
  </si>
  <si>
    <t>Duggan</t>
  </si>
  <si>
    <t>Danvers</t>
  </si>
  <si>
    <t>Kali</t>
  </si>
  <si>
    <t>Flanagan</t>
  </si>
  <si>
    <t>Nicole</t>
  </si>
  <si>
    <t>Hensley</t>
  </si>
  <si>
    <t>Lakewood</t>
  </si>
  <si>
    <t>Megan</t>
  </si>
  <si>
    <t>Keller</t>
  </si>
  <si>
    <t>Farmington</t>
  </si>
  <si>
    <t>Amanda</t>
  </si>
  <si>
    <t>Kessel</t>
  </si>
  <si>
    <t>Madison</t>
  </si>
  <si>
    <t>Hilary</t>
  </si>
  <si>
    <t>Knight</t>
  </si>
  <si>
    <t>Sun Valley</t>
  </si>
  <si>
    <t>Lamoureux-Davidson</t>
  </si>
  <si>
    <t>Grand Forks</t>
  </si>
  <si>
    <t>Monique</t>
  </si>
  <si>
    <t>Lamoureux-Morando</t>
  </si>
  <si>
    <t>Gigi</t>
  </si>
  <si>
    <t>Marvin</t>
  </si>
  <si>
    <t>Warroad</t>
  </si>
  <si>
    <t>Sidney</t>
  </si>
  <si>
    <t>Morin</t>
  </si>
  <si>
    <t>Minnetonka</t>
  </si>
  <si>
    <t>Pannek</t>
  </si>
  <si>
    <t>Pelkey</t>
  </si>
  <si>
    <t>Montpelier</t>
  </si>
  <si>
    <t>Pfalzer</t>
  </si>
  <si>
    <t>Buffalo</t>
  </si>
  <si>
    <t>Alex</t>
  </si>
  <si>
    <t>Rigsby</t>
  </si>
  <si>
    <t>Delafield</t>
  </si>
  <si>
    <t>Maddie</t>
  </si>
  <si>
    <t>Rooney</t>
  </si>
  <si>
    <t>Andover</t>
  </si>
  <si>
    <t>Skarupa</t>
  </si>
  <si>
    <t>Rockville</t>
  </si>
  <si>
    <t>Stecklein</t>
  </si>
  <si>
    <t>Roseville</t>
  </si>
  <si>
    <t>Mark</t>
  </si>
  <si>
    <t>Arcobello</t>
  </si>
  <si>
    <t>Milford</t>
  </si>
  <si>
    <t>Chad</t>
  </si>
  <si>
    <t>Billins</t>
  </si>
  <si>
    <t>Marysville</t>
  </si>
  <si>
    <t>Jonathan</t>
  </si>
  <si>
    <t>Blum</t>
  </si>
  <si>
    <t>Ladera Ranch</t>
  </si>
  <si>
    <t>Will</t>
  </si>
  <si>
    <t>Borgen</t>
  </si>
  <si>
    <t>Moorhead</t>
  </si>
  <si>
    <t>North Reading</t>
  </si>
  <si>
    <t>Bobby</t>
  </si>
  <si>
    <t>Butler</t>
  </si>
  <si>
    <t>Marlborough</t>
  </si>
  <si>
    <t>Ryan</t>
  </si>
  <si>
    <t>Donato</t>
  </si>
  <si>
    <t>Scituate</t>
  </si>
  <si>
    <t>Matt</t>
  </si>
  <si>
    <t>Gilroy</t>
  </si>
  <si>
    <t>Bellmore</t>
  </si>
  <si>
    <t>Brian</t>
  </si>
  <si>
    <t>Gionta</t>
  </si>
  <si>
    <t>Rochester</t>
  </si>
  <si>
    <t>Jordan</t>
  </si>
  <si>
    <t>Greenway</t>
  </si>
  <si>
    <t>Canton</t>
  </si>
  <si>
    <t>Gunderson</t>
  </si>
  <si>
    <t>Bensalem</t>
  </si>
  <si>
    <t>Kolarik</t>
  </si>
  <si>
    <t>Abington</t>
  </si>
  <si>
    <t>David</t>
  </si>
  <si>
    <t>Leggio</t>
  </si>
  <si>
    <t>Broc</t>
  </si>
  <si>
    <t>Little</t>
  </si>
  <si>
    <t>Rindge</t>
  </si>
  <si>
    <t>Maxwell</t>
  </si>
  <si>
    <t>Winter Park</t>
  </si>
  <si>
    <t>John</t>
  </si>
  <si>
    <t>McCarthy</t>
  </si>
  <si>
    <t>Boston</t>
  </si>
  <si>
    <t>O'Neill</t>
  </si>
  <si>
    <t>Yardley</t>
  </si>
  <si>
    <t>Garrett</t>
  </si>
  <si>
    <t>Roe</t>
  </si>
  <si>
    <t>Vienna</t>
  </si>
  <si>
    <t>Sanguinetti</t>
  </si>
  <si>
    <t>Wilmington</t>
  </si>
  <si>
    <t>Jim</t>
  </si>
  <si>
    <t>Slater</t>
  </si>
  <si>
    <t>Lapeer</t>
  </si>
  <si>
    <t>Stoa</t>
  </si>
  <si>
    <t>Bloomington</t>
  </si>
  <si>
    <t>Troy</t>
  </si>
  <si>
    <t>Terry</t>
  </si>
  <si>
    <t>Highlands Ranch</t>
  </si>
  <si>
    <t>Noah</t>
  </si>
  <si>
    <t>Welch</t>
  </si>
  <si>
    <t>Brighton</t>
  </si>
  <si>
    <t>James</t>
  </si>
  <si>
    <t>Wisniewski</t>
  </si>
  <si>
    <t>Zapolski</t>
  </si>
  <si>
    <t>Erie</t>
  </si>
  <si>
    <t>1)</t>
  </si>
  <si>
    <t>2)</t>
  </si>
  <si>
    <t>Men from Canada</t>
  </si>
  <si>
    <t>Women from USA</t>
  </si>
  <si>
    <t>3) Dashboard</t>
  </si>
  <si>
    <t>AGE</t>
  </si>
  <si>
    <t>What Age?</t>
  </si>
  <si>
    <t>ANS:</t>
  </si>
  <si>
    <t>Ans in New_sheet</t>
  </si>
  <si>
    <t>What Weight?</t>
  </si>
  <si>
    <t>Dashboard</t>
  </si>
  <si>
    <t>Row Labels</t>
  </si>
  <si>
    <t>Grand Total</t>
  </si>
  <si>
    <t>Sum of AGE</t>
  </si>
  <si>
    <t>1991</t>
  </si>
  <si>
    <t>1992</t>
  </si>
  <si>
    <t>1993</t>
  </si>
  <si>
    <t>1994</t>
  </si>
  <si>
    <t>1995</t>
  </si>
  <si>
    <t>May</t>
  </si>
  <si>
    <t>Aug</t>
  </si>
  <si>
    <t>Jan</t>
  </si>
  <si>
    <t>Jun</t>
  </si>
  <si>
    <t>Nov</t>
  </si>
  <si>
    <t>Apr</t>
  </si>
  <si>
    <t>Sep</t>
  </si>
  <si>
    <t>Dec</t>
  </si>
  <si>
    <t>Sum of WEIGHT</t>
  </si>
  <si>
    <t>In Age sheet</t>
  </si>
  <si>
    <t>In Weight Sheet</t>
  </si>
  <si>
    <t>For POS lookup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</si>
</sst>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0" tint="-0.14999847407452621"/>
        <bgColor theme="0" tint="-0.14999847407452621"/>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1" fillId="2" borderId="0" xfId="0" applyFont="1" applyFill="1" applyAlignment="1">
      <alignment wrapText="1"/>
    </xf>
    <xf numFmtId="0" fontId="0" fillId="0" borderId="0" xfId="0" applyAlignment="1">
      <alignment wrapText="1"/>
    </xf>
    <xf numFmtId="0" fontId="1" fillId="0" borderId="1" xfId="0" applyFont="1" applyBorder="1"/>
    <xf numFmtId="0" fontId="0" fillId="0" borderId="1" xfId="0" applyBorder="1"/>
    <xf numFmtId="0" fontId="1" fillId="0" borderId="2" xfId="0" applyFont="1" applyFill="1" applyBorder="1"/>
    <xf numFmtId="0" fontId="1" fillId="0" borderId="0" xfId="0" applyFont="1"/>
    <xf numFmtId="14" fontId="1" fillId="0" borderId="1" xfId="0" applyNumberFormat="1" applyFont="1" applyBorder="1" applyProtection="1">
      <protection locked="0"/>
    </xf>
    <xf numFmtId="14" fontId="0" fillId="0" borderId="1" xfId="0" applyNumberFormat="1" applyBorder="1" applyProtection="1">
      <protection locked="0"/>
    </xf>
    <xf numFmtId="14" fontId="0" fillId="0" borderId="0" xfId="0" applyNumberFormat="1" applyProtection="1">
      <protection locked="0"/>
    </xf>
    <xf numFmtId="0" fontId="0" fillId="0" borderId="0" xfId="0" applyNumberFormat="1"/>
    <xf numFmtId="0" fontId="1" fillId="0" borderId="3" xfId="0" applyFont="1" applyBorder="1"/>
    <xf numFmtId="0" fontId="0" fillId="0" borderId="3" xfId="0" applyBorder="1"/>
    <xf numFmtId="0" fontId="0" fillId="0" borderId="0" xfId="0" applyAlignment="1"/>
    <xf numFmtId="14" fontId="1" fillId="0" borderId="1" xfId="0" applyNumberFormat="1" applyFont="1" applyBorder="1"/>
    <xf numFmtId="0" fontId="0" fillId="3" borderId="1" xfId="0" applyFont="1" applyFill="1" applyBorder="1"/>
    <xf numFmtId="14" fontId="0" fillId="3" borderId="1" xfId="0" applyNumberFormat="1" applyFont="1" applyFill="1" applyBorder="1"/>
    <xf numFmtId="0" fontId="0" fillId="0" borderId="1" xfId="0" applyFont="1" applyBorder="1"/>
    <xf numFmtId="14" fontId="0" fillId="0" borderId="1" xfId="0" applyNumberFormat="1" applyFont="1" applyBorder="1"/>
    <xf numFmtId="0" fontId="0" fillId="0" borderId="1" xfId="0" applyNumberFormat="1" applyFont="1" applyBorder="1"/>
    <xf numFmtId="0" fontId="0" fillId="3" borderId="1" xfId="0" applyNumberFormat="1" applyFont="1" applyFill="1" applyBorder="1"/>
    <xf numFmtId="0" fontId="1" fillId="0" borderId="1" xfId="0" applyNumberFormat="1" applyFont="1" applyBorder="1"/>
    <xf numFmtId="0" fontId="0" fillId="0" borderId="0" xfId="0" applyFont="1" applyFill="1" applyBorder="1"/>
    <xf numFmtId="0" fontId="0" fillId="0" borderId="1" xfId="0" applyNumberFormat="1" applyBorder="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4" borderId="0" xfId="0" applyFill="1"/>
  </cellXfs>
  <cellStyles count="1">
    <cellStyle name="Normal" xfId="0" builtinId="0"/>
  </cellStyles>
  <dxfs count="12">
    <dxf>
      <numFmt numFmtId="0" formatCode="General"/>
      <border diagonalUp="0" diagonalDown="0">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numFmt numFmtId="19" formatCode="dd/mm/yyyy"/>
      <border diagonalUp="0" diagonalDown="0" outline="0">
        <left style="thin">
          <color indexed="64"/>
        </left>
        <right style="thin">
          <color indexed="64"/>
        </right>
        <top style="thin">
          <color indexed="64"/>
        </top>
        <bottom style="thin">
          <color indexed="64"/>
        </bottom>
      </border>
      <protection locked="0" hidden="0"/>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right style="thin">
          <color indexed="64"/>
        </right>
        <top style="thin">
          <color indexed="64"/>
        </top>
        <bottom style="thin">
          <color indexed="64"/>
        </bottom>
      </border>
    </dxf>
    <dxf>
      <border outline="0">
        <left style="thin">
          <color indexed="64"/>
        </left>
      </border>
    </dxf>
    <dxf>
      <font>
        <b/>
        <i val="0"/>
        <strike val="0"/>
        <condense val="0"/>
        <extend val="0"/>
        <outline val="0"/>
        <shadow val="0"/>
        <u val="none"/>
        <vertAlign val="baseline"/>
        <sz val="12"/>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colors>
    <mruColors>
      <color rgb="FF6966E8"/>
      <color rgb="FF9CC624"/>
      <color rgb="FFFF3399"/>
      <color rgb="FF9900CC"/>
      <color rgb="FFAAF838"/>
      <color rgb="FF15C9BC"/>
      <color rgb="FFEF631D"/>
      <color rgb="FFCC00FF"/>
      <color rgb="FF33CC33"/>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[Spottabl_assi.xlsx]AGE!PivotTable2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Age Ratio</a:t>
            </a:r>
            <a:r>
              <a:rPr lang="en-US" b="1" baseline="0"/>
              <a:t> By Year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CC00FF"/>
          </a:solidFill>
          <a:ln>
            <a:noFill/>
          </a:ln>
          <a:effectLst/>
        </c:spPr>
      </c:pivotFmt>
      <c:pivotFmt>
        <c:idx val="2"/>
        <c:spPr>
          <a:solidFill>
            <a:srgbClr val="33CC33"/>
          </a:solidFill>
          <a:ln>
            <a:noFill/>
          </a:ln>
          <a:effectLst/>
        </c:spPr>
      </c:pivotFmt>
      <c:pivotFmt>
        <c:idx val="3"/>
        <c:spPr>
          <a:solidFill>
            <a:srgbClr val="FF3399"/>
          </a:solidFill>
          <a:ln>
            <a:noFill/>
          </a:ln>
          <a:effectLst/>
        </c:spPr>
      </c:pivotFmt>
      <c:pivotFmt>
        <c:idx val="4"/>
        <c:spPr>
          <a:solidFill>
            <a:srgbClr val="EF631D"/>
          </a:solidFill>
          <a:ln>
            <a:noFill/>
          </a:ln>
          <a:effectLst/>
        </c:spPr>
      </c:pivotFmt>
      <c:pivotFmt>
        <c:idx val="5"/>
        <c:spPr>
          <a:solidFill>
            <a:srgbClr val="AAF838"/>
          </a:solidFill>
          <a:ln>
            <a:noFill/>
          </a:ln>
          <a:effectLst/>
        </c:spPr>
      </c:pivotFmt>
      <c:pivotFmt>
        <c:idx val="6"/>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CC00FF"/>
          </a:solidFill>
          <a:ln>
            <a:noFill/>
          </a:ln>
          <a:effectLst/>
        </c:spPr>
      </c:pivotFmt>
      <c:pivotFmt>
        <c:idx val="8"/>
        <c:spPr>
          <a:solidFill>
            <a:srgbClr val="33CC33"/>
          </a:solidFill>
          <a:ln>
            <a:noFill/>
          </a:ln>
          <a:effectLst/>
        </c:spPr>
      </c:pivotFmt>
      <c:pivotFmt>
        <c:idx val="9"/>
        <c:spPr>
          <a:solidFill>
            <a:srgbClr val="FF3399"/>
          </a:solidFill>
          <a:ln>
            <a:noFill/>
          </a:ln>
          <a:effectLst/>
        </c:spPr>
      </c:pivotFmt>
      <c:pivotFmt>
        <c:idx val="10"/>
        <c:spPr>
          <a:solidFill>
            <a:srgbClr val="EF631D"/>
          </a:solidFill>
          <a:ln>
            <a:noFill/>
          </a:ln>
          <a:effectLst/>
        </c:spPr>
      </c:pivotFmt>
      <c:pivotFmt>
        <c:idx val="11"/>
        <c:spPr>
          <a:solidFill>
            <a:srgbClr val="AAF838"/>
          </a:solidFill>
          <a:ln>
            <a:noFill/>
          </a:ln>
          <a:effectLst/>
        </c:spPr>
      </c:pivotFmt>
      <c:pivotFmt>
        <c:idx val="1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rgbClr val="CC00FF"/>
          </a:solidFill>
          <a:ln>
            <a:noFill/>
          </a:ln>
          <a:effectLst/>
        </c:spPr>
      </c:pivotFmt>
      <c:pivotFmt>
        <c:idx val="14"/>
        <c:spPr>
          <a:solidFill>
            <a:srgbClr val="33CC33"/>
          </a:solidFill>
          <a:ln>
            <a:noFill/>
          </a:ln>
          <a:effectLst/>
        </c:spPr>
      </c:pivotFmt>
      <c:pivotFmt>
        <c:idx val="15"/>
        <c:spPr>
          <a:solidFill>
            <a:srgbClr val="FF3399"/>
          </a:solidFill>
          <a:ln>
            <a:noFill/>
          </a:ln>
          <a:effectLst/>
        </c:spPr>
      </c:pivotFmt>
      <c:pivotFmt>
        <c:idx val="16"/>
        <c:spPr>
          <a:solidFill>
            <a:srgbClr val="EF631D"/>
          </a:solidFill>
          <a:ln>
            <a:noFill/>
          </a:ln>
          <a:effectLst/>
        </c:spPr>
      </c:pivotFmt>
      <c:pivotFmt>
        <c:idx val="17"/>
        <c:spPr>
          <a:solidFill>
            <a:srgbClr val="AAF838"/>
          </a:solidFill>
          <a:ln>
            <a:noFill/>
          </a:ln>
          <a:effectLst/>
        </c:spPr>
      </c:pivotFmt>
    </c:pivotFmts>
    <c:plotArea>
      <c:layout/>
      <c:pieChart>
        <c:varyColors val="1"/>
        <c:ser>
          <c:idx val="0"/>
          <c:order val="0"/>
          <c:tx>
            <c:strRef>
              <c:f>AGE!$I$1</c:f>
              <c:strCache>
                <c:ptCount val="1"/>
                <c:pt idx="0">
                  <c:v>Total</c:v>
                </c:pt>
              </c:strCache>
            </c:strRef>
          </c:tx>
          <c:dPt>
            <c:idx val="0"/>
            <c:bubble3D val="0"/>
            <c:spPr>
              <a:solidFill>
                <a:srgbClr val="CC00FF"/>
              </a:solidFill>
              <a:ln>
                <a:noFill/>
              </a:ln>
              <a:effectLst/>
            </c:spPr>
            <c:extLst>
              <c:ext xmlns:c16="http://schemas.microsoft.com/office/drawing/2014/chart" uri="{C3380CC4-5D6E-409C-BE32-E72D297353CC}">
                <c16:uniqueId val="{00000001-B1B8-4FF4-AB42-6CB8774D241C}"/>
              </c:ext>
            </c:extLst>
          </c:dPt>
          <c:dPt>
            <c:idx val="1"/>
            <c:bubble3D val="0"/>
            <c:spPr>
              <a:solidFill>
                <a:srgbClr val="33CC33"/>
              </a:solidFill>
              <a:ln>
                <a:noFill/>
              </a:ln>
              <a:effectLst/>
            </c:spPr>
            <c:extLst>
              <c:ext xmlns:c16="http://schemas.microsoft.com/office/drawing/2014/chart" uri="{C3380CC4-5D6E-409C-BE32-E72D297353CC}">
                <c16:uniqueId val="{00000003-B1B8-4FF4-AB42-6CB8774D241C}"/>
              </c:ext>
            </c:extLst>
          </c:dPt>
          <c:dPt>
            <c:idx val="2"/>
            <c:bubble3D val="0"/>
            <c:spPr>
              <a:solidFill>
                <a:srgbClr val="FF3399"/>
              </a:solidFill>
              <a:ln>
                <a:noFill/>
              </a:ln>
              <a:effectLst/>
            </c:spPr>
            <c:extLst>
              <c:ext xmlns:c16="http://schemas.microsoft.com/office/drawing/2014/chart" uri="{C3380CC4-5D6E-409C-BE32-E72D297353CC}">
                <c16:uniqueId val="{00000005-B1B8-4FF4-AB42-6CB8774D241C}"/>
              </c:ext>
            </c:extLst>
          </c:dPt>
          <c:dPt>
            <c:idx val="3"/>
            <c:bubble3D val="0"/>
            <c:spPr>
              <a:solidFill>
                <a:srgbClr val="EF631D"/>
              </a:solidFill>
              <a:ln>
                <a:noFill/>
              </a:ln>
              <a:effectLst/>
            </c:spPr>
            <c:extLst>
              <c:ext xmlns:c16="http://schemas.microsoft.com/office/drawing/2014/chart" uri="{C3380CC4-5D6E-409C-BE32-E72D297353CC}">
                <c16:uniqueId val="{00000007-B1B8-4FF4-AB42-6CB8774D241C}"/>
              </c:ext>
            </c:extLst>
          </c:dPt>
          <c:dPt>
            <c:idx val="4"/>
            <c:bubble3D val="0"/>
            <c:spPr>
              <a:solidFill>
                <a:srgbClr val="AAF838"/>
              </a:solidFill>
              <a:ln>
                <a:noFill/>
              </a:ln>
              <a:effectLst/>
            </c:spPr>
            <c:extLst>
              <c:ext xmlns:c16="http://schemas.microsoft.com/office/drawing/2014/chart" uri="{C3380CC4-5D6E-409C-BE32-E72D297353CC}">
                <c16:uniqueId val="{00000009-B1B8-4FF4-AB42-6CB8774D241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AGE!$H$2:$H$7</c:f>
              <c:strCache>
                <c:ptCount val="5"/>
                <c:pt idx="0">
                  <c:v>1991</c:v>
                </c:pt>
                <c:pt idx="1">
                  <c:v>1992</c:v>
                </c:pt>
                <c:pt idx="2">
                  <c:v>1993</c:v>
                </c:pt>
                <c:pt idx="3">
                  <c:v>1994</c:v>
                </c:pt>
                <c:pt idx="4">
                  <c:v>1995</c:v>
                </c:pt>
              </c:strCache>
            </c:strRef>
          </c:cat>
          <c:val>
            <c:numRef>
              <c:f>AGE!$I$2:$I$7</c:f>
              <c:numCache>
                <c:formatCode>General</c:formatCode>
                <c:ptCount val="5"/>
                <c:pt idx="0">
                  <c:v>60</c:v>
                </c:pt>
                <c:pt idx="1">
                  <c:v>59</c:v>
                </c:pt>
                <c:pt idx="2">
                  <c:v>84</c:v>
                </c:pt>
                <c:pt idx="3">
                  <c:v>82</c:v>
                </c:pt>
                <c:pt idx="4">
                  <c:v>104</c:v>
                </c:pt>
              </c:numCache>
            </c:numRef>
          </c:val>
          <c:extLst>
            <c:ext xmlns:c16="http://schemas.microsoft.com/office/drawing/2014/chart" uri="{C3380CC4-5D6E-409C-BE32-E72D297353CC}">
              <c16:uniqueId val="{0000000A-B1B8-4FF4-AB42-6CB8774D241C}"/>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7"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[Spottabl_assi.xlsx]WEIGHT!PivotTable2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Weight Ratio</a:t>
            </a:r>
            <a:r>
              <a:rPr lang="en-US" baseline="0"/>
              <a:t> for Year</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cmpd="dbl">
            <a:solidFill>
              <a:srgbClr val="15C9BC"/>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sq">
              <a:solidFill>
                <a:srgbClr val="AAF838"/>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WEIGHT!$I$1</c:f>
              <c:strCache>
                <c:ptCount val="1"/>
                <c:pt idx="0">
                  <c:v>Total</c:v>
                </c:pt>
              </c:strCache>
            </c:strRef>
          </c:tx>
          <c:spPr>
            <a:ln w="34925" cap="rnd" cmpd="dbl">
              <a:solidFill>
                <a:srgbClr val="15C9BC"/>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sq">
                <a:solidFill>
                  <a:srgbClr val="AAF838"/>
                </a:solidFill>
                <a:round/>
              </a:ln>
              <a:effectLst>
                <a:outerShdw blurRad="57150" dist="19050" dir="5400000" algn="ctr" rotWithShape="0">
                  <a:srgbClr val="000000">
                    <a:alpha val="63000"/>
                  </a:srgbClr>
                </a:outerShdw>
              </a:effectLst>
            </c:spPr>
          </c:marker>
          <c:cat>
            <c:strRef>
              <c:f>WEIGHT!$H$2:$H$7</c:f>
              <c:strCache>
                <c:ptCount val="5"/>
                <c:pt idx="0">
                  <c:v>1991</c:v>
                </c:pt>
                <c:pt idx="1">
                  <c:v>1992</c:v>
                </c:pt>
                <c:pt idx="2">
                  <c:v>1993</c:v>
                </c:pt>
                <c:pt idx="3">
                  <c:v>1994</c:v>
                </c:pt>
                <c:pt idx="4">
                  <c:v>1995</c:v>
                </c:pt>
              </c:strCache>
            </c:strRef>
          </c:cat>
          <c:val>
            <c:numRef>
              <c:f>WEIGHT!$I$2:$I$7</c:f>
              <c:numCache>
                <c:formatCode>General</c:formatCode>
                <c:ptCount val="5"/>
                <c:pt idx="0">
                  <c:v>286</c:v>
                </c:pt>
                <c:pt idx="1">
                  <c:v>273</c:v>
                </c:pt>
                <c:pt idx="2">
                  <c:v>410</c:v>
                </c:pt>
                <c:pt idx="3">
                  <c:v>470</c:v>
                </c:pt>
                <c:pt idx="4">
                  <c:v>595</c:v>
                </c:pt>
              </c:numCache>
            </c:numRef>
          </c:val>
          <c:extLst>
            <c:ext xmlns:c16="http://schemas.microsoft.com/office/drawing/2014/chart" uri="{C3380CC4-5D6E-409C-BE32-E72D297353CC}">
              <c16:uniqueId val="{00000001-4577-49DC-B96B-FD43EBA436A6}"/>
            </c:ext>
          </c:extLst>
        </c:ser>
        <c:dLbls>
          <c:showLegendKey val="0"/>
          <c:showVal val="0"/>
          <c:showCatName val="0"/>
          <c:showSerName val="0"/>
          <c:showPercent val="0"/>
          <c:showBubbleSize val="0"/>
        </c:dLbls>
        <c:axId val="1244279472"/>
        <c:axId val="1244284048"/>
      </c:radarChart>
      <c:catAx>
        <c:axId val="12442794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284048"/>
        <c:crosses val="autoZero"/>
        <c:auto val="1"/>
        <c:lblAlgn val="ctr"/>
        <c:lblOffset val="100"/>
        <c:noMultiLvlLbl val="0"/>
      </c:catAx>
      <c:valAx>
        <c:axId val="124428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279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[Spottabl_assi.xlsx]WEIGHT!PivotTable3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 Bu Weight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900CC"/>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WEIGHT!$I$11</c:f>
              <c:strCache>
                <c:ptCount val="1"/>
                <c:pt idx="0">
                  <c:v>Total</c:v>
                </c:pt>
              </c:strCache>
            </c:strRef>
          </c:tx>
          <c:spPr>
            <a:solidFill>
              <a:srgbClr val="9900CC"/>
            </a:solidFill>
            <a:ln>
              <a:noFill/>
            </a:ln>
            <a:effectLst/>
            <a:sp3d/>
          </c:spPr>
          <c:cat>
            <c:strRef>
              <c:f>WEIGHT!$H$12:$H$15</c:f>
              <c:strCache>
                <c:ptCount val="3"/>
                <c:pt idx="0">
                  <c:v>Defence</c:v>
                </c:pt>
                <c:pt idx="1">
                  <c:v>Forward</c:v>
                </c:pt>
                <c:pt idx="2">
                  <c:v>Goalie</c:v>
                </c:pt>
              </c:strCache>
            </c:strRef>
          </c:cat>
          <c:val>
            <c:numRef>
              <c:f>WEIGHT!$I$12:$I$15</c:f>
              <c:numCache>
                <c:formatCode>General</c:formatCode>
                <c:ptCount val="3"/>
                <c:pt idx="0">
                  <c:v>582</c:v>
                </c:pt>
                <c:pt idx="1">
                  <c:v>1147</c:v>
                </c:pt>
                <c:pt idx="2">
                  <c:v>305</c:v>
                </c:pt>
              </c:numCache>
            </c:numRef>
          </c:val>
          <c:extLst>
            <c:ext xmlns:c16="http://schemas.microsoft.com/office/drawing/2014/chart" uri="{C3380CC4-5D6E-409C-BE32-E72D297353CC}">
              <c16:uniqueId val="{00000001-DC9F-44EF-8CFE-E555C1FC2B2E}"/>
            </c:ext>
          </c:extLst>
        </c:ser>
        <c:dLbls>
          <c:showLegendKey val="0"/>
          <c:showVal val="0"/>
          <c:showCatName val="0"/>
          <c:showSerName val="0"/>
          <c:showPercent val="0"/>
          <c:showBubbleSize val="0"/>
        </c:dLbls>
        <c:axId val="1244239952"/>
        <c:axId val="1244227056"/>
        <c:axId val="0"/>
      </c:area3DChart>
      <c:catAx>
        <c:axId val="124423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227056"/>
        <c:crosses val="autoZero"/>
        <c:auto val="1"/>
        <c:lblAlgn val="ctr"/>
        <c:lblOffset val="100"/>
        <c:noMultiLvlLbl val="0"/>
      </c:catAx>
      <c:valAx>
        <c:axId val="124422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2399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[Spottabl_assi.xlsx]AGE!PivotTable1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POS</a:t>
            </a:r>
            <a:r>
              <a:rPr lang="en-US" baseline="0"/>
              <a:t> for Age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a:outerShdw blurRad="57150" dist="19050" dir="5400000" algn="ctr" rotWithShape="0">
              <a:srgbClr val="000000">
                <a:alpha val="63000"/>
              </a:srgbClr>
            </a:outerShdw>
          </a:effectLst>
        </c:spPr>
      </c:pivotFmt>
      <c:pivotFmt>
        <c:idx val="2"/>
        <c:spPr>
          <a:solidFill>
            <a:schemeClr val="accent6">
              <a:lumMod val="75000"/>
            </a:schemeClr>
          </a:solidFill>
          <a:ln>
            <a:noFill/>
          </a:ln>
          <a:effectLst>
            <a:outerShdw blurRad="57150" dist="19050" dir="5400000" algn="ctr" rotWithShape="0">
              <a:srgbClr val="000000">
                <a:alpha val="63000"/>
              </a:srgbClr>
            </a:outerShdw>
          </a:effectLst>
        </c:spPr>
      </c:pivotFmt>
      <c:pivotFmt>
        <c:idx val="3"/>
        <c:spPr>
          <a:solidFill>
            <a:schemeClr val="accent6">
              <a:lumMod val="75000"/>
            </a:schemeClr>
          </a:solidFill>
          <a:ln>
            <a:solidFill>
              <a:schemeClr val="accent6">
                <a:lumMod val="75000"/>
              </a:schemeClr>
            </a:solid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solidFill>
              <a:schemeClr val="accent6">
                <a:lumMod val="75000"/>
              </a:schemeClr>
            </a:solidFill>
          </a:ln>
          <a:effectLst>
            <a:outerShdw blurRad="57150" dist="19050" dir="5400000" algn="ctr" rotWithShape="0">
              <a:srgbClr val="000000">
                <a:alpha val="63000"/>
              </a:srgbClr>
            </a:outerShdw>
          </a:effectLst>
        </c:spPr>
      </c:pivotFmt>
      <c:pivotFmt>
        <c:idx val="6"/>
        <c:spPr>
          <a:solidFill>
            <a:schemeClr val="accent6">
              <a:lumMod val="75000"/>
            </a:schemeClr>
          </a:solidFill>
          <a:ln>
            <a:noFill/>
          </a:ln>
          <a:effectLst>
            <a:outerShdw blurRad="57150" dist="19050" dir="5400000" algn="ctr" rotWithShape="0">
              <a:srgbClr val="000000">
                <a:alpha val="63000"/>
              </a:srgbClr>
            </a:outerShdw>
          </a:effectLst>
        </c:spPr>
      </c:pivotFmt>
      <c:pivotFmt>
        <c:idx val="7"/>
        <c:spPr>
          <a:solidFill>
            <a:schemeClr val="accent6">
              <a:lumMod val="75000"/>
            </a:schemeClr>
          </a:soli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solidFill>
              <a:schemeClr val="accent6">
                <a:lumMod val="75000"/>
              </a:schemeClr>
            </a:solidFill>
          </a:ln>
          <a:effectLst>
            <a:outerShdw blurRad="57150" dist="19050" dir="5400000" algn="ctr" rotWithShape="0">
              <a:srgbClr val="000000">
                <a:alpha val="63000"/>
              </a:srgbClr>
            </a:outerShdw>
          </a:effectLst>
        </c:spPr>
      </c:pivotFmt>
      <c:pivotFmt>
        <c:idx val="10"/>
        <c:spPr>
          <a:solidFill>
            <a:schemeClr val="accent6">
              <a:lumMod val="75000"/>
            </a:schemeClr>
          </a:solidFill>
          <a:ln>
            <a:noFill/>
          </a:ln>
          <a:effectLst>
            <a:outerShdw blurRad="57150" dist="19050" dir="5400000" algn="ctr" rotWithShape="0">
              <a:srgbClr val="000000">
                <a:alpha val="63000"/>
              </a:srgbClr>
            </a:outerShdw>
          </a:effectLst>
        </c:spPr>
      </c:pivotFmt>
      <c:pivotFmt>
        <c:idx val="11"/>
        <c:spPr>
          <a:solidFill>
            <a:schemeClr val="accent6">
              <a:lumMod val="75000"/>
            </a:schemeClr>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AGE!$F$20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6">
                  <a:lumMod val="75000"/>
                </a:schemeClr>
              </a:solidFill>
              <a:ln>
                <a:solidFill>
                  <a:schemeClr val="accent6">
                    <a:lumMod val="75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0BA-4C69-A94D-25C4486E5F27}"/>
              </c:ext>
            </c:extLst>
          </c:dPt>
          <c:dPt>
            <c:idx val="1"/>
            <c:invertIfNegative val="0"/>
            <c:bubble3D val="0"/>
            <c:spPr>
              <a:solidFill>
                <a:schemeClr val="accent6">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0BA-4C69-A94D-25C4486E5F27}"/>
              </c:ext>
            </c:extLst>
          </c:dPt>
          <c:dPt>
            <c:idx val="2"/>
            <c:invertIfNegative val="0"/>
            <c:bubble3D val="0"/>
            <c:spPr>
              <a:solidFill>
                <a:schemeClr val="accent6">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0BA-4C69-A94D-25C4486E5F27}"/>
              </c:ext>
            </c:extLst>
          </c:dPt>
          <c:cat>
            <c:strRef>
              <c:f>AGE!$E$21:$E$24</c:f>
              <c:strCache>
                <c:ptCount val="3"/>
                <c:pt idx="0">
                  <c:v>Defence</c:v>
                </c:pt>
                <c:pt idx="1">
                  <c:v>Forward</c:v>
                </c:pt>
                <c:pt idx="2">
                  <c:v>Goalie</c:v>
                </c:pt>
              </c:strCache>
            </c:strRef>
          </c:cat>
          <c:val>
            <c:numRef>
              <c:f>AGE!$F$21:$F$24</c:f>
              <c:numCache>
                <c:formatCode>General</c:formatCode>
                <c:ptCount val="3"/>
                <c:pt idx="0">
                  <c:v>107</c:v>
                </c:pt>
                <c:pt idx="1">
                  <c:v>225</c:v>
                </c:pt>
                <c:pt idx="2">
                  <c:v>57</c:v>
                </c:pt>
              </c:numCache>
            </c:numRef>
          </c:val>
          <c:extLst>
            <c:ext xmlns:c16="http://schemas.microsoft.com/office/drawing/2014/chart" uri="{C3380CC4-5D6E-409C-BE32-E72D297353CC}">
              <c16:uniqueId val="{00000006-30BA-4C69-A94D-25C4486E5F27}"/>
            </c:ext>
          </c:extLst>
        </c:ser>
        <c:dLbls>
          <c:showLegendKey val="0"/>
          <c:showVal val="0"/>
          <c:showCatName val="0"/>
          <c:showSerName val="0"/>
          <c:showPercent val="0"/>
          <c:showBubbleSize val="0"/>
        </c:dLbls>
        <c:gapWidth val="100"/>
        <c:overlap val="-24"/>
        <c:axId val="342015039"/>
        <c:axId val="341995071"/>
      </c:barChart>
      <c:catAx>
        <c:axId val="3420150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995071"/>
        <c:crosses val="autoZero"/>
        <c:auto val="1"/>
        <c:lblAlgn val="ctr"/>
        <c:lblOffset val="100"/>
        <c:noMultiLvlLbl val="0"/>
      </c:catAx>
      <c:valAx>
        <c:axId val="341995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015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[Spottabl_assi.xlsx]All!PivotTable4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USA Women Age &amp; Weight By Year(1991-1995)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966E8"/>
          </a:solidFill>
          <a:ln>
            <a:noFill/>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rgbClr val="FF3399"/>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966E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rgbClr val="FF3399"/>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6966E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rgbClr val="FF3399"/>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All!$B$4</c:f>
              <c:strCache>
                <c:ptCount val="1"/>
                <c:pt idx="0">
                  <c:v>Sum of AGE</c:v>
                </c:pt>
              </c:strCache>
            </c:strRef>
          </c:tx>
          <c:spPr>
            <a:solidFill>
              <a:srgbClr val="6966E8"/>
            </a:solidFill>
            <a:ln>
              <a:noFill/>
            </a:ln>
            <a:effectLst/>
          </c:spPr>
          <c:invertIfNegative val="0"/>
          <c:cat>
            <c:multiLvlStrRef>
              <c:f>All!$A$5:$A$23</c:f>
              <c:multiLvlStrCache>
                <c:ptCount val="13"/>
                <c:lvl>
                  <c:pt idx="0">
                    <c:v>May</c:v>
                  </c:pt>
                  <c:pt idx="1">
                    <c:v>Aug</c:v>
                  </c:pt>
                  <c:pt idx="2">
                    <c:v>Jan</c:v>
                  </c:pt>
                  <c:pt idx="3">
                    <c:v>May</c:v>
                  </c:pt>
                  <c:pt idx="4">
                    <c:v>May</c:v>
                  </c:pt>
                  <c:pt idx="5">
                    <c:v>Jun</c:v>
                  </c:pt>
                  <c:pt idx="6">
                    <c:v>Nov</c:v>
                  </c:pt>
                  <c:pt idx="7">
                    <c:v>Jan</c:v>
                  </c:pt>
                  <c:pt idx="8">
                    <c:v>Apr</c:v>
                  </c:pt>
                  <c:pt idx="9">
                    <c:v>Jun</c:v>
                  </c:pt>
                  <c:pt idx="10">
                    <c:v>Jun</c:v>
                  </c:pt>
                  <c:pt idx="11">
                    <c:v>Sep</c:v>
                  </c:pt>
                  <c:pt idx="12">
                    <c:v>Dec</c:v>
                  </c:pt>
                </c:lvl>
                <c:lvl>
                  <c:pt idx="0">
                    <c:v>1991</c:v>
                  </c:pt>
                  <c:pt idx="2">
                    <c:v>1992</c:v>
                  </c:pt>
                  <c:pt idx="4">
                    <c:v>1993</c:v>
                  </c:pt>
                  <c:pt idx="7">
                    <c:v>1994</c:v>
                  </c:pt>
                  <c:pt idx="10">
                    <c:v>1995</c:v>
                  </c:pt>
                </c:lvl>
              </c:multiLvlStrCache>
            </c:multiLvlStrRef>
          </c:cat>
          <c:val>
            <c:numRef>
              <c:f>All!$B$5:$B$23</c:f>
              <c:numCache>
                <c:formatCode>General</c:formatCode>
                <c:ptCount val="13"/>
                <c:pt idx="0">
                  <c:v>30</c:v>
                </c:pt>
                <c:pt idx="1">
                  <c:v>30</c:v>
                </c:pt>
                <c:pt idx="2">
                  <c:v>30</c:v>
                </c:pt>
                <c:pt idx="3">
                  <c:v>29</c:v>
                </c:pt>
                <c:pt idx="4">
                  <c:v>28</c:v>
                </c:pt>
                <c:pt idx="5">
                  <c:v>28</c:v>
                </c:pt>
                <c:pt idx="6">
                  <c:v>28</c:v>
                </c:pt>
                <c:pt idx="7">
                  <c:v>28</c:v>
                </c:pt>
                <c:pt idx="8">
                  <c:v>27</c:v>
                </c:pt>
                <c:pt idx="9">
                  <c:v>27</c:v>
                </c:pt>
                <c:pt idx="10">
                  <c:v>52</c:v>
                </c:pt>
                <c:pt idx="11">
                  <c:v>26</c:v>
                </c:pt>
                <c:pt idx="12">
                  <c:v>26</c:v>
                </c:pt>
              </c:numCache>
            </c:numRef>
          </c:val>
          <c:extLst>
            <c:ext xmlns:c16="http://schemas.microsoft.com/office/drawing/2014/chart" uri="{C3380CC4-5D6E-409C-BE32-E72D297353CC}">
              <c16:uniqueId val="{00000000-1053-4F60-95F1-6255042E44FE}"/>
            </c:ext>
          </c:extLst>
        </c:ser>
        <c:dLbls>
          <c:showLegendKey val="0"/>
          <c:showVal val="0"/>
          <c:showCatName val="0"/>
          <c:showSerName val="0"/>
          <c:showPercent val="0"/>
          <c:showBubbleSize val="0"/>
        </c:dLbls>
        <c:gapWidth val="219"/>
        <c:axId val="1244244528"/>
        <c:axId val="1244236624"/>
      </c:barChart>
      <c:lineChart>
        <c:grouping val="standard"/>
        <c:varyColors val="0"/>
        <c:ser>
          <c:idx val="1"/>
          <c:order val="1"/>
          <c:tx>
            <c:strRef>
              <c:f>All!$C$4</c:f>
              <c:strCache>
                <c:ptCount val="1"/>
                <c:pt idx="0">
                  <c:v>Sum of WEIGHT</c:v>
                </c:pt>
              </c:strCache>
            </c:strRef>
          </c:tx>
          <c:spPr>
            <a:ln w="28575" cap="rnd">
              <a:solidFill>
                <a:schemeClr val="accent6">
                  <a:shade val="76000"/>
                </a:schemeClr>
              </a:solidFill>
              <a:round/>
            </a:ln>
            <a:effectLst/>
          </c:spPr>
          <c:marker>
            <c:symbol val="circle"/>
            <c:size val="5"/>
            <c:spPr>
              <a:solidFill>
                <a:srgbClr val="FF3399"/>
              </a:solidFill>
              <a:ln w="9525">
                <a:solidFill>
                  <a:schemeClr val="accent6">
                    <a:shade val="76000"/>
                  </a:schemeClr>
                </a:solidFill>
              </a:ln>
              <a:effectLst/>
            </c:spPr>
          </c:marker>
          <c:cat>
            <c:multiLvlStrRef>
              <c:f>All!$A$5:$A$23</c:f>
              <c:multiLvlStrCache>
                <c:ptCount val="13"/>
                <c:lvl>
                  <c:pt idx="0">
                    <c:v>May</c:v>
                  </c:pt>
                  <c:pt idx="1">
                    <c:v>Aug</c:v>
                  </c:pt>
                  <c:pt idx="2">
                    <c:v>Jan</c:v>
                  </c:pt>
                  <c:pt idx="3">
                    <c:v>May</c:v>
                  </c:pt>
                  <c:pt idx="4">
                    <c:v>May</c:v>
                  </c:pt>
                  <c:pt idx="5">
                    <c:v>Jun</c:v>
                  </c:pt>
                  <c:pt idx="6">
                    <c:v>Nov</c:v>
                  </c:pt>
                  <c:pt idx="7">
                    <c:v>Jan</c:v>
                  </c:pt>
                  <c:pt idx="8">
                    <c:v>Apr</c:v>
                  </c:pt>
                  <c:pt idx="9">
                    <c:v>Jun</c:v>
                  </c:pt>
                  <c:pt idx="10">
                    <c:v>Jun</c:v>
                  </c:pt>
                  <c:pt idx="11">
                    <c:v>Sep</c:v>
                  </c:pt>
                  <c:pt idx="12">
                    <c:v>Dec</c:v>
                  </c:pt>
                </c:lvl>
                <c:lvl>
                  <c:pt idx="0">
                    <c:v>1991</c:v>
                  </c:pt>
                  <c:pt idx="2">
                    <c:v>1992</c:v>
                  </c:pt>
                  <c:pt idx="4">
                    <c:v>1993</c:v>
                  </c:pt>
                  <c:pt idx="7">
                    <c:v>1994</c:v>
                  </c:pt>
                  <c:pt idx="10">
                    <c:v>1995</c:v>
                  </c:pt>
                </c:lvl>
              </c:multiLvlStrCache>
            </c:multiLvlStrRef>
          </c:cat>
          <c:val>
            <c:numRef>
              <c:f>All!$C$5:$C$23</c:f>
              <c:numCache>
                <c:formatCode>General</c:formatCode>
                <c:ptCount val="13"/>
                <c:pt idx="0">
                  <c:v>150</c:v>
                </c:pt>
                <c:pt idx="1">
                  <c:v>136</c:v>
                </c:pt>
                <c:pt idx="2">
                  <c:v>150</c:v>
                </c:pt>
                <c:pt idx="3">
                  <c:v>123</c:v>
                </c:pt>
                <c:pt idx="4">
                  <c:v>135</c:v>
                </c:pt>
                <c:pt idx="5">
                  <c:v>125</c:v>
                </c:pt>
                <c:pt idx="6">
                  <c:v>150</c:v>
                </c:pt>
                <c:pt idx="7">
                  <c:v>140</c:v>
                </c:pt>
                <c:pt idx="8">
                  <c:v>175</c:v>
                </c:pt>
                <c:pt idx="9">
                  <c:v>155</c:v>
                </c:pt>
                <c:pt idx="10">
                  <c:v>288</c:v>
                </c:pt>
                <c:pt idx="11">
                  <c:v>142</c:v>
                </c:pt>
                <c:pt idx="12">
                  <c:v>165</c:v>
                </c:pt>
              </c:numCache>
            </c:numRef>
          </c:val>
          <c:smooth val="0"/>
          <c:extLst>
            <c:ext xmlns:c16="http://schemas.microsoft.com/office/drawing/2014/chart" uri="{C3380CC4-5D6E-409C-BE32-E72D297353CC}">
              <c16:uniqueId val="{00000001-1053-4F60-95F1-6255042E44FE}"/>
            </c:ext>
          </c:extLst>
        </c:ser>
        <c:dLbls>
          <c:showLegendKey val="0"/>
          <c:showVal val="0"/>
          <c:showCatName val="0"/>
          <c:showSerName val="0"/>
          <c:showPercent val="0"/>
          <c:showBubbleSize val="0"/>
        </c:dLbls>
        <c:marker val="1"/>
        <c:smooth val="0"/>
        <c:axId val="1244244528"/>
        <c:axId val="1244236624"/>
      </c:lineChart>
      <c:catAx>
        <c:axId val="124424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236624"/>
        <c:crosses val="autoZero"/>
        <c:auto val="1"/>
        <c:lblAlgn val="ctr"/>
        <c:lblOffset val="100"/>
        <c:noMultiLvlLbl val="0"/>
      </c:catAx>
      <c:valAx>
        <c:axId val="1244236624"/>
        <c:scaling>
          <c:orientation val="minMax"/>
          <c:max val="3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244528"/>
        <c:crosses val="autoZero"/>
        <c:crossBetween val="between"/>
        <c:majorUnit val="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[Spottabl_assi.xlsx]WEIGHT!PivotTable2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Weight Ratio</a:t>
            </a:r>
            <a:r>
              <a:rPr lang="en-US" baseline="0"/>
              <a:t> for Year</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cmpd="dbl">
            <a:solidFill>
              <a:srgbClr val="15C9BC"/>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sq">
              <a:solidFill>
                <a:srgbClr val="AAF838"/>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cmpd="dbl">
            <a:solidFill>
              <a:srgbClr val="15C9BC"/>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sq">
              <a:solidFill>
                <a:srgbClr val="AAF838"/>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cmpd="dbl">
            <a:solidFill>
              <a:srgbClr val="15C9BC"/>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sq">
              <a:solidFill>
                <a:srgbClr val="AAF838"/>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WEIGHT!$I$1</c:f>
              <c:strCache>
                <c:ptCount val="1"/>
                <c:pt idx="0">
                  <c:v>Total</c:v>
                </c:pt>
              </c:strCache>
            </c:strRef>
          </c:tx>
          <c:spPr>
            <a:ln w="34925" cap="rnd" cmpd="dbl">
              <a:solidFill>
                <a:srgbClr val="15C9BC"/>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sq">
                <a:solidFill>
                  <a:srgbClr val="AAF838"/>
                </a:solidFill>
                <a:round/>
              </a:ln>
              <a:effectLst>
                <a:outerShdw blurRad="57150" dist="19050" dir="5400000" algn="ctr" rotWithShape="0">
                  <a:srgbClr val="000000">
                    <a:alpha val="63000"/>
                  </a:srgbClr>
                </a:outerShdw>
              </a:effectLst>
            </c:spPr>
          </c:marker>
          <c:cat>
            <c:strRef>
              <c:f>WEIGHT!$H$2:$H$7</c:f>
              <c:strCache>
                <c:ptCount val="5"/>
                <c:pt idx="0">
                  <c:v>1991</c:v>
                </c:pt>
                <c:pt idx="1">
                  <c:v>1992</c:v>
                </c:pt>
                <c:pt idx="2">
                  <c:v>1993</c:v>
                </c:pt>
                <c:pt idx="3">
                  <c:v>1994</c:v>
                </c:pt>
                <c:pt idx="4">
                  <c:v>1995</c:v>
                </c:pt>
              </c:strCache>
            </c:strRef>
          </c:cat>
          <c:val>
            <c:numRef>
              <c:f>WEIGHT!$I$2:$I$7</c:f>
              <c:numCache>
                <c:formatCode>General</c:formatCode>
                <c:ptCount val="5"/>
                <c:pt idx="0">
                  <c:v>286</c:v>
                </c:pt>
                <c:pt idx="1">
                  <c:v>273</c:v>
                </c:pt>
                <c:pt idx="2">
                  <c:v>410</c:v>
                </c:pt>
                <c:pt idx="3">
                  <c:v>470</c:v>
                </c:pt>
                <c:pt idx="4">
                  <c:v>595</c:v>
                </c:pt>
              </c:numCache>
            </c:numRef>
          </c:val>
          <c:extLst>
            <c:ext xmlns:c16="http://schemas.microsoft.com/office/drawing/2014/chart" uri="{C3380CC4-5D6E-409C-BE32-E72D297353CC}">
              <c16:uniqueId val="{00000000-E5A1-404F-9CA2-A756B44E161F}"/>
            </c:ext>
          </c:extLst>
        </c:ser>
        <c:dLbls>
          <c:showLegendKey val="0"/>
          <c:showVal val="0"/>
          <c:showCatName val="0"/>
          <c:showSerName val="0"/>
          <c:showPercent val="0"/>
          <c:showBubbleSize val="0"/>
        </c:dLbls>
        <c:axId val="1244279472"/>
        <c:axId val="1244284048"/>
      </c:radarChart>
      <c:catAx>
        <c:axId val="12442794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284048"/>
        <c:crosses val="autoZero"/>
        <c:auto val="1"/>
        <c:lblAlgn val="ctr"/>
        <c:lblOffset val="100"/>
        <c:noMultiLvlLbl val="0"/>
      </c:catAx>
      <c:valAx>
        <c:axId val="124428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279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[Spottabl_assi.xlsx]WEIGHT!PivotTable3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POS By</a:t>
            </a:r>
            <a:r>
              <a:rPr lang="en-US" b="1" baseline="0"/>
              <a:t> </a:t>
            </a:r>
            <a:r>
              <a:rPr lang="en-US" b="1"/>
              <a:t>Weight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900CC"/>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900CC"/>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900CC"/>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WEIGHT!$I$11</c:f>
              <c:strCache>
                <c:ptCount val="1"/>
                <c:pt idx="0">
                  <c:v>Total</c:v>
                </c:pt>
              </c:strCache>
            </c:strRef>
          </c:tx>
          <c:spPr>
            <a:solidFill>
              <a:srgbClr val="9900CC"/>
            </a:solidFill>
            <a:ln>
              <a:noFill/>
            </a:ln>
            <a:effectLst/>
            <a:sp3d/>
          </c:spPr>
          <c:cat>
            <c:strRef>
              <c:f>WEIGHT!$H$12:$H$15</c:f>
              <c:strCache>
                <c:ptCount val="3"/>
                <c:pt idx="0">
                  <c:v>Defence</c:v>
                </c:pt>
                <c:pt idx="1">
                  <c:v>Forward</c:v>
                </c:pt>
                <c:pt idx="2">
                  <c:v>Goalie</c:v>
                </c:pt>
              </c:strCache>
            </c:strRef>
          </c:cat>
          <c:val>
            <c:numRef>
              <c:f>WEIGHT!$I$12:$I$15</c:f>
              <c:numCache>
                <c:formatCode>General</c:formatCode>
                <c:ptCount val="3"/>
                <c:pt idx="0">
                  <c:v>582</c:v>
                </c:pt>
                <c:pt idx="1">
                  <c:v>1147</c:v>
                </c:pt>
                <c:pt idx="2">
                  <c:v>305</c:v>
                </c:pt>
              </c:numCache>
            </c:numRef>
          </c:val>
          <c:extLst>
            <c:ext xmlns:c16="http://schemas.microsoft.com/office/drawing/2014/chart" uri="{C3380CC4-5D6E-409C-BE32-E72D297353CC}">
              <c16:uniqueId val="{00000000-560A-403C-A89F-F98E994E49D8}"/>
            </c:ext>
          </c:extLst>
        </c:ser>
        <c:dLbls>
          <c:showLegendKey val="0"/>
          <c:showVal val="0"/>
          <c:showCatName val="0"/>
          <c:showSerName val="0"/>
          <c:showPercent val="0"/>
          <c:showBubbleSize val="0"/>
        </c:dLbls>
        <c:axId val="1244239952"/>
        <c:axId val="1244227056"/>
        <c:axId val="0"/>
      </c:area3DChart>
      <c:catAx>
        <c:axId val="124423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227056"/>
        <c:crosses val="autoZero"/>
        <c:auto val="1"/>
        <c:lblAlgn val="ctr"/>
        <c:lblOffset val="100"/>
        <c:noMultiLvlLbl val="0"/>
      </c:catAx>
      <c:valAx>
        <c:axId val="124422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2399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[Spottabl_assi.xlsx]AGE!PivotTable2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Age Ratio</a:t>
            </a:r>
            <a:r>
              <a:rPr lang="en-US" b="1" baseline="0"/>
              <a:t> By Year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CC00FF"/>
          </a:solidFill>
          <a:ln>
            <a:noFill/>
          </a:ln>
          <a:effectLst/>
        </c:spPr>
      </c:pivotFmt>
      <c:pivotFmt>
        <c:idx val="2"/>
        <c:spPr>
          <a:solidFill>
            <a:srgbClr val="33CC33"/>
          </a:solidFill>
          <a:ln>
            <a:noFill/>
          </a:ln>
          <a:effectLst/>
        </c:spPr>
      </c:pivotFmt>
      <c:pivotFmt>
        <c:idx val="3"/>
        <c:spPr>
          <a:solidFill>
            <a:srgbClr val="FF3399"/>
          </a:solidFill>
          <a:ln>
            <a:noFill/>
          </a:ln>
          <a:effectLst/>
        </c:spPr>
      </c:pivotFmt>
      <c:pivotFmt>
        <c:idx val="4"/>
        <c:spPr>
          <a:solidFill>
            <a:srgbClr val="EF631D"/>
          </a:solidFill>
          <a:ln>
            <a:noFill/>
          </a:ln>
          <a:effectLst/>
        </c:spPr>
      </c:pivotFmt>
      <c:pivotFmt>
        <c:idx val="5"/>
        <c:spPr>
          <a:solidFill>
            <a:srgbClr val="AAF838"/>
          </a:solidFill>
          <a:ln>
            <a:noFill/>
          </a:ln>
          <a:effectLst/>
        </c:spPr>
      </c:pivotFmt>
      <c:pivotFmt>
        <c:idx val="6"/>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CC00FF"/>
          </a:solidFill>
          <a:ln>
            <a:noFill/>
          </a:ln>
          <a:effectLst/>
        </c:spPr>
      </c:pivotFmt>
      <c:pivotFmt>
        <c:idx val="8"/>
        <c:spPr>
          <a:solidFill>
            <a:srgbClr val="33CC33"/>
          </a:solidFill>
          <a:ln>
            <a:noFill/>
          </a:ln>
          <a:effectLst/>
        </c:spPr>
      </c:pivotFmt>
      <c:pivotFmt>
        <c:idx val="9"/>
        <c:spPr>
          <a:solidFill>
            <a:srgbClr val="FF3399"/>
          </a:solidFill>
          <a:ln>
            <a:noFill/>
          </a:ln>
          <a:effectLst/>
        </c:spPr>
      </c:pivotFmt>
      <c:pivotFmt>
        <c:idx val="10"/>
        <c:spPr>
          <a:solidFill>
            <a:srgbClr val="EF631D"/>
          </a:solidFill>
          <a:ln>
            <a:noFill/>
          </a:ln>
          <a:effectLst/>
        </c:spPr>
      </c:pivotFmt>
      <c:pivotFmt>
        <c:idx val="11"/>
        <c:spPr>
          <a:solidFill>
            <a:srgbClr val="AAF838"/>
          </a:solidFill>
          <a:ln>
            <a:noFill/>
          </a:ln>
          <a:effectLst/>
        </c:spPr>
      </c:pivotFmt>
      <c:pivotFmt>
        <c:idx val="1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rgbClr val="CC00FF"/>
          </a:solidFill>
          <a:ln>
            <a:noFill/>
          </a:ln>
          <a:effectLst/>
        </c:spPr>
      </c:pivotFmt>
      <c:pivotFmt>
        <c:idx val="14"/>
        <c:spPr>
          <a:solidFill>
            <a:srgbClr val="33CC33"/>
          </a:solidFill>
          <a:ln>
            <a:noFill/>
          </a:ln>
          <a:effectLst/>
        </c:spPr>
      </c:pivotFmt>
      <c:pivotFmt>
        <c:idx val="15"/>
        <c:spPr>
          <a:solidFill>
            <a:srgbClr val="FF3399"/>
          </a:solidFill>
          <a:ln>
            <a:noFill/>
          </a:ln>
          <a:effectLst/>
        </c:spPr>
      </c:pivotFmt>
      <c:pivotFmt>
        <c:idx val="16"/>
        <c:spPr>
          <a:solidFill>
            <a:srgbClr val="EF631D"/>
          </a:solidFill>
          <a:ln>
            <a:noFill/>
          </a:ln>
          <a:effectLst/>
        </c:spPr>
      </c:pivotFmt>
      <c:pivotFmt>
        <c:idx val="17"/>
        <c:spPr>
          <a:solidFill>
            <a:srgbClr val="AAF838"/>
          </a:solidFill>
          <a:ln>
            <a:noFill/>
          </a:ln>
          <a:effectLst/>
        </c:spPr>
      </c:pivotFmt>
      <c:pivotFmt>
        <c:idx val="18"/>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rgbClr val="CC00FF"/>
          </a:solidFill>
          <a:ln>
            <a:noFill/>
          </a:ln>
          <a:effectLst/>
        </c:spPr>
      </c:pivotFmt>
      <c:pivotFmt>
        <c:idx val="20"/>
        <c:spPr>
          <a:solidFill>
            <a:srgbClr val="33CC33"/>
          </a:solidFill>
          <a:ln>
            <a:noFill/>
          </a:ln>
          <a:effectLst/>
        </c:spPr>
      </c:pivotFmt>
      <c:pivotFmt>
        <c:idx val="21"/>
        <c:spPr>
          <a:solidFill>
            <a:srgbClr val="FF3399"/>
          </a:solidFill>
          <a:ln>
            <a:noFill/>
          </a:ln>
          <a:effectLst/>
        </c:spPr>
      </c:pivotFmt>
      <c:pivotFmt>
        <c:idx val="22"/>
        <c:spPr>
          <a:solidFill>
            <a:srgbClr val="EF631D"/>
          </a:solidFill>
          <a:ln>
            <a:noFill/>
          </a:ln>
          <a:effectLst/>
        </c:spPr>
      </c:pivotFmt>
      <c:pivotFmt>
        <c:idx val="23"/>
        <c:spPr>
          <a:solidFill>
            <a:srgbClr val="AAF838"/>
          </a:solidFill>
          <a:ln>
            <a:noFill/>
          </a:ln>
          <a:effectLst/>
        </c:spPr>
      </c:pivotFmt>
    </c:pivotFmts>
    <c:plotArea>
      <c:layout/>
      <c:pieChart>
        <c:varyColors val="1"/>
        <c:ser>
          <c:idx val="0"/>
          <c:order val="0"/>
          <c:tx>
            <c:strRef>
              <c:f>AGE!$I$1</c:f>
              <c:strCache>
                <c:ptCount val="1"/>
                <c:pt idx="0">
                  <c:v>Total</c:v>
                </c:pt>
              </c:strCache>
            </c:strRef>
          </c:tx>
          <c:dPt>
            <c:idx val="0"/>
            <c:bubble3D val="0"/>
            <c:spPr>
              <a:solidFill>
                <a:srgbClr val="CC00FF"/>
              </a:solidFill>
              <a:ln>
                <a:noFill/>
              </a:ln>
              <a:effectLst/>
            </c:spPr>
            <c:extLst>
              <c:ext xmlns:c16="http://schemas.microsoft.com/office/drawing/2014/chart" uri="{C3380CC4-5D6E-409C-BE32-E72D297353CC}">
                <c16:uniqueId val="{00000001-B1B8-4FF4-AB42-6CB8774D241C}"/>
              </c:ext>
            </c:extLst>
          </c:dPt>
          <c:dPt>
            <c:idx val="1"/>
            <c:bubble3D val="0"/>
            <c:spPr>
              <a:solidFill>
                <a:srgbClr val="33CC33"/>
              </a:solidFill>
              <a:ln>
                <a:noFill/>
              </a:ln>
              <a:effectLst/>
            </c:spPr>
            <c:extLst>
              <c:ext xmlns:c16="http://schemas.microsoft.com/office/drawing/2014/chart" uri="{C3380CC4-5D6E-409C-BE32-E72D297353CC}">
                <c16:uniqueId val="{00000003-B1B8-4FF4-AB42-6CB8774D241C}"/>
              </c:ext>
            </c:extLst>
          </c:dPt>
          <c:dPt>
            <c:idx val="2"/>
            <c:bubble3D val="0"/>
            <c:spPr>
              <a:solidFill>
                <a:srgbClr val="FF3399"/>
              </a:solidFill>
              <a:ln>
                <a:noFill/>
              </a:ln>
              <a:effectLst/>
            </c:spPr>
            <c:extLst>
              <c:ext xmlns:c16="http://schemas.microsoft.com/office/drawing/2014/chart" uri="{C3380CC4-5D6E-409C-BE32-E72D297353CC}">
                <c16:uniqueId val="{00000005-B1B8-4FF4-AB42-6CB8774D241C}"/>
              </c:ext>
            </c:extLst>
          </c:dPt>
          <c:dPt>
            <c:idx val="3"/>
            <c:bubble3D val="0"/>
            <c:spPr>
              <a:solidFill>
                <a:srgbClr val="EF631D"/>
              </a:solidFill>
              <a:ln>
                <a:noFill/>
              </a:ln>
              <a:effectLst/>
            </c:spPr>
            <c:extLst>
              <c:ext xmlns:c16="http://schemas.microsoft.com/office/drawing/2014/chart" uri="{C3380CC4-5D6E-409C-BE32-E72D297353CC}">
                <c16:uniqueId val="{00000007-B1B8-4FF4-AB42-6CB8774D241C}"/>
              </c:ext>
            </c:extLst>
          </c:dPt>
          <c:dPt>
            <c:idx val="4"/>
            <c:bubble3D val="0"/>
            <c:spPr>
              <a:solidFill>
                <a:srgbClr val="AAF838"/>
              </a:solidFill>
              <a:ln>
                <a:noFill/>
              </a:ln>
              <a:effectLst/>
            </c:spPr>
            <c:extLst>
              <c:ext xmlns:c16="http://schemas.microsoft.com/office/drawing/2014/chart" uri="{C3380CC4-5D6E-409C-BE32-E72D297353CC}">
                <c16:uniqueId val="{00000009-B1B8-4FF4-AB42-6CB8774D241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AGE!$H$2:$H$7</c:f>
              <c:strCache>
                <c:ptCount val="5"/>
                <c:pt idx="0">
                  <c:v>1991</c:v>
                </c:pt>
                <c:pt idx="1">
                  <c:v>1992</c:v>
                </c:pt>
                <c:pt idx="2">
                  <c:v>1993</c:v>
                </c:pt>
                <c:pt idx="3">
                  <c:v>1994</c:v>
                </c:pt>
                <c:pt idx="4">
                  <c:v>1995</c:v>
                </c:pt>
              </c:strCache>
            </c:strRef>
          </c:cat>
          <c:val>
            <c:numRef>
              <c:f>AGE!$I$2:$I$7</c:f>
              <c:numCache>
                <c:formatCode>General</c:formatCode>
                <c:ptCount val="5"/>
                <c:pt idx="0">
                  <c:v>60</c:v>
                </c:pt>
                <c:pt idx="1">
                  <c:v>59</c:v>
                </c:pt>
                <c:pt idx="2">
                  <c:v>84</c:v>
                </c:pt>
                <c:pt idx="3">
                  <c:v>82</c:v>
                </c:pt>
                <c:pt idx="4">
                  <c:v>104</c:v>
                </c:pt>
              </c:numCache>
            </c:numRef>
          </c:val>
          <c:extLst>
            <c:ext xmlns:c16="http://schemas.microsoft.com/office/drawing/2014/chart" uri="{C3380CC4-5D6E-409C-BE32-E72D297353CC}">
              <c16:uniqueId val="{0000000A-B1B8-4FF4-AB42-6CB8774D241C}"/>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7"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[Spottabl_assi.xlsx]All!PivotTable4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USA Women Age &amp; Weight By Year(1991-1995)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966E8"/>
          </a:solidFill>
          <a:ln>
            <a:noFill/>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rgbClr val="FF3399"/>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All!$B$4</c:f>
              <c:strCache>
                <c:ptCount val="1"/>
                <c:pt idx="0">
                  <c:v>Sum of AGE</c:v>
                </c:pt>
              </c:strCache>
            </c:strRef>
          </c:tx>
          <c:spPr>
            <a:solidFill>
              <a:srgbClr val="6966E8"/>
            </a:solidFill>
            <a:ln>
              <a:noFill/>
            </a:ln>
            <a:effectLst/>
          </c:spPr>
          <c:invertIfNegative val="0"/>
          <c:cat>
            <c:multiLvlStrRef>
              <c:f>All!$A$5:$A$23</c:f>
              <c:multiLvlStrCache>
                <c:ptCount val="13"/>
                <c:lvl>
                  <c:pt idx="0">
                    <c:v>May</c:v>
                  </c:pt>
                  <c:pt idx="1">
                    <c:v>Aug</c:v>
                  </c:pt>
                  <c:pt idx="2">
                    <c:v>Jan</c:v>
                  </c:pt>
                  <c:pt idx="3">
                    <c:v>May</c:v>
                  </c:pt>
                  <c:pt idx="4">
                    <c:v>May</c:v>
                  </c:pt>
                  <c:pt idx="5">
                    <c:v>Jun</c:v>
                  </c:pt>
                  <c:pt idx="6">
                    <c:v>Nov</c:v>
                  </c:pt>
                  <c:pt idx="7">
                    <c:v>Jan</c:v>
                  </c:pt>
                  <c:pt idx="8">
                    <c:v>Apr</c:v>
                  </c:pt>
                  <c:pt idx="9">
                    <c:v>Jun</c:v>
                  </c:pt>
                  <c:pt idx="10">
                    <c:v>Jun</c:v>
                  </c:pt>
                  <c:pt idx="11">
                    <c:v>Sep</c:v>
                  </c:pt>
                  <c:pt idx="12">
                    <c:v>Dec</c:v>
                  </c:pt>
                </c:lvl>
                <c:lvl>
                  <c:pt idx="0">
                    <c:v>1991</c:v>
                  </c:pt>
                  <c:pt idx="2">
                    <c:v>1992</c:v>
                  </c:pt>
                  <c:pt idx="4">
                    <c:v>1993</c:v>
                  </c:pt>
                  <c:pt idx="7">
                    <c:v>1994</c:v>
                  </c:pt>
                  <c:pt idx="10">
                    <c:v>1995</c:v>
                  </c:pt>
                </c:lvl>
              </c:multiLvlStrCache>
            </c:multiLvlStrRef>
          </c:cat>
          <c:val>
            <c:numRef>
              <c:f>All!$B$5:$B$23</c:f>
              <c:numCache>
                <c:formatCode>General</c:formatCode>
                <c:ptCount val="13"/>
                <c:pt idx="0">
                  <c:v>30</c:v>
                </c:pt>
                <c:pt idx="1">
                  <c:v>30</c:v>
                </c:pt>
                <c:pt idx="2">
                  <c:v>30</c:v>
                </c:pt>
                <c:pt idx="3">
                  <c:v>29</c:v>
                </c:pt>
                <c:pt idx="4">
                  <c:v>28</c:v>
                </c:pt>
                <c:pt idx="5">
                  <c:v>28</c:v>
                </c:pt>
                <c:pt idx="6">
                  <c:v>28</c:v>
                </c:pt>
                <c:pt idx="7">
                  <c:v>28</c:v>
                </c:pt>
                <c:pt idx="8">
                  <c:v>27</c:v>
                </c:pt>
                <c:pt idx="9">
                  <c:v>27</c:v>
                </c:pt>
                <c:pt idx="10">
                  <c:v>52</c:v>
                </c:pt>
                <c:pt idx="11">
                  <c:v>26</c:v>
                </c:pt>
                <c:pt idx="12">
                  <c:v>26</c:v>
                </c:pt>
              </c:numCache>
            </c:numRef>
          </c:val>
          <c:extLst>
            <c:ext xmlns:c16="http://schemas.microsoft.com/office/drawing/2014/chart" uri="{C3380CC4-5D6E-409C-BE32-E72D297353CC}">
              <c16:uniqueId val="{00000001-B8CB-4738-8889-AEBD4CCA655E}"/>
            </c:ext>
          </c:extLst>
        </c:ser>
        <c:dLbls>
          <c:showLegendKey val="0"/>
          <c:showVal val="0"/>
          <c:showCatName val="0"/>
          <c:showSerName val="0"/>
          <c:showPercent val="0"/>
          <c:showBubbleSize val="0"/>
        </c:dLbls>
        <c:gapWidth val="219"/>
        <c:axId val="1244244528"/>
        <c:axId val="1244236624"/>
      </c:barChart>
      <c:lineChart>
        <c:grouping val="standard"/>
        <c:varyColors val="0"/>
        <c:ser>
          <c:idx val="1"/>
          <c:order val="1"/>
          <c:tx>
            <c:strRef>
              <c:f>All!$C$4</c:f>
              <c:strCache>
                <c:ptCount val="1"/>
                <c:pt idx="0">
                  <c:v>Sum of WEIGHT</c:v>
                </c:pt>
              </c:strCache>
            </c:strRef>
          </c:tx>
          <c:spPr>
            <a:ln w="28575" cap="rnd">
              <a:solidFill>
                <a:schemeClr val="accent6">
                  <a:shade val="76000"/>
                </a:schemeClr>
              </a:solidFill>
              <a:round/>
            </a:ln>
            <a:effectLst/>
          </c:spPr>
          <c:marker>
            <c:symbol val="circle"/>
            <c:size val="5"/>
            <c:spPr>
              <a:solidFill>
                <a:srgbClr val="FF3399"/>
              </a:solidFill>
              <a:ln w="9525">
                <a:solidFill>
                  <a:schemeClr val="accent6">
                    <a:shade val="76000"/>
                  </a:schemeClr>
                </a:solidFill>
              </a:ln>
              <a:effectLst/>
            </c:spPr>
          </c:marker>
          <c:cat>
            <c:multiLvlStrRef>
              <c:f>All!$A$5:$A$23</c:f>
              <c:multiLvlStrCache>
                <c:ptCount val="13"/>
                <c:lvl>
                  <c:pt idx="0">
                    <c:v>May</c:v>
                  </c:pt>
                  <c:pt idx="1">
                    <c:v>Aug</c:v>
                  </c:pt>
                  <c:pt idx="2">
                    <c:v>Jan</c:v>
                  </c:pt>
                  <c:pt idx="3">
                    <c:v>May</c:v>
                  </c:pt>
                  <c:pt idx="4">
                    <c:v>May</c:v>
                  </c:pt>
                  <c:pt idx="5">
                    <c:v>Jun</c:v>
                  </c:pt>
                  <c:pt idx="6">
                    <c:v>Nov</c:v>
                  </c:pt>
                  <c:pt idx="7">
                    <c:v>Jan</c:v>
                  </c:pt>
                  <c:pt idx="8">
                    <c:v>Apr</c:v>
                  </c:pt>
                  <c:pt idx="9">
                    <c:v>Jun</c:v>
                  </c:pt>
                  <c:pt idx="10">
                    <c:v>Jun</c:v>
                  </c:pt>
                  <c:pt idx="11">
                    <c:v>Sep</c:v>
                  </c:pt>
                  <c:pt idx="12">
                    <c:v>Dec</c:v>
                  </c:pt>
                </c:lvl>
                <c:lvl>
                  <c:pt idx="0">
                    <c:v>1991</c:v>
                  </c:pt>
                  <c:pt idx="2">
                    <c:v>1992</c:v>
                  </c:pt>
                  <c:pt idx="4">
                    <c:v>1993</c:v>
                  </c:pt>
                  <c:pt idx="7">
                    <c:v>1994</c:v>
                  </c:pt>
                  <c:pt idx="10">
                    <c:v>1995</c:v>
                  </c:pt>
                </c:lvl>
              </c:multiLvlStrCache>
            </c:multiLvlStrRef>
          </c:cat>
          <c:val>
            <c:numRef>
              <c:f>All!$C$5:$C$23</c:f>
              <c:numCache>
                <c:formatCode>General</c:formatCode>
                <c:ptCount val="13"/>
                <c:pt idx="0">
                  <c:v>150</c:v>
                </c:pt>
                <c:pt idx="1">
                  <c:v>136</c:v>
                </c:pt>
                <c:pt idx="2">
                  <c:v>150</c:v>
                </c:pt>
                <c:pt idx="3">
                  <c:v>123</c:v>
                </c:pt>
                <c:pt idx="4">
                  <c:v>135</c:v>
                </c:pt>
                <c:pt idx="5">
                  <c:v>125</c:v>
                </c:pt>
                <c:pt idx="6">
                  <c:v>150</c:v>
                </c:pt>
                <c:pt idx="7">
                  <c:v>140</c:v>
                </c:pt>
                <c:pt idx="8">
                  <c:v>175</c:v>
                </c:pt>
                <c:pt idx="9">
                  <c:v>155</c:v>
                </c:pt>
                <c:pt idx="10">
                  <c:v>288</c:v>
                </c:pt>
                <c:pt idx="11">
                  <c:v>142</c:v>
                </c:pt>
                <c:pt idx="12">
                  <c:v>165</c:v>
                </c:pt>
              </c:numCache>
            </c:numRef>
          </c:val>
          <c:smooth val="0"/>
          <c:extLst>
            <c:ext xmlns:c16="http://schemas.microsoft.com/office/drawing/2014/chart" uri="{C3380CC4-5D6E-409C-BE32-E72D297353CC}">
              <c16:uniqueId val="{00000002-B8CB-4738-8889-AEBD4CCA655E}"/>
            </c:ext>
          </c:extLst>
        </c:ser>
        <c:dLbls>
          <c:showLegendKey val="0"/>
          <c:showVal val="0"/>
          <c:showCatName val="0"/>
          <c:showSerName val="0"/>
          <c:showPercent val="0"/>
          <c:showBubbleSize val="0"/>
        </c:dLbls>
        <c:marker val="1"/>
        <c:smooth val="0"/>
        <c:axId val="1244244528"/>
        <c:axId val="1244236624"/>
      </c:lineChart>
      <c:catAx>
        <c:axId val="124424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236624"/>
        <c:crosses val="autoZero"/>
        <c:auto val="1"/>
        <c:lblAlgn val="ctr"/>
        <c:lblOffset val="100"/>
        <c:noMultiLvlLbl val="0"/>
      </c:catAx>
      <c:valAx>
        <c:axId val="1244236624"/>
        <c:scaling>
          <c:orientation val="minMax"/>
          <c:max val="3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244528"/>
        <c:crosses val="autoZero"/>
        <c:crossBetween val="between"/>
        <c:majorUnit val="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[Spottabl_assi.xlsx]AGE!PivotTable1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POS</a:t>
            </a:r>
            <a:r>
              <a:rPr lang="en-US" baseline="0"/>
              <a:t> for Age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a:outerShdw blurRad="57150" dist="19050" dir="5400000" algn="ctr" rotWithShape="0">
              <a:srgbClr val="000000">
                <a:alpha val="63000"/>
              </a:srgbClr>
            </a:outerShdw>
          </a:effectLst>
        </c:spPr>
      </c:pivotFmt>
      <c:pivotFmt>
        <c:idx val="2"/>
        <c:spPr>
          <a:solidFill>
            <a:schemeClr val="accent6">
              <a:lumMod val="75000"/>
            </a:schemeClr>
          </a:solidFill>
          <a:ln>
            <a:noFill/>
          </a:ln>
          <a:effectLst>
            <a:outerShdw blurRad="57150" dist="19050" dir="5400000" algn="ctr" rotWithShape="0">
              <a:srgbClr val="000000">
                <a:alpha val="63000"/>
              </a:srgbClr>
            </a:outerShdw>
          </a:effectLst>
        </c:spPr>
      </c:pivotFmt>
      <c:pivotFmt>
        <c:idx val="3"/>
        <c:spPr>
          <a:solidFill>
            <a:schemeClr val="accent6">
              <a:lumMod val="75000"/>
            </a:schemeClr>
          </a:solidFill>
          <a:ln>
            <a:solidFill>
              <a:schemeClr val="accent6">
                <a:lumMod val="75000"/>
              </a:schemeClr>
            </a:solid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AGE!$F$20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6">
                  <a:lumMod val="75000"/>
                </a:schemeClr>
              </a:solidFill>
              <a:ln>
                <a:solidFill>
                  <a:schemeClr val="accent6">
                    <a:lumMod val="75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C3F-4F33-8E78-7512EC6005C1}"/>
              </c:ext>
            </c:extLst>
          </c:dPt>
          <c:dPt>
            <c:idx val="1"/>
            <c:invertIfNegative val="0"/>
            <c:bubble3D val="0"/>
            <c:spPr>
              <a:solidFill>
                <a:schemeClr val="accent6">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1C3F-4F33-8E78-7512EC6005C1}"/>
              </c:ext>
            </c:extLst>
          </c:dPt>
          <c:dPt>
            <c:idx val="2"/>
            <c:invertIfNegative val="0"/>
            <c:bubble3D val="0"/>
            <c:spPr>
              <a:solidFill>
                <a:schemeClr val="accent6">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C3F-4F33-8E78-7512EC6005C1}"/>
              </c:ext>
            </c:extLst>
          </c:dPt>
          <c:cat>
            <c:strRef>
              <c:f>AGE!$E$21:$E$24</c:f>
              <c:strCache>
                <c:ptCount val="3"/>
                <c:pt idx="0">
                  <c:v>Defence</c:v>
                </c:pt>
                <c:pt idx="1">
                  <c:v>Forward</c:v>
                </c:pt>
                <c:pt idx="2">
                  <c:v>Goalie</c:v>
                </c:pt>
              </c:strCache>
            </c:strRef>
          </c:cat>
          <c:val>
            <c:numRef>
              <c:f>AGE!$F$21:$F$24</c:f>
              <c:numCache>
                <c:formatCode>General</c:formatCode>
                <c:ptCount val="3"/>
                <c:pt idx="0">
                  <c:v>107</c:v>
                </c:pt>
                <c:pt idx="1">
                  <c:v>225</c:v>
                </c:pt>
                <c:pt idx="2">
                  <c:v>57</c:v>
                </c:pt>
              </c:numCache>
            </c:numRef>
          </c:val>
          <c:extLst>
            <c:ext xmlns:c16="http://schemas.microsoft.com/office/drawing/2014/chart" uri="{C3380CC4-5D6E-409C-BE32-E72D297353CC}">
              <c16:uniqueId val="{00000001-C389-4E07-917A-AD8722B34473}"/>
            </c:ext>
          </c:extLst>
        </c:ser>
        <c:dLbls>
          <c:showLegendKey val="0"/>
          <c:showVal val="0"/>
          <c:showCatName val="0"/>
          <c:showSerName val="0"/>
          <c:showPercent val="0"/>
          <c:showBubbleSize val="0"/>
        </c:dLbls>
        <c:gapWidth val="100"/>
        <c:overlap val="-24"/>
        <c:axId val="342015039"/>
        <c:axId val="341995071"/>
      </c:barChart>
      <c:catAx>
        <c:axId val="3420150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995071"/>
        <c:crosses val="autoZero"/>
        <c:auto val="1"/>
        <c:lblAlgn val="ctr"/>
        <c:lblOffset val="100"/>
        <c:noMultiLvlLbl val="0"/>
      </c:catAx>
      <c:valAx>
        <c:axId val="341995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015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[Spottabl_assi.xlsx]AGE!PivotTable2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Age Ratio</a:t>
            </a:r>
            <a:r>
              <a:rPr lang="en-US" b="1" baseline="0"/>
              <a:t> By Year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CC00FF"/>
          </a:solidFill>
          <a:ln>
            <a:noFill/>
          </a:ln>
          <a:effectLst/>
        </c:spPr>
      </c:pivotFmt>
      <c:pivotFmt>
        <c:idx val="2"/>
        <c:spPr>
          <a:solidFill>
            <a:srgbClr val="33CC33"/>
          </a:solidFill>
          <a:ln>
            <a:noFill/>
          </a:ln>
          <a:effectLst/>
        </c:spPr>
      </c:pivotFmt>
      <c:pivotFmt>
        <c:idx val="3"/>
        <c:spPr>
          <a:solidFill>
            <a:srgbClr val="FF3399"/>
          </a:solidFill>
          <a:ln>
            <a:noFill/>
          </a:ln>
          <a:effectLst/>
        </c:spPr>
      </c:pivotFmt>
      <c:pivotFmt>
        <c:idx val="4"/>
        <c:spPr>
          <a:solidFill>
            <a:srgbClr val="EF631D"/>
          </a:solidFill>
          <a:ln>
            <a:noFill/>
          </a:ln>
          <a:effectLst/>
        </c:spPr>
      </c:pivotFmt>
      <c:pivotFmt>
        <c:idx val="5"/>
        <c:spPr>
          <a:solidFill>
            <a:srgbClr val="AAF838"/>
          </a:solidFill>
          <a:ln>
            <a:noFill/>
          </a:ln>
          <a:effectLst/>
        </c:spPr>
      </c:pivotFmt>
    </c:pivotFmts>
    <c:plotArea>
      <c:layout/>
      <c:pieChart>
        <c:varyColors val="1"/>
        <c:ser>
          <c:idx val="0"/>
          <c:order val="0"/>
          <c:tx>
            <c:strRef>
              <c:f>AGE!$I$1</c:f>
              <c:strCache>
                <c:ptCount val="1"/>
                <c:pt idx="0">
                  <c:v>Total</c:v>
                </c:pt>
              </c:strCache>
            </c:strRef>
          </c:tx>
          <c:dPt>
            <c:idx val="0"/>
            <c:bubble3D val="0"/>
            <c:spPr>
              <a:solidFill>
                <a:srgbClr val="CC00FF"/>
              </a:solidFill>
              <a:ln>
                <a:noFill/>
              </a:ln>
              <a:effectLst/>
            </c:spPr>
            <c:extLst>
              <c:ext xmlns:c16="http://schemas.microsoft.com/office/drawing/2014/chart" uri="{C3380CC4-5D6E-409C-BE32-E72D297353CC}">
                <c16:uniqueId val="{00000002-ED87-42D8-97B4-F0428DE539E5}"/>
              </c:ext>
            </c:extLst>
          </c:dPt>
          <c:dPt>
            <c:idx val="1"/>
            <c:bubble3D val="0"/>
            <c:spPr>
              <a:solidFill>
                <a:srgbClr val="33CC33"/>
              </a:solidFill>
              <a:ln>
                <a:noFill/>
              </a:ln>
              <a:effectLst/>
            </c:spPr>
            <c:extLst>
              <c:ext xmlns:c16="http://schemas.microsoft.com/office/drawing/2014/chart" uri="{C3380CC4-5D6E-409C-BE32-E72D297353CC}">
                <c16:uniqueId val="{00000003-ED87-42D8-97B4-F0428DE539E5}"/>
              </c:ext>
            </c:extLst>
          </c:dPt>
          <c:dPt>
            <c:idx val="2"/>
            <c:bubble3D val="0"/>
            <c:spPr>
              <a:solidFill>
                <a:srgbClr val="FF3399"/>
              </a:solidFill>
              <a:ln>
                <a:noFill/>
              </a:ln>
              <a:effectLst/>
            </c:spPr>
            <c:extLst>
              <c:ext xmlns:c16="http://schemas.microsoft.com/office/drawing/2014/chart" uri="{C3380CC4-5D6E-409C-BE32-E72D297353CC}">
                <c16:uniqueId val="{00000004-ED87-42D8-97B4-F0428DE539E5}"/>
              </c:ext>
            </c:extLst>
          </c:dPt>
          <c:dPt>
            <c:idx val="3"/>
            <c:bubble3D val="0"/>
            <c:spPr>
              <a:solidFill>
                <a:srgbClr val="EF631D"/>
              </a:solidFill>
              <a:ln>
                <a:noFill/>
              </a:ln>
              <a:effectLst/>
            </c:spPr>
            <c:extLst>
              <c:ext xmlns:c16="http://schemas.microsoft.com/office/drawing/2014/chart" uri="{C3380CC4-5D6E-409C-BE32-E72D297353CC}">
                <c16:uniqueId val="{00000005-ED87-42D8-97B4-F0428DE539E5}"/>
              </c:ext>
            </c:extLst>
          </c:dPt>
          <c:dPt>
            <c:idx val="4"/>
            <c:bubble3D val="0"/>
            <c:spPr>
              <a:solidFill>
                <a:srgbClr val="AAF838"/>
              </a:solidFill>
              <a:ln>
                <a:noFill/>
              </a:ln>
              <a:effectLst/>
            </c:spPr>
            <c:extLst>
              <c:ext xmlns:c16="http://schemas.microsoft.com/office/drawing/2014/chart" uri="{C3380CC4-5D6E-409C-BE32-E72D297353CC}">
                <c16:uniqueId val="{00000006-ED87-42D8-97B4-F0428DE539E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AGE!$H$2:$H$7</c:f>
              <c:strCache>
                <c:ptCount val="5"/>
                <c:pt idx="0">
                  <c:v>1991</c:v>
                </c:pt>
                <c:pt idx="1">
                  <c:v>1992</c:v>
                </c:pt>
                <c:pt idx="2">
                  <c:v>1993</c:v>
                </c:pt>
                <c:pt idx="3">
                  <c:v>1994</c:v>
                </c:pt>
                <c:pt idx="4">
                  <c:v>1995</c:v>
                </c:pt>
              </c:strCache>
            </c:strRef>
          </c:cat>
          <c:val>
            <c:numRef>
              <c:f>AGE!$I$2:$I$7</c:f>
              <c:numCache>
                <c:formatCode>General</c:formatCode>
                <c:ptCount val="5"/>
                <c:pt idx="0">
                  <c:v>60</c:v>
                </c:pt>
                <c:pt idx="1">
                  <c:v>59</c:v>
                </c:pt>
                <c:pt idx="2">
                  <c:v>84</c:v>
                </c:pt>
                <c:pt idx="3">
                  <c:v>82</c:v>
                </c:pt>
                <c:pt idx="4">
                  <c:v>104</c:v>
                </c:pt>
              </c:numCache>
            </c:numRef>
          </c:val>
          <c:extLst>
            <c:ext xmlns:c16="http://schemas.microsoft.com/office/drawing/2014/chart" uri="{C3380CC4-5D6E-409C-BE32-E72D297353CC}">
              <c16:uniqueId val="{00000001-ED87-42D8-97B4-F0428DE539E5}"/>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5</xdr:col>
      <xdr:colOff>391976</xdr:colOff>
      <xdr:row>13</xdr:row>
      <xdr:rowOff>133271</xdr:rowOff>
    </xdr:to>
    <xdr:graphicFrame macro="">
      <xdr:nvGraphicFramePr>
        <xdr:cNvPr id="2" name="Chart 1">
          <a:extLst>
            <a:ext uri="{FF2B5EF4-FFF2-40B4-BE49-F238E27FC236}">
              <a16:creationId xmlns:a16="http://schemas.microsoft.com/office/drawing/2014/main" id="{3779F488-498C-4BD1-994D-9B6C3611E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1</xdr:colOff>
      <xdr:row>13</xdr:row>
      <xdr:rowOff>188146</xdr:rowOff>
    </xdr:from>
    <xdr:to>
      <xdr:col>5</xdr:col>
      <xdr:colOff>388055</xdr:colOff>
      <xdr:row>25</xdr:row>
      <xdr:rowOff>61736</xdr:rowOff>
    </xdr:to>
    <xdr:graphicFrame macro="">
      <xdr:nvGraphicFramePr>
        <xdr:cNvPr id="3" name="Chart 2">
          <a:extLst>
            <a:ext uri="{FF2B5EF4-FFF2-40B4-BE49-F238E27FC236}">
              <a16:creationId xmlns:a16="http://schemas.microsoft.com/office/drawing/2014/main" id="{6A953D31-5EB8-4516-88D1-B2B9C888D5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5</xdr:col>
      <xdr:colOff>485068</xdr:colOff>
      <xdr:row>0</xdr:row>
      <xdr:rowOff>0</xdr:rowOff>
    </xdr:from>
    <xdr:to>
      <xdr:col>16</xdr:col>
      <xdr:colOff>185209</xdr:colOff>
      <xdr:row>25</xdr:row>
      <xdr:rowOff>70556</xdr:rowOff>
    </xdr:to>
    <xdr:graphicFrame macro="">
      <xdr:nvGraphicFramePr>
        <xdr:cNvPr id="4" name="Chart 3">
          <a:extLst>
            <a:ext uri="{FF2B5EF4-FFF2-40B4-BE49-F238E27FC236}">
              <a16:creationId xmlns:a16="http://schemas.microsoft.com/office/drawing/2014/main" id="{963F968A-14BB-482D-8AB0-ADB1E32EE2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16</xdr:col>
      <xdr:colOff>299861</xdr:colOff>
      <xdr:row>11</xdr:row>
      <xdr:rowOff>105833</xdr:rowOff>
    </xdr:from>
    <xdr:to>
      <xdr:col>22</xdr:col>
      <xdr:colOff>220486</xdr:colOff>
      <xdr:row>25</xdr:row>
      <xdr:rowOff>79375</xdr:rowOff>
    </xdr:to>
    <xdr:graphicFrame macro="">
      <xdr:nvGraphicFramePr>
        <xdr:cNvPr id="7" name="Chart 6">
          <a:extLst>
            <a:ext uri="{FF2B5EF4-FFF2-40B4-BE49-F238E27FC236}">
              <a16:creationId xmlns:a16="http://schemas.microsoft.com/office/drawing/2014/main" id="{77CCF2F6-3933-450E-9E2C-FAE2128E7C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16</xdr:col>
      <xdr:colOff>291043</xdr:colOff>
      <xdr:row>0</xdr:row>
      <xdr:rowOff>0</xdr:rowOff>
    </xdr:from>
    <xdr:to>
      <xdr:col>22</xdr:col>
      <xdr:colOff>220487</xdr:colOff>
      <xdr:row>11</xdr:row>
      <xdr:rowOff>44096</xdr:rowOff>
    </xdr:to>
    <xdr:graphicFrame macro="">
      <xdr:nvGraphicFramePr>
        <xdr:cNvPr id="10" name="Chart 9">
          <a:extLst>
            <a:ext uri="{FF2B5EF4-FFF2-40B4-BE49-F238E27FC236}">
              <a16:creationId xmlns:a16="http://schemas.microsoft.com/office/drawing/2014/main" id="{4ACC871B-A720-4E95-B1A6-C6B48F87F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0</xdr:colOff>
      <xdr:row>0</xdr:row>
      <xdr:rowOff>0</xdr:rowOff>
    </xdr:from>
    <xdr:to>
      <xdr:col>5</xdr:col>
      <xdr:colOff>391975</xdr:colOff>
      <xdr:row>13</xdr:row>
      <xdr:rowOff>133271</xdr:rowOff>
    </xdr:to>
    <xdr:graphicFrame macro="">
      <xdr:nvGraphicFramePr>
        <xdr:cNvPr id="11" name="Chart 10">
          <a:extLst>
            <a:ext uri="{FF2B5EF4-FFF2-40B4-BE49-F238E27FC236}">
              <a16:creationId xmlns:a16="http://schemas.microsoft.com/office/drawing/2014/main" id="{1954452F-082A-4BBE-9ABD-CBDB93677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287515</xdr:colOff>
      <xdr:row>0</xdr:row>
      <xdr:rowOff>1</xdr:rowOff>
    </xdr:from>
    <xdr:to>
      <xdr:col>24</xdr:col>
      <xdr:colOff>467431</xdr:colOff>
      <xdr:row>11</xdr:row>
      <xdr:rowOff>17639</xdr:rowOff>
    </xdr:to>
    <mc:AlternateContent xmlns:mc="http://schemas.openxmlformats.org/markup-compatibility/2006">
      <mc:Choice xmlns:a14="http://schemas.microsoft.com/office/drawing/2010/main" Requires="a14">
        <xdr:graphicFrame macro="">
          <xdr:nvGraphicFramePr>
            <xdr:cNvPr id="12" name="TEAM">
              <a:extLst>
                <a:ext uri="{FF2B5EF4-FFF2-40B4-BE49-F238E27FC236}">
                  <a16:creationId xmlns:a16="http://schemas.microsoft.com/office/drawing/2014/main" id="{42186AC7-9008-4663-B248-B1AE4278FCAB}"/>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dr:sp macro="" textlink="">
          <xdr:nvSpPr>
            <xdr:cNvPr id="0" name=""/>
            <xdr:cNvSpPr>
              <a:spLocks noTextEdit="1"/>
            </xdr:cNvSpPr>
          </xdr:nvSpPr>
          <xdr:spPr>
            <a:xfrm>
              <a:off x="14839598" y="1"/>
              <a:ext cx="1502833" cy="21519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305152</xdr:colOff>
      <xdr:row>11</xdr:row>
      <xdr:rowOff>92781</xdr:rowOff>
    </xdr:from>
    <xdr:to>
      <xdr:col>24</xdr:col>
      <xdr:colOff>467430</xdr:colOff>
      <xdr:row>25</xdr:row>
      <xdr:rowOff>52917</xdr:rowOff>
    </xdr:to>
    <mc:AlternateContent xmlns:mc="http://schemas.openxmlformats.org/markup-compatibility/2006">
      <mc:Choice xmlns:a14="http://schemas.microsoft.com/office/drawing/2010/main" Requires="a14">
        <xdr:graphicFrame macro="">
          <xdr:nvGraphicFramePr>
            <xdr:cNvPr id="13" name="COUNTRY">
              <a:extLst>
                <a:ext uri="{FF2B5EF4-FFF2-40B4-BE49-F238E27FC236}">
                  <a16:creationId xmlns:a16="http://schemas.microsoft.com/office/drawing/2014/main" id="{8484AC16-5B76-49F2-AE3C-FD0233D4269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4857235" y="2227087"/>
              <a:ext cx="1485195" cy="26765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654050</xdr:colOff>
      <xdr:row>0</xdr:row>
      <xdr:rowOff>0</xdr:rowOff>
    </xdr:from>
    <xdr:to>
      <xdr:col>13</xdr:col>
      <xdr:colOff>641350</xdr:colOff>
      <xdr:row>18</xdr:row>
      <xdr:rowOff>6350</xdr:rowOff>
    </xdr:to>
    <xdr:graphicFrame macro="">
      <xdr:nvGraphicFramePr>
        <xdr:cNvPr id="2" name="Chart 1">
          <a:extLst>
            <a:ext uri="{FF2B5EF4-FFF2-40B4-BE49-F238E27FC236}">
              <a16:creationId xmlns:a16="http://schemas.microsoft.com/office/drawing/2014/main" id="{94A28268-2D7E-4C7E-BE14-7A1329C59A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355600</xdr:colOff>
      <xdr:row>15</xdr:row>
      <xdr:rowOff>177800</xdr:rowOff>
    </xdr:from>
    <xdr:to>
      <xdr:col>11</xdr:col>
      <xdr:colOff>425450</xdr:colOff>
      <xdr:row>25</xdr:row>
      <xdr:rowOff>57150</xdr:rowOff>
    </xdr:to>
    <xdr:graphicFrame macro="">
      <xdr:nvGraphicFramePr>
        <xdr:cNvPr id="2" name="Chart 1">
          <a:extLst>
            <a:ext uri="{FF2B5EF4-FFF2-40B4-BE49-F238E27FC236}">
              <a16:creationId xmlns:a16="http://schemas.microsoft.com/office/drawing/2014/main" id="{B3856DBF-D9BB-40F8-BAFE-16F0E2DACA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298450</xdr:colOff>
      <xdr:row>0</xdr:row>
      <xdr:rowOff>146050</xdr:rowOff>
    </xdr:from>
    <xdr:to>
      <xdr:col>14</xdr:col>
      <xdr:colOff>571500</xdr:colOff>
      <xdr:row>14</xdr:row>
      <xdr:rowOff>152400</xdr:rowOff>
    </xdr:to>
    <xdr:graphicFrame macro="">
      <xdr:nvGraphicFramePr>
        <xdr:cNvPr id="3" name="Chart 2">
          <a:extLst>
            <a:ext uri="{FF2B5EF4-FFF2-40B4-BE49-F238E27FC236}">
              <a16:creationId xmlns:a16="http://schemas.microsoft.com/office/drawing/2014/main" id="{BAAC1DD1-B6A9-4D95-AFA3-FCEA152FB6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95250</xdr:colOff>
      <xdr:row>0</xdr:row>
      <xdr:rowOff>6350</xdr:rowOff>
    </xdr:from>
    <xdr:to>
      <xdr:col>14</xdr:col>
      <xdr:colOff>584200</xdr:colOff>
      <xdr:row>13</xdr:row>
      <xdr:rowOff>177800</xdr:rowOff>
    </xdr:to>
    <xdr:graphicFrame macro="">
      <xdr:nvGraphicFramePr>
        <xdr:cNvPr id="2" name="Chart 1">
          <a:extLst>
            <a:ext uri="{FF2B5EF4-FFF2-40B4-BE49-F238E27FC236}">
              <a16:creationId xmlns:a16="http://schemas.microsoft.com/office/drawing/2014/main" id="{36469456-E181-4A87-95F1-6039D310A8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174625</xdr:colOff>
      <xdr:row>16</xdr:row>
      <xdr:rowOff>6350</xdr:rowOff>
    </xdr:from>
    <xdr:to>
      <xdr:col>11</xdr:col>
      <xdr:colOff>34925</xdr:colOff>
      <xdr:row>29</xdr:row>
      <xdr:rowOff>190500</xdr:rowOff>
    </xdr:to>
    <xdr:graphicFrame macro="">
      <xdr:nvGraphicFramePr>
        <xdr:cNvPr id="3" name="Chart 2">
          <a:extLst>
            <a:ext uri="{FF2B5EF4-FFF2-40B4-BE49-F238E27FC236}">
              <a16:creationId xmlns:a16="http://schemas.microsoft.com/office/drawing/2014/main" id="{A4A29C11-7D13-4B04-BC23-6702C1EE29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ushboo Jayswal" refreshedDate="44648.543218634259" createdVersion="7" refreshedVersion="7" minRefreshableVersion="3" recordCount="14" xr:uid="{ECEC991B-55EA-433C-B1B6-63E299E62AAE}">
  <cacheSource type="worksheet">
    <worksheetSource ref="E1:F15" sheet="AGE"/>
  </cacheSource>
  <cacheFields count="2">
    <cacheField name="POS" numFmtId="0">
      <sharedItems count="3">
        <s v="Forward"/>
        <s v="Defence"/>
        <s v="Goalie"/>
      </sharedItems>
    </cacheField>
    <cacheField name="AGE" numFmtId="0">
      <sharedItems containsSemiMixedTypes="0" containsString="0" containsNumber="1" containsInteger="1" minValue="26" maxValue="3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ushboo Jayswal" refreshedDate="44648.546744444444" createdVersion="7" refreshedVersion="7" minRefreshableVersion="3" recordCount="14" xr:uid="{DA8067FB-24E3-42B1-957C-D159B00214C4}">
  <cacheSource type="worksheet">
    <worksheetSource ref="D1:F15" sheet="AGE"/>
  </cacheSource>
  <cacheFields count="5">
    <cacheField name="DOB" numFmtId="14">
      <sharedItems containsSemiMixedTypes="0" containsNonDate="0" containsDate="1" containsString="0" minDate="1991-05-13T00:00:00" maxDate="1995-12-30T00:00:00" count="14">
        <d v="1995-12-29T00:00:00"/>
        <d v="1995-06-30T00:00:00"/>
        <d v="1995-09-19T00:00:00"/>
        <d v="1995-06-06T00:00:00"/>
        <d v="1994-04-23T00:00:00"/>
        <d v="1994-06-23T00:00:00"/>
        <d v="1993-11-27T00:00:00"/>
        <d v="1994-01-03T00:00:00"/>
        <d v="1993-05-29T00:00:00"/>
        <d v="1993-06-14T00:00:00"/>
        <d v="1992-05-25T00:00:00"/>
        <d v="1991-05-13T00:00:00"/>
        <d v="1992-01-03T00:00:00"/>
        <d v="1991-08-28T00:00:00"/>
      </sharedItems>
      <fieldGroup par="4" base="0">
        <rangePr groupBy="months" startDate="1991-05-13T00:00:00" endDate="1995-12-30T00:00:00"/>
        <groupItems count="14">
          <s v="&lt;13-05-1991"/>
          <s v="Jan"/>
          <s v="Feb"/>
          <s v="Mar"/>
          <s v="Apr"/>
          <s v="May"/>
          <s v="Jun"/>
          <s v="Jul"/>
          <s v="Aug"/>
          <s v="Sep"/>
          <s v="Oct"/>
          <s v="Nov"/>
          <s v="Dec"/>
          <s v="&gt;30-12-1995"/>
        </groupItems>
      </fieldGroup>
    </cacheField>
    <cacheField name="POS" numFmtId="0">
      <sharedItems count="3">
        <s v="Forward"/>
        <s v="Defence"/>
        <s v="Goalie"/>
      </sharedItems>
    </cacheField>
    <cacheField name="AGE" numFmtId="0">
      <sharedItems containsSemiMixedTypes="0" containsString="0" containsNumber="1" containsInteger="1" minValue="26" maxValue="30"/>
    </cacheField>
    <cacheField name="Quarters" numFmtId="0" databaseField="0">
      <fieldGroup base="0">
        <rangePr groupBy="quarters" startDate="1991-05-13T00:00:00" endDate="1995-12-30T00:00:00"/>
        <groupItems count="6">
          <s v="&lt;13-05-1991"/>
          <s v="Qtr1"/>
          <s v="Qtr2"/>
          <s v="Qtr3"/>
          <s v="Qtr4"/>
          <s v="&gt;30-12-1995"/>
        </groupItems>
      </fieldGroup>
    </cacheField>
    <cacheField name="Years" numFmtId="0" databaseField="0">
      <fieldGroup base="0">
        <rangePr groupBy="years" startDate="1991-05-13T00:00:00" endDate="1995-12-30T00:00:00"/>
        <groupItems count="7">
          <s v="&lt;13-05-1991"/>
          <s v="1991"/>
          <s v="1992"/>
          <s v="1993"/>
          <s v="1994"/>
          <s v="1995"/>
          <s v="&gt;30-12-1995"/>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ushboo Jayswal" refreshedDate="44648.565567939811" createdVersion="7" refreshedVersion="7" minRefreshableVersion="3" recordCount="14" xr:uid="{B4A96114-E7F0-41AB-94D6-C9EB6E23A472}">
  <cacheSource type="worksheet">
    <worksheetSource ref="D1:F15" sheet="WEIGHT"/>
  </cacheSource>
  <cacheFields count="5">
    <cacheField name="DOB" numFmtId="14">
      <sharedItems containsSemiMixedTypes="0" containsNonDate="0" containsDate="1" containsString="0" minDate="1991-05-13T00:00:00" maxDate="1995-12-30T00:00:00" count="14">
        <d v="1994-04-23T00:00:00"/>
        <d v="1995-12-29T00:00:00"/>
        <d v="1994-06-23T00:00:00"/>
        <d v="1993-11-27T00:00:00"/>
        <d v="1991-05-13T00:00:00"/>
        <d v="1992-01-03T00:00:00"/>
        <d v="1995-06-30T00:00:00"/>
        <d v="1995-09-19T00:00:00"/>
        <d v="1995-06-06T00:00:00"/>
        <d v="1994-01-03T00:00:00"/>
        <d v="1991-08-28T00:00:00"/>
        <d v="1993-05-29T00:00:00"/>
        <d v="1993-06-14T00:00:00"/>
        <d v="1992-05-25T00:00:00"/>
      </sharedItems>
      <fieldGroup par="4" base="0">
        <rangePr groupBy="months" startDate="1991-05-13T00:00:00" endDate="1995-12-30T00:00:00"/>
        <groupItems count="14">
          <s v="&lt;13-05-1991"/>
          <s v="Jan"/>
          <s v="Feb"/>
          <s v="Mar"/>
          <s v="Apr"/>
          <s v="May"/>
          <s v="Jun"/>
          <s v="Jul"/>
          <s v="Aug"/>
          <s v="Sep"/>
          <s v="Oct"/>
          <s v="Nov"/>
          <s v="Dec"/>
          <s v="&gt;30-12-1995"/>
        </groupItems>
      </fieldGroup>
    </cacheField>
    <cacheField name="POS" numFmtId="0">
      <sharedItems/>
    </cacheField>
    <cacheField name="WEIGHT" numFmtId="0">
      <sharedItems containsSemiMixedTypes="0" containsString="0" containsNumber="1" containsInteger="1" minValue="123" maxValue="175"/>
    </cacheField>
    <cacheField name="Quarters" numFmtId="0" databaseField="0">
      <fieldGroup base="0">
        <rangePr groupBy="quarters" startDate="1991-05-13T00:00:00" endDate="1995-12-30T00:00:00"/>
        <groupItems count="6">
          <s v="&lt;13-05-1991"/>
          <s v="Qtr1"/>
          <s v="Qtr2"/>
          <s v="Qtr3"/>
          <s v="Qtr4"/>
          <s v="&gt;30-12-1995"/>
        </groupItems>
      </fieldGroup>
    </cacheField>
    <cacheField name="Years" numFmtId="0" databaseField="0">
      <fieldGroup base="0">
        <rangePr groupBy="years" startDate="1991-05-13T00:00:00" endDate="1995-12-30T00:00:00"/>
        <groupItems count="7">
          <s v="&lt;13-05-1991"/>
          <s v="1991"/>
          <s v="1992"/>
          <s v="1993"/>
          <s v="1994"/>
          <s v="1995"/>
          <s v="&gt;30-12-1995"/>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ushboo Jayswal" refreshedDate="44648.569706481481" createdVersion="7" refreshedVersion="7" minRefreshableVersion="3" recordCount="14" xr:uid="{6115DF83-B5BC-47E0-A234-A7771C99C76E}">
  <cacheSource type="worksheet">
    <worksheetSource ref="E1:F15" sheet="WEIGHT"/>
  </cacheSource>
  <cacheFields count="2">
    <cacheField name="POS" numFmtId="0">
      <sharedItems count="3">
        <s v="Defence"/>
        <s v="Forward"/>
        <s v="Goalie"/>
      </sharedItems>
    </cacheField>
    <cacheField name="WEIGHT" numFmtId="0">
      <sharedItems containsSemiMixedTypes="0" containsString="0" containsNumber="1" containsInteger="1" minValue="123" maxValue="17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ushboo Jayswal" refreshedDate="44648.57237199074" createdVersion="7" refreshedVersion="7" minRefreshableVersion="3" recordCount="96" xr:uid="{B7B5B12F-F91E-4C41-9EB6-82DE22927A84}">
  <cacheSource type="worksheet">
    <worksheetSource name="Table2"/>
  </cacheSource>
  <cacheFields count="11">
    <cacheField name="ID" numFmtId="0">
      <sharedItems containsSemiMixedTypes="0" containsString="0" containsNumber="1" containsInteger="1" minValue="1" maxValue="96"/>
    </cacheField>
    <cacheField name="TEAM" numFmtId="0">
      <sharedItems count="2">
        <s v="Women"/>
        <s v="Men"/>
      </sharedItems>
    </cacheField>
    <cacheField name="COUNTRY" numFmtId="0">
      <sharedItems count="2">
        <s v="Canada"/>
        <s v="USA"/>
      </sharedItems>
    </cacheField>
    <cacheField name="FIRST NAME" numFmtId="0">
      <sharedItems/>
    </cacheField>
    <cacheField name="LAST NAME" numFmtId="0">
      <sharedItems/>
    </cacheField>
    <cacheField name="WEIGHT" numFmtId="0">
      <sharedItems containsSemiMixedTypes="0" containsString="0" containsNumber="1" containsInteger="1" minValue="123" maxValue="235"/>
    </cacheField>
    <cacheField name="DOB" numFmtId="14">
      <sharedItems containsSemiMixedTypes="0" containsNonDate="0" containsDate="1" containsString="0" minDate="1979-01-18T00:00:00" maxDate="1999-01-08T00:00:00" count="93">
        <d v="1987-02-12T00:00:00"/>
        <d v="1989-09-24T00:00:00"/>
        <d v="1994-05-05T00:00:00"/>
        <d v="1989-06-15T00:00:00"/>
        <d v="1992-03-07T00:00:00"/>
        <d v="1992-01-07T00:00:00"/>
        <d v="1990-09-05T00:00:00"/>
        <d v="1991-05-04T00:00:00"/>
        <d v="1995-01-04T00:00:00"/>
        <d v="1988-06-06T00:00:00"/>
        <d v="1990-10-17T00:00:00"/>
        <d v="1995-11-28T00:00:00"/>
        <d v="1991-03-28T00:00:00"/>
        <d v="1993-07-15T00:00:00"/>
        <d v="1988-05-19T00:00:00"/>
        <d v="1992-10-11T00:00:00"/>
        <d v="1990-04-12T00:00:00"/>
        <d v="1991-01-30T00:00:00"/>
        <d v="1985-01-04T00:00:00"/>
        <d v="1994-10-06T00:00:00"/>
        <d v="1986-08-06T00:00:00"/>
        <d v="1989-05-05T00:00:00"/>
        <d v="1994-04-10T00:00:00"/>
        <d v="1987-01-01T00:00:00"/>
        <d v="1986-02-24T00:00:00"/>
        <d v="1983-05-04T00:00:00"/>
        <d v="1980-11-11T00:00:00"/>
        <d v="1986-08-12T00:00:00"/>
        <d v="1990-03-08T00:00:00"/>
        <d v="1992-01-21T00:00:00"/>
        <d v="1981-12-10T00:00:00"/>
        <d v="1983-01-02T00:00:00"/>
        <d v="1985-09-17T00:00:00"/>
        <d v="1990-06-21T00:00:00"/>
        <d v="1985-03-29T00:00:00"/>
        <d v="1991-07-17T00:00:00"/>
        <d v="1992-05-26T00:00:00"/>
        <d v="1987-11-21T00:00:00"/>
        <d v="1980-10-03T00:00:00"/>
        <d v="1986-12-20T00:00:00"/>
        <d v="1987-03-11T00:00:00"/>
        <d v="1989-11-30T00:00:00"/>
        <d v="1986-06-20T00:00:00"/>
        <d v="1987-05-24T00:00:00"/>
        <d v="1986-09-11T00:00:00"/>
        <d v="1986-08-30T00:00:00"/>
        <d v="1999-01-07T00:00:00"/>
        <d v="1987-04-22T00:00:00"/>
        <d v="1993-11-27T00:00:00"/>
        <d v="1995-06-30T00:00:00"/>
        <d v="1992-05-25T00:00:00"/>
        <d v="1991-05-13T00:00:00"/>
        <d v="1987-09-03T00:00:00"/>
        <d v="1995-09-19T00:00:00"/>
        <d v="1994-06-23T00:00:00"/>
        <d v="1996-05-01T00:00:00"/>
        <d v="1991-08-28T00:00:00"/>
        <d v="1989-07-12T00:00:00"/>
        <d v="1989-07-03T00:00:00"/>
        <d v="1987-03-07T00:00:00"/>
        <d v="1995-06-06T00:00:00"/>
        <d v="1995-12-29T00:00:00"/>
        <d v="1993-05-29T00:00:00"/>
        <d v="1993-06-14T00:00:00"/>
        <d v="1992-01-03T00:00:00"/>
        <d v="1997-07-07T00:00:00"/>
        <d v="1994-01-03T00:00:00"/>
        <d v="1994-04-23T00:00:00"/>
        <d v="1988-08-12T00:00:00"/>
        <d v="1989-05-26T00:00:00"/>
        <d v="1989-01-30T00:00:00"/>
        <d v="1996-12-19T00:00:00"/>
        <d v="1986-01-29T00:00:00"/>
        <d v="1987-04-26T00:00:00"/>
        <d v="1996-04-09T00:00:00"/>
        <d v="1984-07-20T00:00:00"/>
        <d v="1979-01-18T00:00:00"/>
        <d v="1997-02-16T00:00:00"/>
        <d v="1985-08-16T00:00:00"/>
        <d v="1986-01-26T00:00:00"/>
        <d v="1984-07-31T00:00:00"/>
        <d v="1988-03-24T00:00:00"/>
        <d v="1991-03-22T00:00:00"/>
        <d v="1986-08-09T00:00:00"/>
        <d v="1988-06-01T00:00:00"/>
        <d v="1988-02-22T00:00:00"/>
        <d v="1988-02-29T00:00:00"/>
        <d v="1982-12-09T00:00:00"/>
        <d v="1987-04-13T00:00:00"/>
        <d v="1997-09-10T00:00:00"/>
        <d v="1982-08-26T00:00:00"/>
        <d v="1984-02-21T00:00:00"/>
        <d v="1986-11-11T00:00:00"/>
      </sharedItems>
      <fieldGroup par="10" base="6">
        <rangePr autoStart="0" autoEnd="0" groupBy="months" startDate="1991-01-01T00:00:00" endDate="1995-12-31T00:00:00"/>
        <groupItems count="14">
          <s v="&lt;01-01-1991"/>
          <s v="Jan"/>
          <s v="Feb"/>
          <s v="Mar"/>
          <s v="Apr"/>
          <s v="May"/>
          <s v="Jun"/>
          <s v="Jul"/>
          <s v="Aug"/>
          <s v="Sep"/>
          <s v="Oct"/>
          <s v="Nov"/>
          <s v="Dec"/>
          <s v="&gt;31-12-1995"/>
        </groupItems>
      </fieldGroup>
    </cacheField>
    <cacheField name="HOMETOWN" numFmtId="0">
      <sharedItems/>
    </cacheField>
    <cacheField name="POS" numFmtId="0">
      <sharedItems count="3">
        <s v="Forward"/>
        <s v="Defence"/>
        <s v="Goalie"/>
      </sharedItems>
    </cacheField>
    <cacheField name="AGE" numFmtId="0">
      <sharedItems containsSemiMixedTypes="0" containsString="0" containsNumber="1" containsInteger="1" minValue="23" maxValue="43"/>
    </cacheField>
    <cacheField name="Years" numFmtId="0" databaseField="0">
      <fieldGroup base="6">
        <rangePr autoStart="0" autoEnd="0" groupBy="years" startDate="1991-01-01T00:00:00" endDate="1995-12-31T00:00:00"/>
        <groupItems count="7">
          <s v="&lt;01-01-1991"/>
          <s v="1991"/>
          <s v="1992"/>
          <s v="1993"/>
          <s v="1994"/>
          <s v="1995"/>
          <s v="&gt;31-12-1995"/>
        </groupItems>
      </fieldGroup>
    </cacheField>
  </cacheFields>
  <extLst>
    <ext xmlns:x14="http://schemas.microsoft.com/office/spreadsheetml/2009/9/main" uri="{725AE2AE-9491-48be-B2B4-4EB974FC3084}">
      <x14:pivotCacheDefinition pivotCacheId="18717431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n v="26"/>
  </r>
  <r>
    <x v="0"/>
    <n v="26"/>
  </r>
  <r>
    <x v="1"/>
    <n v="26"/>
  </r>
  <r>
    <x v="1"/>
    <n v="26"/>
  </r>
  <r>
    <x v="1"/>
    <n v="27"/>
  </r>
  <r>
    <x v="2"/>
    <n v="27"/>
  </r>
  <r>
    <x v="0"/>
    <n v="28"/>
  </r>
  <r>
    <x v="0"/>
    <n v="28"/>
  </r>
  <r>
    <x v="0"/>
    <n v="28"/>
  </r>
  <r>
    <x v="1"/>
    <n v="28"/>
  </r>
  <r>
    <x v="0"/>
    <n v="29"/>
  </r>
  <r>
    <x v="0"/>
    <n v="30"/>
  </r>
  <r>
    <x v="2"/>
    <n v="30"/>
  </r>
  <r>
    <x v="0"/>
    <n v="3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x v="0"/>
    <n v="26"/>
  </r>
  <r>
    <x v="1"/>
    <x v="0"/>
    <n v="26"/>
  </r>
  <r>
    <x v="2"/>
    <x v="1"/>
    <n v="26"/>
  </r>
  <r>
    <x v="3"/>
    <x v="1"/>
    <n v="26"/>
  </r>
  <r>
    <x v="4"/>
    <x v="1"/>
    <n v="27"/>
  </r>
  <r>
    <x v="5"/>
    <x v="2"/>
    <n v="27"/>
  </r>
  <r>
    <x v="6"/>
    <x v="0"/>
    <n v="28"/>
  </r>
  <r>
    <x v="7"/>
    <x v="0"/>
    <n v="28"/>
  </r>
  <r>
    <x v="8"/>
    <x v="0"/>
    <n v="28"/>
  </r>
  <r>
    <x v="9"/>
    <x v="1"/>
    <n v="28"/>
  </r>
  <r>
    <x v="10"/>
    <x v="0"/>
    <n v="29"/>
  </r>
  <r>
    <x v="11"/>
    <x v="0"/>
    <n v="30"/>
  </r>
  <r>
    <x v="12"/>
    <x v="2"/>
    <n v="30"/>
  </r>
  <r>
    <x v="13"/>
    <x v="0"/>
    <n v="3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s v="Defence"/>
    <n v="175"/>
  </r>
  <r>
    <x v="1"/>
    <s v="Forward"/>
    <n v="165"/>
  </r>
  <r>
    <x v="2"/>
    <s v="Goalie"/>
    <n v="155"/>
  </r>
  <r>
    <x v="3"/>
    <s v="Forward"/>
    <n v="150"/>
  </r>
  <r>
    <x v="4"/>
    <s v="Forward"/>
    <n v="150"/>
  </r>
  <r>
    <x v="5"/>
    <s v="Goalie"/>
    <n v="150"/>
  </r>
  <r>
    <x v="6"/>
    <s v="Forward"/>
    <n v="148"/>
  </r>
  <r>
    <x v="7"/>
    <s v="Defence"/>
    <n v="142"/>
  </r>
  <r>
    <x v="8"/>
    <s v="Defence"/>
    <n v="140"/>
  </r>
  <r>
    <x v="9"/>
    <s v="Forward"/>
    <n v="140"/>
  </r>
  <r>
    <x v="10"/>
    <s v="Forward"/>
    <n v="136"/>
  </r>
  <r>
    <x v="11"/>
    <s v="Forward"/>
    <n v="135"/>
  </r>
  <r>
    <x v="12"/>
    <s v="Defence"/>
    <n v="125"/>
  </r>
  <r>
    <x v="13"/>
    <s v="Forward"/>
    <n v="12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n v="175"/>
  </r>
  <r>
    <x v="1"/>
    <n v="165"/>
  </r>
  <r>
    <x v="2"/>
    <n v="155"/>
  </r>
  <r>
    <x v="1"/>
    <n v="150"/>
  </r>
  <r>
    <x v="1"/>
    <n v="150"/>
  </r>
  <r>
    <x v="2"/>
    <n v="150"/>
  </r>
  <r>
    <x v="1"/>
    <n v="148"/>
  </r>
  <r>
    <x v="0"/>
    <n v="142"/>
  </r>
  <r>
    <x v="0"/>
    <n v="140"/>
  </r>
  <r>
    <x v="1"/>
    <n v="140"/>
  </r>
  <r>
    <x v="1"/>
    <n v="136"/>
  </r>
  <r>
    <x v="1"/>
    <n v="135"/>
  </r>
  <r>
    <x v="0"/>
    <n v="125"/>
  </r>
  <r>
    <x v="1"/>
    <n v="123"/>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
  <r>
    <n v="1"/>
    <x v="0"/>
    <x v="0"/>
    <s v="Meghan"/>
    <s v="Agosta"/>
    <n v="148"/>
    <x v="0"/>
    <s v="Ruthven"/>
    <x v="0"/>
    <n v="35"/>
  </r>
  <r>
    <n v="2"/>
    <x v="0"/>
    <x v="0"/>
    <s v="Rebecca"/>
    <s v="Johnston"/>
    <n v="148"/>
    <x v="1"/>
    <s v="Sudbury"/>
    <x v="0"/>
    <n v="32"/>
  </r>
  <r>
    <n v="3"/>
    <x v="0"/>
    <x v="0"/>
    <s v="Laura"/>
    <s v="Stacey"/>
    <n v="156"/>
    <x v="2"/>
    <s v="Kleinburg"/>
    <x v="0"/>
    <n v="27"/>
  </r>
  <r>
    <n v="4"/>
    <x v="0"/>
    <x v="0"/>
    <s v="Jennifer"/>
    <s v="Wakefield"/>
    <n v="172"/>
    <x v="3"/>
    <s v="Pickering"/>
    <x v="0"/>
    <n v="32"/>
  </r>
  <r>
    <n v="5"/>
    <x v="0"/>
    <x v="0"/>
    <s v="Jillian"/>
    <s v="Saulnier"/>
    <n v="144"/>
    <x v="4"/>
    <s v="Halifax"/>
    <x v="0"/>
    <n v="30"/>
  </r>
  <r>
    <n v="6"/>
    <x v="0"/>
    <x v="0"/>
    <s v="Mélodie"/>
    <s v="Daoust"/>
    <n v="159"/>
    <x v="5"/>
    <s v="Valleyfield"/>
    <x v="0"/>
    <n v="30"/>
  </r>
  <r>
    <n v="7"/>
    <x v="0"/>
    <x v="0"/>
    <s v="Bailey"/>
    <s v="Bram"/>
    <n v="150"/>
    <x v="6"/>
    <s v="St. Anne"/>
    <x v="0"/>
    <n v="31"/>
  </r>
  <r>
    <n v="8"/>
    <x v="0"/>
    <x v="0"/>
    <s v="Brianne"/>
    <s v="Jenner"/>
    <n v="156"/>
    <x v="7"/>
    <s v="Oakville"/>
    <x v="0"/>
    <n v="30"/>
  </r>
  <r>
    <n v="9"/>
    <x v="0"/>
    <x v="0"/>
    <s v="Sarah"/>
    <s v="Nurse"/>
    <n v="140"/>
    <x v="8"/>
    <s v="Hamilton"/>
    <x v="0"/>
    <n v="27"/>
  </r>
  <r>
    <n v="10"/>
    <x v="0"/>
    <x v="0"/>
    <s v="Haley"/>
    <s v="Irwin"/>
    <n v="170"/>
    <x v="9"/>
    <s v="Thunder Bay"/>
    <x v="0"/>
    <n v="33"/>
  </r>
  <r>
    <n v="11"/>
    <x v="0"/>
    <x v="0"/>
    <s v="Natalie"/>
    <s v="Spooner"/>
    <n v="180"/>
    <x v="10"/>
    <s v="Scarborough"/>
    <x v="0"/>
    <n v="31"/>
  </r>
  <r>
    <n v="12"/>
    <x v="0"/>
    <x v="0"/>
    <s v="Emily"/>
    <s v="Clark"/>
    <n v="130"/>
    <x v="11"/>
    <s v="Saskatoon"/>
    <x v="0"/>
    <n v="26"/>
  </r>
  <r>
    <n v="13"/>
    <x v="0"/>
    <x v="0"/>
    <s v="Marie-Philip"/>
    <s v="Poulin"/>
    <n v="160"/>
    <x v="12"/>
    <s v="Beauceville"/>
    <x v="0"/>
    <n v="31"/>
  </r>
  <r>
    <n v="14"/>
    <x v="0"/>
    <x v="0"/>
    <s v="Blayre"/>
    <s v="Turnbull"/>
    <n v="155"/>
    <x v="13"/>
    <s v="Stellarton"/>
    <x v="0"/>
    <n v="28"/>
  </r>
  <r>
    <n v="15"/>
    <x v="0"/>
    <x v="0"/>
    <s v="Jocelyne"/>
    <s v="Larocque"/>
    <n v="139"/>
    <x v="14"/>
    <s v="Ste. Anne"/>
    <x v="1"/>
    <n v="33"/>
  </r>
  <r>
    <n v="16"/>
    <x v="0"/>
    <x v="0"/>
    <s v="Brigette"/>
    <s v="Lacquette"/>
    <n v="180"/>
    <x v="15"/>
    <s v="Mallard"/>
    <x v="1"/>
    <n v="29"/>
  </r>
  <r>
    <n v="17"/>
    <x v="0"/>
    <x v="0"/>
    <s v="Lauriane"/>
    <s v="Rougeau"/>
    <n v="167"/>
    <x v="16"/>
    <s v="Beaconsfield"/>
    <x v="1"/>
    <n v="31"/>
  </r>
  <r>
    <n v="18"/>
    <x v="0"/>
    <x v="0"/>
    <s v="Laura"/>
    <s v="Fortino"/>
    <n v="137"/>
    <x v="17"/>
    <s v="Hamilton"/>
    <x v="1"/>
    <n v="31"/>
  </r>
  <r>
    <n v="19"/>
    <x v="0"/>
    <x v="0"/>
    <s v="Meaghan"/>
    <s v="Mikkelson"/>
    <n v="139"/>
    <x v="18"/>
    <s v="St. Albert"/>
    <x v="1"/>
    <n v="37"/>
  </r>
  <r>
    <n v="20"/>
    <x v="0"/>
    <x v="0"/>
    <s v="Renata"/>
    <s v="Fast"/>
    <n v="144"/>
    <x v="19"/>
    <s v="Burlington"/>
    <x v="1"/>
    <n v="27"/>
  </r>
  <r>
    <n v="21"/>
    <x v="0"/>
    <x v="0"/>
    <s v="Shannon"/>
    <s v="Szabados"/>
    <n v="146"/>
    <x v="20"/>
    <s v="Edmonton"/>
    <x v="2"/>
    <n v="35"/>
  </r>
  <r>
    <n v="22"/>
    <x v="0"/>
    <x v="0"/>
    <s v="Geneviève"/>
    <s v="Lacasse"/>
    <n v="136"/>
    <x v="21"/>
    <s v="Kingston"/>
    <x v="2"/>
    <n v="32"/>
  </r>
  <r>
    <n v="23"/>
    <x v="0"/>
    <x v="0"/>
    <s v="Ann-Renée"/>
    <s v="Desbiens"/>
    <n v="160"/>
    <x v="22"/>
    <s v="La Malbaie"/>
    <x v="2"/>
    <n v="27"/>
  </r>
  <r>
    <n v="24"/>
    <x v="1"/>
    <x v="0"/>
    <s v="Gilbert"/>
    <s v="Brulé"/>
    <n v="190"/>
    <x v="23"/>
    <s v="Vancouver"/>
    <x v="0"/>
    <n v="35"/>
  </r>
  <r>
    <n v="25"/>
    <x v="1"/>
    <x v="0"/>
    <s v="Wojtek"/>
    <s v="Wolski"/>
    <n v="220"/>
    <x v="24"/>
    <s v="Toronto"/>
    <x v="0"/>
    <n v="36"/>
  </r>
  <r>
    <n v="26"/>
    <x v="1"/>
    <x v="0"/>
    <s v="Derek"/>
    <s v="Roy"/>
    <n v="187"/>
    <x v="25"/>
    <s v="Rockland"/>
    <x v="0"/>
    <n v="38"/>
  </r>
  <r>
    <n v="27"/>
    <x v="1"/>
    <x v="0"/>
    <s v="Chris"/>
    <s v="Kelly"/>
    <n v="194"/>
    <x v="26"/>
    <s v="Toronto"/>
    <x v="0"/>
    <n v="41"/>
  </r>
  <r>
    <n v="28"/>
    <x v="1"/>
    <x v="0"/>
    <s v="Rob"/>
    <s v="Klinkhammer"/>
    <n v="214"/>
    <x v="27"/>
    <s v="Lethbridge"/>
    <x v="0"/>
    <n v="35"/>
  </r>
  <r>
    <n v="29"/>
    <x v="1"/>
    <x v="0"/>
    <s v="Brandon"/>
    <s v="Kozun"/>
    <n v="170"/>
    <x v="28"/>
    <s v="Calgary"/>
    <x v="0"/>
    <n v="32"/>
  </r>
  <r>
    <n v="30"/>
    <x v="1"/>
    <x v="0"/>
    <s v="Quinton"/>
    <s v="Howden"/>
    <n v="190"/>
    <x v="29"/>
    <s v="Oakbank"/>
    <x v="0"/>
    <n v="30"/>
  </r>
  <r>
    <n v="31"/>
    <x v="1"/>
    <x v="0"/>
    <s v="René"/>
    <s v="Bourque"/>
    <n v="216"/>
    <x v="30"/>
    <s v="Lac La Biche"/>
    <x v="0"/>
    <n v="40"/>
  </r>
  <r>
    <n v="32"/>
    <x v="1"/>
    <x v="0"/>
    <s v="Andrew"/>
    <s v="Ebbett"/>
    <n v="176"/>
    <x v="31"/>
    <s v="Vernon"/>
    <x v="0"/>
    <n v="39"/>
  </r>
  <r>
    <n v="33"/>
    <x v="1"/>
    <x v="0"/>
    <s v="Mason"/>
    <s v="Raymond"/>
    <n v="179"/>
    <x v="32"/>
    <s v="Cochrane"/>
    <x v="0"/>
    <n v="36"/>
  </r>
  <r>
    <n v="34"/>
    <x v="1"/>
    <x v="0"/>
    <s v="Eric"/>
    <s v="O’Dell"/>
    <n v="201"/>
    <x v="33"/>
    <s v="Ottawa"/>
    <x v="0"/>
    <n v="31"/>
  </r>
  <r>
    <n v="35"/>
    <x v="1"/>
    <x v="0"/>
    <s v="Maxim"/>
    <s v="Lapierre"/>
    <n v="216"/>
    <x v="34"/>
    <s v="Brossard"/>
    <x v="0"/>
    <n v="36"/>
  </r>
  <r>
    <n v="36"/>
    <x v="1"/>
    <x v="0"/>
    <s v="Linden"/>
    <s v="Vey"/>
    <n v="190"/>
    <x v="35"/>
    <s v="Wakaw"/>
    <x v="0"/>
    <n v="30"/>
  </r>
  <r>
    <n v="37"/>
    <x v="1"/>
    <x v="0"/>
    <s v="Christian"/>
    <s v="Thomas"/>
    <n v="174"/>
    <x v="36"/>
    <s v="Toronto"/>
    <x v="0"/>
    <n v="29"/>
  </r>
  <r>
    <n v="38"/>
    <x v="1"/>
    <x v="0"/>
    <s v="Karl"/>
    <s v="Stollery"/>
    <n v="181"/>
    <x v="37"/>
    <s v="Camrose"/>
    <x v="1"/>
    <n v="34"/>
  </r>
  <r>
    <n v="39"/>
    <x v="1"/>
    <x v="0"/>
    <s v="Chris"/>
    <s v="Lee"/>
    <n v="187"/>
    <x v="38"/>
    <s v="MacTier"/>
    <x v="1"/>
    <n v="41"/>
  </r>
  <r>
    <n v="40"/>
    <x v="1"/>
    <x v="0"/>
    <s v="Chay"/>
    <s v="Genoway"/>
    <n v="170"/>
    <x v="39"/>
    <s v="Morden"/>
    <x v="1"/>
    <n v="35"/>
  </r>
  <r>
    <n v="41"/>
    <x v="1"/>
    <x v="0"/>
    <s v="Marc-Andre"/>
    <s v="Gragnani"/>
    <n v="205"/>
    <x v="40"/>
    <s v="L’Île-Bizard"/>
    <x v="1"/>
    <n v="35"/>
  </r>
  <r>
    <n v="42"/>
    <x v="1"/>
    <x v="0"/>
    <s v="Stefan"/>
    <s v="Elliott"/>
    <n v="190"/>
    <x v="17"/>
    <s v="Vancouver"/>
    <x v="1"/>
    <n v="31"/>
  </r>
  <r>
    <n v="43"/>
    <x v="1"/>
    <x v="0"/>
    <s v="Cody"/>
    <s v="Goloubef"/>
    <n v="200"/>
    <x v="41"/>
    <s v="Oakville"/>
    <x v="1"/>
    <n v="32"/>
  </r>
  <r>
    <n v="44"/>
    <x v="1"/>
    <x v="0"/>
    <s v="Mat"/>
    <s v="Robinson"/>
    <n v="185"/>
    <x v="42"/>
    <s v="Calgary"/>
    <x v="1"/>
    <n v="35"/>
  </r>
  <r>
    <n v="45"/>
    <x v="1"/>
    <x v="0"/>
    <s v="Maxim"/>
    <s v="Noreau"/>
    <n v="198"/>
    <x v="43"/>
    <s v="Montreal"/>
    <x v="1"/>
    <n v="34"/>
  </r>
  <r>
    <n v="46"/>
    <x v="1"/>
    <x v="0"/>
    <s v="Ben"/>
    <s v="Scrivens"/>
    <n v="181"/>
    <x v="44"/>
    <s v="Spruce Grove"/>
    <x v="2"/>
    <n v="35"/>
  </r>
  <r>
    <n v="47"/>
    <x v="1"/>
    <x v="0"/>
    <s v="Kevin"/>
    <s v="Poulin"/>
    <n v="205"/>
    <x v="16"/>
    <s v="Montreal"/>
    <x v="2"/>
    <n v="31"/>
  </r>
  <r>
    <n v="48"/>
    <x v="1"/>
    <x v="0"/>
    <s v="Justin"/>
    <s v="Peters"/>
    <n v="210"/>
    <x v="45"/>
    <s v="Blyth"/>
    <x v="2"/>
    <n v="35"/>
  </r>
  <r>
    <n v="49"/>
    <x v="0"/>
    <x v="1"/>
    <s v="Cayla"/>
    <s v="Barnes"/>
    <n v="145"/>
    <x v="46"/>
    <s v="Eastvale"/>
    <x v="1"/>
    <n v="23"/>
  </r>
  <r>
    <n v="50"/>
    <x v="0"/>
    <x v="1"/>
    <s v="Kacey"/>
    <s v="Bellamy"/>
    <n v="145"/>
    <x v="47"/>
    <s v="Westfield"/>
    <x v="1"/>
    <n v="34"/>
  </r>
  <r>
    <n v="51"/>
    <x v="0"/>
    <x v="1"/>
    <s v="Hannah"/>
    <s v="Brandt"/>
    <n v="150"/>
    <x v="48"/>
    <s v="Vadnais Heights"/>
    <x v="0"/>
    <n v="28"/>
  </r>
  <r>
    <n v="52"/>
    <x v="0"/>
    <x v="1"/>
    <s v="Dani"/>
    <s v="Cameranesi"/>
    <n v="148"/>
    <x v="49"/>
    <s v="Plymouth"/>
    <x v="0"/>
    <n v="26"/>
  </r>
  <r>
    <n v="53"/>
    <x v="0"/>
    <x v="1"/>
    <s v="Kendall"/>
    <s v="Coyne"/>
    <n v="123"/>
    <x v="50"/>
    <s v="Palos Heights"/>
    <x v="0"/>
    <n v="29"/>
  </r>
  <r>
    <n v="54"/>
    <x v="0"/>
    <x v="1"/>
    <s v="Brianna"/>
    <s v="Decker"/>
    <n v="150"/>
    <x v="51"/>
    <s v="Dousman"/>
    <x v="0"/>
    <n v="30"/>
  </r>
  <r>
    <n v="55"/>
    <x v="0"/>
    <x v="1"/>
    <s v="Meghan"/>
    <s v="Duggan"/>
    <n v="164"/>
    <x v="52"/>
    <s v="Danvers"/>
    <x v="0"/>
    <n v="34"/>
  </r>
  <r>
    <n v="56"/>
    <x v="0"/>
    <x v="1"/>
    <s v="Kali"/>
    <s v="Flanagan"/>
    <n v="142"/>
    <x v="53"/>
    <s v="Burlington"/>
    <x v="1"/>
    <n v="26"/>
  </r>
  <r>
    <n v="57"/>
    <x v="0"/>
    <x v="1"/>
    <s v="Nicole"/>
    <s v="Hensley"/>
    <n v="155"/>
    <x v="54"/>
    <s v="Lakewood"/>
    <x v="2"/>
    <n v="27"/>
  </r>
  <r>
    <n v="58"/>
    <x v="0"/>
    <x v="1"/>
    <s v="Megan"/>
    <s v="Keller"/>
    <n v="160"/>
    <x v="55"/>
    <s v="Farmington"/>
    <x v="1"/>
    <n v="25"/>
  </r>
  <r>
    <n v="59"/>
    <x v="0"/>
    <x v="1"/>
    <s v="Amanda"/>
    <s v="Kessel"/>
    <n v="136"/>
    <x v="56"/>
    <s v="Madison"/>
    <x v="0"/>
    <n v="30"/>
  </r>
  <r>
    <n v="60"/>
    <x v="0"/>
    <x v="1"/>
    <s v="Hilary"/>
    <s v="Knight"/>
    <n v="175"/>
    <x v="57"/>
    <s v="Sun Valley"/>
    <x v="0"/>
    <n v="32"/>
  </r>
  <r>
    <n v="61"/>
    <x v="0"/>
    <x v="1"/>
    <s v="Jocelyne"/>
    <s v="Lamoureux-Davidson"/>
    <n v="150"/>
    <x v="58"/>
    <s v="Grand Forks"/>
    <x v="0"/>
    <n v="32"/>
  </r>
  <r>
    <n v="62"/>
    <x v="0"/>
    <x v="1"/>
    <s v="Monique"/>
    <s v="Lamoureux-Morando"/>
    <n v="147"/>
    <x v="58"/>
    <s v="Grand Forks"/>
    <x v="0"/>
    <n v="32"/>
  </r>
  <r>
    <n v="63"/>
    <x v="0"/>
    <x v="1"/>
    <s v="Gigi"/>
    <s v="Marvin"/>
    <n v="159"/>
    <x v="59"/>
    <s v="Warroad"/>
    <x v="0"/>
    <n v="35"/>
  </r>
  <r>
    <n v="64"/>
    <x v="0"/>
    <x v="1"/>
    <s v="Sidney"/>
    <s v="Morin"/>
    <n v="140"/>
    <x v="60"/>
    <s v="Minnetonka"/>
    <x v="1"/>
    <n v="26"/>
  </r>
  <r>
    <n v="65"/>
    <x v="0"/>
    <x v="1"/>
    <s v="Kelly"/>
    <s v="Pannek"/>
    <n v="165"/>
    <x v="61"/>
    <s v="Plymouth"/>
    <x v="0"/>
    <n v="26"/>
  </r>
  <r>
    <n v="66"/>
    <x v="0"/>
    <x v="1"/>
    <s v="Amanda"/>
    <s v="Pelkey"/>
    <n v="135"/>
    <x v="62"/>
    <s v="Montpelier"/>
    <x v="0"/>
    <n v="28"/>
  </r>
  <r>
    <n v="67"/>
    <x v="0"/>
    <x v="1"/>
    <s v="Emily"/>
    <s v="Pfalzer"/>
    <n v="125"/>
    <x v="63"/>
    <s v="Buffalo"/>
    <x v="1"/>
    <n v="28"/>
  </r>
  <r>
    <n v="68"/>
    <x v="0"/>
    <x v="1"/>
    <s v="Alex"/>
    <s v="Rigsby"/>
    <n v="150"/>
    <x v="64"/>
    <s v="Delafield"/>
    <x v="2"/>
    <n v="30"/>
  </r>
  <r>
    <n v="69"/>
    <x v="0"/>
    <x v="1"/>
    <s v="Maddie"/>
    <s v="Rooney"/>
    <n v="145"/>
    <x v="65"/>
    <s v="Andover"/>
    <x v="2"/>
    <n v="24"/>
  </r>
  <r>
    <n v="70"/>
    <x v="0"/>
    <x v="1"/>
    <s v="Haley"/>
    <s v="Skarupa"/>
    <n v="140"/>
    <x v="66"/>
    <s v="Rockville"/>
    <x v="0"/>
    <n v="28"/>
  </r>
  <r>
    <n v="71"/>
    <x v="0"/>
    <x v="1"/>
    <s v="Lee"/>
    <s v="Stecklein"/>
    <n v="175"/>
    <x v="67"/>
    <s v="Roseville"/>
    <x v="1"/>
    <n v="27"/>
  </r>
  <r>
    <n v="72"/>
    <x v="1"/>
    <x v="1"/>
    <s v="Mark"/>
    <s v="Arcobello"/>
    <n v="170"/>
    <x v="68"/>
    <s v="Milford"/>
    <x v="0"/>
    <n v="33"/>
  </r>
  <r>
    <n v="73"/>
    <x v="1"/>
    <x v="1"/>
    <s v="Chad"/>
    <s v="Billins"/>
    <n v="185"/>
    <x v="69"/>
    <s v="Marysville"/>
    <x v="1"/>
    <n v="32"/>
  </r>
  <r>
    <n v="74"/>
    <x v="1"/>
    <x v="1"/>
    <s v="Jonathan"/>
    <s v="Blum"/>
    <n v="195"/>
    <x v="70"/>
    <s v="Ladera Ranch"/>
    <x v="1"/>
    <n v="33"/>
  </r>
  <r>
    <n v="75"/>
    <x v="1"/>
    <x v="1"/>
    <s v="Will"/>
    <s v="Borgen"/>
    <n v="195"/>
    <x v="71"/>
    <s v="Moorhead"/>
    <x v="1"/>
    <n v="25"/>
  </r>
  <r>
    <n v="76"/>
    <x v="1"/>
    <x v="1"/>
    <s v="Chris"/>
    <s v="Bourque"/>
    <n v="180"/>
    <x v="72"/>
    <s v="North Reading"/>
    <x v="0"/>
    <n v="36"/>
  </r>
  <r>
    <n v="77"/>
    <x v="1"/>
    <x v="1"/>
    <s v="Bobby"/>
    <s v="Butler"/>
    <n v="189"/>
    <x v="73"/>
    <s v="Marlborough"/>
    <x v="0"/>
    <n v="34"/>
  </r>
  <r>
    <n v="78"/>
    <x v="1"/>
    <x v="1"/>
    <s v="Ryan"/>
    <s v="Donato"/>
    <n v="196"/>
    <x v="74"/>
    <s v="Scituate"/>
    <x v="0"/>
    <n v="25"/>
  </r>
  <r>
    <n v="79"/>
    <x v="1"/>
    <x v="1"/>
    <s v="Matt"/>
    <s v="Gilroy"/>
    <n v="200"/>
    <x v="75"/>
    <s v="Bellmore"/>
    <x v="1"/>
    <n v="37"/>
  </r>
  <r>
    <n v="80"/>
    <x v="1"/>
    <x v="1"/>
    <s v="Brian"/>
    <s v="Gionta"/>
    <n v="175"/>
    <x v="76"/>
    <s v="Rochester"/>
    <x v="0"/>
    <n v="43"/>
  </r>
  <r>
    <n v="81"/>
    <x v="1"/>
    <x v="1"/>
    <s v="Jordan"/>
    <s v="Greenway"/>
    <n v="235"/>
    <x v="77"/>
    <s v="Canton"/>
    <x v="0"/>
    <n v="25"/>
  </r>
  <r>
    <n v="82"/>
    <x v="1"/>
    <x v="1"/>
    <s v="Ryan"/>
    <s v="Gunderson"/>
    <n v="170"/>
    <x v="78"/>
    <s v="Bensalem"/>
    <x v="1"/>
    <n v="36"/>
  </r>
  <r>
    <n v="83"/>
    <x v="1"/>
    <x v="1"/>
    <s v="Chad"/>
    <s v="Kolarik"/>
    <n v="185"/>
    <x v="79"/>
    <s v="Abington"/>
    <x v="0"/>
    <n v="36"/>
  </r>
  <r>
    <n v="84"/>
    <x v="1"/>
    <x v="1"/>
    <s v="David"/>
    <s v="Leggio"/>
    <n v="185"/>
    <x v="80"/>
    <s v="Buffalo"/>
    <x v="2"/>
    <n v="37"/>
  </r>
  <r>
    <n v="85"/>
    <x v="1"/>
    <x v="1"/>
    <s v="Broc"/>
    <s v="Little"/>
    <n v="170"/>
    <x v="81"/>
    <s v="Rindge"/>
    <x v="0"/>
    <n v="34"/>
  </r>
  <r>
    <n v="86"/>
    <x v="1"/>
    <x v="1"/>
    <s v="Brandon"/>
    <s v="Maxwell"/>
    <n v="196"/>
    <x v="82"/>
    <s v="Winter Park"/>
    <x v="2"/>
    <n v="31"/>
  </r>
  <r>
    <n v="87"/>
    <x v="1"/>
    <x v="1"/>
    <s v="John"/>
    <s v="McCarthy"/>
    <n v="195"/>
    <x v="83"/>
    <s v="Boston"/>
    <x v="0"/>
    <n v="35"/>
  </r>
  <r>
    <n v="88"/>
    <x v="1"/>
    <x v="1"/>
    <s v="Brian"/>
    <s v="O'Neill"/>
    <n v="174"/>
    <x v="84"/>
    <s v="Yardley"/>
    <x v="0"/>
    <n v="33"/>
  </r>
  <r>
    <n v="89"/>
    <x v="1"/>
    <x v="1"/>
    <s v="Garrett"/>
    <s v="Roe"/>
    <n v="178"/>
    <x v="85"/>
    <s v="Vienna"/>
    <x v="0"/>
    <n v="34"/>
  </r>
  <r>
    <n v="90"/>
    <x v="1"/>
    <x v="1"/>
    <s v="Bobby"/>
    <s v="Sanguinetti"/>
    <n v="190"/>
    <x v="86"/>
    <s v="Wilmington"/>
    <x v="1"/>
    <n v="34"/>
  </r>
  <r>
    <n v="91"/>
    <x v="1"/>
    <x v="1"/>
    <s v="Jim"/>
    <s v="Slater"/>
    <n v="200"/>
    <x v="87"/>
    <s v="Lapeer"/>
    <x v="0"/>
    <n v="39"/>
  </r>
  <r>
    <n v="92"/>
    <x v="1"/>
    <x v="1"/>
    <s v="Ryan"/>
    <s v="Stoa"/>
    <n v="210"/>
    <x v="88"/>
    <s v="Bloomington"/>
    <x v="0"/>
    <n v="34"/>
  </r>
  <r>
    <n v="93"/>
    <x v="1"/>
    <x v="1"/>
    <s v="Troy"/>
    <s v="Terry"/>
    <n v="179"/>
    <x v="89"/>
    <s v="Highlands Ranch"/>
    <x v="0"/>
    <n v="24"/>
  </r>
  <r>
    <n v="94"/>
    <x v="1"/>
    <x v="1"/>
    <s v="Noah"/>
    <s v="Welch"/>
    <n v="215"/>
    <x v="90"/>
    <s v="Brighton"/>
    <x v="1"/>
    <n v="39"/>
  </r>
  <r>
    <n v="95"/>
    <x v="1"/>
    <x v="1"/>
    <s v="James"/>
    <s v="Wisniewski"/>
    <n v="205"/>
    <x v="91"/>
    <s v="Canton"/>
    <x v="1"/>
    <n v="38"/>
  </r>
  <r>
    <n v="96"/>
    <x v="1"/>
    <x v="1"/>
    <s v="Ryan"/>
    <s v="Zapolski"/>
    <n v="203"/>
    <x v="92"/>
    <s v="Erie"/>
    <x v="2"/>
    <n v="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6AF91B-1D4E-4809-B998-F5B3A6785791}" name="PivotTable4"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C23" firstHeaderRow="0" firstDataRow="1" firstDataCol="1" rowPageCount="2" colPageCount="1"/>
  <pivotFields count="11">
    <pivotField showAll="0"/>
    <pivotField axis="axisPage" showAll="0">
      <items count="3">
        <item x="1"/>
        <item x="0"/>
        <item t="default"/>
      </items>
    </pivotField>
    <pivotField axis="axisPage" showAll="0">
      <items count="3">
        <item x="0"/>
        <item x="1"/>
        <item t="default"/>
      </items>
    </pivotField>
    <pivotField showAll="0"/>
    <pivotField showAll="0"/>
    <pivotField dataField="1" showAll="0"/>
    <pivotField axis="axisRow" numFmtId="14" showAll="0">
      <items count="15">
        <item x="0"/>
        <item x="1"/>
        <item x="2"/>
        <item x="3"/>
        <item x="4"/>
        <item x="5"/>
        <item x="6"/>
        <item x="7"/>
        <item x="8"/>
        <item x="9"/>
        <item x="10"/>
        <item x="11"/>
        <item x="12"/>
        <item x="13"/>
        <item t="default"/>
      </items>
    </pivotField>
    <pivotField showAll="0"/>
    <pivotField showAll="0">
      <items count="4">
        <item x="1"/>
        <item x="0"/>
        <item x="2"/>
        <item t="default"/>
      </items>
    </pivotField>
    <pivotField dataField="1" showAll="0"/>
    <pivotField axis="axisRow" showAll="0">
      <items count="8">
        <item h="1" x="0"/>
        <item x="1"/>
        <item x="2"/>
        <item x="3"/>
        <item x="4"/>
        <item x="5"/>
        <item h="1" x="6"/>
        <item t="default"/>
      </items>
    </pivotField>
  </pivotFields>
  <rowFields count="2">
    <field x="10"/>
    <field x="6"/>
  </rowFields>
  <rowItems count="19">
    <i>
      <x v="1"/>
    </i>
    <i r="1">
      <x v="5"/>
    </i>
    <i r="1">
      <x v="8"/>
    </i>
    <i>
      <x v="2"/>
    </i>
    <i r="1">
      <x v="1"/>
    </i>
    <i r="1">
      <x v="5"/>
    </i>
    <i>
      <x v="3"/>
    </i>
    <i r="1">
      <x v="5"/>
    </i>
    <i r="1">
      <x v="6"/>
    </i>
    <i r="1">
      <x v="11"/>
    </i>
    <i>
      <x v="4"/>
    </i>
    <i r="1">
      <x v="1"/>
    </i>
    <i r="1">
      <x v="4"/>
    </i>
    <i r="1">
      <x v="6"/>
    </i>
    <i>
      <x v="5"/>
    </i>
    <i r="1">
      <x v="6"/>
    </i>
    <i r="1">
      <x v="9"/>
    </i>
    <i r="1">
      <x v="12"/>
    </i>
    <i t="grand">
      <x/>
    </i>
  </rowItems>
  <colFields count="1">
    <field x="-2"/>
  </colFields>
  <colItems count="2">
    <i>
      <x/>
    </i>
    <i i="1">
      <x v="1"/>
    </i>
  </colItems>
  <pageFields count="2">
    <pageField fld="1" item="1" hier="-1"/>
    <pageField fld="2" item="1" hier="-1"/>
  </pageFields>
  <dataFields count="2">
    <dataField name="Sum of AGE" fld="9" baseField="0" baseItem="0"/>
    <dataField name="Sum of WEIGHT" fld="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6CC637-7031-4984-A379-06F062A41318}"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H1:I7" firstHeaderRow="1" firstDataRow="1" firstDataCol="1"/>
  <pivotFields count="5">
    <pivotField axis="axisRow" numFmtId="14" showAll="0">
      <items count="15">
        <item h="1" x="0"/>
        <item x="1"/>
        <item x="2"/>
        <item x="3"/>
        <item x="4"/>
        <item x="5"/>
        <item x="6"/>
        <item x="7"/>
        <item x="8"/>
        <item x="9"/>
        <item x="10"/>
        <item x="11"/>
        <item x="12"/>
        <item h="1" x="13"/>
        <item t="default"/>
      </items>
    </pivotField>
    <pivotField axis="axisRow" showAll="0">
      <items count="4">
        <item x="1"/>
        <item x="0"/>
        <item x="2"/>
        <item t="default"/>
      </items>
    </pivotField>
    <pivotField dataField="1" showAll="0"/>
    <pivotField showAll="0">
      <items count="7">
        <item sd="0" x="0"/>
        <item sd="0" x="1"/>
        <item sd="0" x="2"/>
        <item sd="0" x="3"/>
        <item sd="0" x="4"/>
        <item sd="0" x="5"/>
        <item t="default"/>
      </items>
    </pivotField>
    <pivotField axis="axisRow" showAll="0">
      <items count="8">
        <item sd="0" x="0"/>
        <item sd="0" x="1"/>
        <item sd="0" x="2"/>
        <item sd="0" x="3"/>
        <item sd="0" x="4"/>
        <item sd="0" x="5"/>
        <item sd="0" x="6"/>
        <item t="default"/>
      </items>
    </pivotField>
  </pivotFields>
  <rowFields count="3">
    <field x="4"/>
    <field x="0"/>
    <field x="1"/>
  </rowFields>
  <rowItems count="6">
    <i>
      <x v="1"/>
    </i>
    <i>
      <x v="2"/>
    </i>
    <i>
      <x v="3"/>
    </i>
    <i>
      <x v="4"/>
    </i>
    <i>
      <x v="5"/>
    </i>
    <i t="grand">
      <x/>
    </i>
  </rowItems>
  <colItems count="1">
    <i/>
  </colItems>
  <dataFields count="1">
    <dataField name="Sum of AGE" fld="2" baseField="0" baseItem="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
          </reference>
        </references>
      </pivotArea>
    </chartFormat>
    <chartFormat chart="0" format="2">
      <pivotArea type="data" outline="0" fieldPosition="0">
        <references count="2">
          <reference field="4294967294" count="1" selected="0">
            <x v="0"/>
          </reference>
          <reference field="4" count="1" selected="0">
            <x v="2"/>
          </reference>
        </references>
      </pivotArea>
    </chartFormat>
    <chartFormat chart="0" format="3">
      <pivotArea type="data" outline="0" fieldPosition="0">
        <references count="2">
          <reference field="4294967294" count="1" selected="0">
            <x v="0"/>
          </reference>
          <reference field="4" count="1" selected="0">
            <x v="3"/>
          </reference>
        </references>
      </pivotArea>
    </chartFormat>
    <chartFormat chart="0" format="4">
      <pivotArea type="data" outline="0" fieldPosition="0">
        <references count="2">
          <reference field="4294967294" count="1" selected="0">
            <x v="0"/>
          </reference>
          <reference field="4" count="1" selected="0">
            <x v="4"/>
          </reference>
        </references>
      </pivotArea>
    </chartFormat>
    <chartFormat chart="0" format="5">
      <pivotArea type="data" outline="0" fieldPosition="0">
        <references count="2">
          <reference field="4294967294" count="1" selected="0">
            <x v="0"/>
          </reference>
          <reference field="4" count="1" selected="0">
            <x v="5"/>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4" count="1" selected="0">
            <x v="1"/>
          </reference>
        </references>
      </pivotArea>
    </chartFormat>
    <chartFormat chart="2" format="14">
      <pivotArea type="data" outline="0" fieldPosition="0">
        <references count="2">
          <reference field="4294967294" count="1" selected="0">
            <x v="0"/>
          </reference>
          <reference field="4" count="1" selected="0">
            <x v="2"/>
          </reference>
        </references>
      </pivotArea>
    </chartFormat>
    <chartFormat chart="2" format="15">
      <pivotArea type="data" outline="0" fieldPosition="0">
        <references count="2">
          <reference field="4294967294" count="1" selected="0">
            <x v="0"/>
          </reference>
          <reference field="4" count="1" selected="0">
            <x v="3"/>
          </reference>
        </references>
      </pivotArea>
    </chartFormat>
    <chartFormat chart="2" format="16">
      <pivotArea type="data" outline="0" fieldPosition="0">
        <references count="2">
          <reference field="4294967294" count="1" selected="0">
            <x v="0"/>
          </reference>
          <reference field="4" count="1" selected="0">
            <x v="4"/>
          </reference>
        </references>
      </pivotArea>
    </chartFormat>
    <chartFormat chart="2" format="17">
      <pivotArea type="data" outline="0" fieldPosition="0">
        <references count="2">
          <reference field="4294967294" count="1" selected="0">
            <x v="0"/>
          </reference>
          <reference field="4" count="1" selected="0">
            <x v="5"/>
          </reference>
        </references>
      </pivotArea>
    </chartFormat>
    <chartFormat chart="3" format="18" series="1">
      <pivotArea type="data" outline="0" fieldPosition="0">
        <references count="1">
          <reference field="4294967294" count="1" selected="0">
            <x v="0"/>
          </reference>
        </references>
      </pivotArea>
    </chartFormat>
    <chartFormat chart="3" format="19">
      <pivotArea type="data" outline="0" fieldPosition="0">
        <references count="2">
          <reference field="4294967294" count="1" selected="0">
            <x v="0"/>
          </reference>
          <reference field="4" count="1" selected="0">
            <x v="1"/>
          </reference>
        </references>
      </pivotArea>
    </chartFormat>
    <chartFormat chart="3" format="20">
      <pivotArea type="data" outline="0" fieldPosition="0">
        <references count="2">
          <reference field="4294967294" count="1" selected="0">
            <x v="0"/>
          </reference>
          <reference field="4" count="1" selected="0">
            <x v="2"/>
          </reference>
        </references>
      </pivotArea>
    </chartFormat>
    <chartFormat chart="3" format="21">
      <pivotArea type="data" outline="0" fieldPosition="0">
        <references count="2">
          <reference field="4294967294" count="1" selected="0">
            <x v="0"/>
          </reference>
          <reference field="4" count="1" selected="0">
            <x v="3"/>
          </reference>
        </references>
      </pivotArea>
    </chartFormat>
    <chartFormat chart="3" format="22">
      <pivotArea type="data" outline="0" fieldPosition="0">
        <references count="2">
          <reference field="4294967294" count="1" selected="0">
            <x v="0"/>
          </reference>
          <reference field="4" count="1" selected="0">
            <x v="4"/>
          </reference>
        </references>
      </pivotArea>
    </chartFormat>
    <chartFormat chart="3" format="23">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CBFD77-2D2A-46CA-B1AB-26BCDB86FB3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E20:F24" firstHeaderRow="1" firstDataRow="1" firstDataCol="1"/>
  <pivotFields count="2">
    <pivotField axis="axisRow" showAll="0">
      <items count="4">
        <item x="1"/>
        <item x="0"/>
        <item x="2"/>
        <item t="default"/>
      </items>
    </pivotField>
    <pivotField dataField="1" showAll="0"/>
  </pivotFields>
  <rowFields count="1">
    <field x="0"/>
  </rowFields>
  <rowItems count="4">
    <i>
      <x/>
    </i>
    <i>
      <x v="1"/>
    </i>
    <i>
      <x v="2"/>
    </i>
    <i t="grand">
      <x/>
    </i>
  </rowItems>
  <colItems count="1">
    <i/>
  </colItems>
  <dataFields count="1">
    <dataField name="Sum of AGE" fld="1"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0" count="1" selected="0">
            <x v="0"/>
          </reference>
        </references>
      </pivotArea>
    </chartFormat>
    <chartFormat chart="2" format="10">
      <pivotArea type="data" outline="0" fieldPosition="0">
        <references count="2">
          <reference field="4294967294" count="1" selected="0">
            <x v="0"/>
          </reference>
          <reference field="0" count="1" selected="0">
            <x v="1"/>
          </reference>
        </references>
      </pivotArea>
    </chartFormat>
    <chartFormat chart="2" format="1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274C57-3FBC-4DAB-9215-906FBB0F6736}" name="PivotTable3"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H11:I15" firstHeaderRow="1" firstDataRow="1" firstDataCol="1"/>
  <pivotFields count="2">
    <pivotField axis="axisRow" showAll="0">
      <items count="4">
        <item x="0"/>
        <item x="1"/>
        <item x="2"/>
        <item t="default"/>
      </items>
    </pivotField>
    <pivotField dataField="1" showAll="0"/>
  </pivotFields>
  <rowFields count="1">
    <field x="0"/>
  </rowFields>
  <rowItems count="4">
    <i>
      <x/>
    </i>
    <i>
      <x v="1"/>
    </i>
    <i>
      <x v="2"/>
    </i>
    <i t="grand">
      <x/>
    </i>
  </rowItems>
  <colItems count="1">
    <i/>
  </colItems>
  <dataFields count="1">
    <dataField name="Sum of WEIGHT"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1973B4-8F20-4C17-854E-A56C79F67BD1}" name="PivotTable2"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H1:I7" firstHeaderRow="1" firstDataRow="1" firstDataCol="1"/>
  <pivotFields count="5">
    <pivotField axis="axisRow" numFmtId="14" showAll="0">
      <items count="15">
        <item x="0"/>
        <item x="1"/>
        <item x="2"/>
        <item x="3"/>
        <item x="4"/>
        <item x="5"/>
        <item x="6"/>
        <item x="7"/>
        <item x="8"/>
        <item x="9"/>
        <item x="10"/>
        <item x="11"/>
        <item x="12"/>
        <item x="13"/>
        <item t="default"/>
      </items>
    </pivotField>
    <pivotField showAll="0"/>
    <pivotField dataField="1" showAll="0"/>
    <pivotField axis="axisRow" showAll="0">
      <items count="7">
        <item sd="0" x="0"/>
        <item sd="0" x="1"/>
        <item sd="0" x="2"/>
        <item sd="0" x="3"/>
        <item sd="0" x="4"/>
        <item sd="0" x="5"/>
        <item t="default"/>
      </items>
    </pivotField>
    <pivotField axis="axisRow" showAll="0">
      <items count="8">
        <item sd="0" x="0"/>
        <item sd="0" x="1"/>
        <item sd="0" x="2"/>
        <item sd="0" x="3"/>
        <item sd="0" x="4"/>
        <item sd="0" x="5"/>
        <item sd="0" x="6"/>
        <item t="default"/>
      </items>
    </pivotField>
  </pivotFields>
  <rowFields count="3">
    <field x="4"/>
    <field x="0"/>
    <field x="3"/>
  </rowFields>
  <rowItems count="6">
    <i>
      <x v="1"/>
    </i>
    <i>
      <x v="2"/>
    </i>
    <i>
      <x v="3"/>
    </i>
    <i>
      <x v="4"/>
    </i>
    <i>
      <x v="5"/>
    </i>
    <i t="grand">
      <x/>
    </i>
  </rowItems>
  <colItems count="1">
    <i/>
  </colItems>
  <dataFields count="1">
    <dataField name="Sum of WEIGHT" fld="2"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A157846D-0572-480F-B43E-492638B0EA65}" sourceName="TEAM">
  <pivotTables>
    <pivotTable tabId="14" name="PivotTable4"/>
  </pivotTables>
  <data>
    <tabular pivotCacheId="1871743121">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46DF2CA-49A5-4F76-B201-6FD7738B72B1}" sourceName="COUNTRY">
  <pivotTables>
    <pivotTable tabId="14" name="PivotTable4"/>
  </pivotTables>
  <data>
    <tabular pivotCacheId="187174312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BA65AFD2-28A7-4E83-8BAE-AA81FF8DCE46}" cache="Slicer_TEAM" caption="TEAM" rowHeight="262466"/>
  <slicer name="COUNTRY" xr10:uid="{5DEA4AC6-D127-4285-B645-5C43368739D0}" cache="Slicer_COUNTRY" caption="COUNTRY"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J97" totalsRowShown="0" headerRowDxfId="11" tableBorderDxfId="10">
  <autoFilter ref="A1:J97" xr:uid="{00000000-0009-0000-0100-000002000000}"/>
  <tableColumns count="10">
    <tableColumn id="1" xr3:uid="{00000000-0010-0000-0000-000001000000}" name="ID" dataDxfId="9"/>
    <tableColumn id="2" xr3:uid="{00000000-0010-0000-0000-000002000000}" name="TEAM" dataDxfId="8"/>
    <tableColumn id="3" xr3:uid="{00000000-0010-0000-0000-000003000000}" name="COUNTRY" dataDxfId="7"/>
    <tableColumn id="4" xr3:uid="{00000000-0010-0000-0000-000004000000}" name="FIRST NAME" dataDxfId="6"/>
    <tableColumn id="5" xr3:uid="{00000000-0010-0000-0000-000005000000}" name="LAST NAME" dataDxfId="5"/>
    <tableColumn id="6" xr3:uid="{00000000-0010-0000-0000-000006000000}" name="WEIGHT" dataDxfId="4"/>
    <tableColumn id="7" xr3:uid="{00000000-0010-0000-0000-000007000000}" name="DOB" dataDxfId="3"/>
    <tableColumn id="8" xr3:uid="{00000000-0010-0000-0000-000008000000}" name="HOMETOWN" dataDxfId="2"/>
    <tableColumn id="9" xr3:uid="{00000000-0010-0000-0000-000009000000}" name="POS" dataDxfId="1"/>
    <tableColumn id="10" xr3:uid="{00000000-0010-0000-0000-00000A000000}" name="AGE" dataDxfId="0">
      <calculatedColumnFormula>DATEDIF(G2,TODAY(),"y")</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
  <sheetViews>
    <sheetView workbookViewId="0">
      <selection activeCell="B4" sqref="B4"/>
    </sheetView>
  </sheetViews>
  <sheetFormatPr defaultColWidth="10.6640625" defaultRowHeight="15.5" x14ac:dyDescent="0.35"/>
  <cols>
    <col min="1" max="1" width="14.9140625" customWidth="1"/>
    <col min="2" max="2" width="98.33203125" style="2" customWidth="1"/>
  </cols>
  <sheetData>
    <row r="1" spans="1:2" x14ac:dyDescent="0.35">
      <c r="B1" s="1" t="s">
        <v>0</v>
      </c>
    </row>
    <row r="2" spans="1:2" x14ac:dyDescent="0.35">
      <c r="A2">
        <v>1</v>
      </c>
      <c r="B2" s="2" t="s">
        <v>1</v>
      </c>
    </row>
    <row r="3" spans="1:2" x14ac:dyDescent="0.35">
      <c r="A3">
        <v>2</v>
      </c>
      <c r="B3" s="2" t="s">
        <v>2</v>
      </c>
    </row>
    <row r="4" spans="1:2" ht="46.5" x14ac:dyDescent="0.35">
      <c r="A4">
        <v>3</v>
      </c>
      <c r="B4" s="2" t="s">
        <v>3</v>
      </c>
    </row>
    <row r="7" spans="1:2" x14ac:dyDescent="0.35">
      <c r="B7"/>
    </row>
    <row r="8" spans="1:2" x14ac:dyDescent="0.35">
      <c r="B8"/>
    </row>
    <row r="9" spans="1:2" x14ac:dyDescent="0.35">
      <c r="B9"/>
    </row>
    <row r="10" spans="1:2" x14ac:dyDescent="0.35">
      <c r="B10"/>
    </row>
    <row r="11" spans="1:2" x14ac:dyDescent="0.35">
      <c r="B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97"/>
  <sheetViews>
    <sheetView tabSelected="1" topLeftCell="C1" workbookViewId="0">
      <selection activeCell="M12" sqref="M12"/>
    </sheetView>
  </sheetViews>
  <sheetFormatPr defaultColWidth="10.6640625" defaultRowHeight="15.5" x14ac:dyDescent="0.35"/>
  <cols>
    <col min="1" max="1" width="4.33203125" customWidth="1"/>
    <col min="2" max="2" width="10.6640625" customWidth="1"/>
    <col min="3" max="3" width="10.83203125" customWidth="1"/>
    <col min="4" max="4" width="12.83203125" customWidth="1"/>
    <col min="5" max="5" width="12.33203125" customWidth="1"/>
    <col min="6" max="6" width="10.6640625" customWidth="1"/>
    <col min="7" max="7" width="10.6640625" style="9" customWidth="1"/>
    <col min="8" max="8" width="13.4140625" customWidth="1"/>
    <col min="9" max="9" width="10.6640625" customWidth="1"/>
    <col min="10" max="10" width="11" style="10" customWidth="1"/>
    <col min="11" max="11" width="7.08203125" customWidth="1"/>
    <col min="12" max="12" width="6.83203125" customWidth="1"/>
    <col min="13" max="13" width="15.6640625" bestFit="1" customWidth="1"/>
    <col min="14" max="14" width="13.83203125" bestFit="1" customWidth="1"/>
  </cols>
  <sheetData>
    <row r="1" spans="1:14" x14ac:dyDescent="0.35">
      <c r="A1" s="11" t="s">
        <v>4</v>
      </c>
      <c r="B1" s="3" t="s">
        <v>5</v>
      </c>
      <c r="C1" s="3" t="s">
        <v>6</v>
      </c>
      <c r="D1" s="3" t="s">
        <v>7</v>
      </c>
      <c r="E1" s="3" t="s">
        <v>8</v>
      </c>
      <c r="F1" s="3" t="s">
        <v>9</v>
      </c>
      <c r="G1" s="7" t="s">
        <v>10</v>
      </c>
      <c r="H1" s="3" t="s">
        <v>11</v>
      </c>
      <c r="I1" s="3" t="s">
        <v>12</v>
      </c>
      <c r="J1" s="21" t="s">
        <v>281</v>
      </c>
      <c r="K1" s="22"/>
      <c r="L1" s="6" t="s">
        <v>283</v>
      </c>
      <c r="M1" s="5" t="s">
        <v>276</v>
      </c>
    </row>
    <row r="2" spans="1:14" x14ac:dyDescent="0.35">
      <c r="A2" s="12">
        <v>1</v>
      </c>
      <c r="B2" s="4" t="s">
        <v>13</v>
      </c>
      <c r="C2" s="4" t="s">
        <v>14</v>
      </c>
      <c r="D2" s="4" t="s">
        <v>15</v>
      </c>
      <c r="E2" s="4" t="s">
        <v>16</v>
      </c>
      <c r="F2" s="4">
        <v>148</v>
      </c>
      <c r="G2" s="8">
        <v>31820</v>
      </c>
      <c r="H2" s="4" t="s">
        <v>17</v>
      </c>
      <c r="I2" s="4" t="s">
        <v>18</v>
      </c>
      <c r="J2" s="23">
        <f t="shared" ref="J2:J33" ca="1" si="0">DATEDIF(G2,TODAY(),"y")</f>
        <v>35</v>
      </c>
      <c r="M2" t="s">
        <v>85</v>
      </c>
      <c r="N2">
        <f>COUNTIF(B2:B97, "Men")</f>
        <v>50</v>
      </c>
    </row>
    <row r="3" spans="1:14" x14ac:dyDescent="0.35">
      <c r="A3" s="12">
        <v>2</v>
      </c>
      <c r="B3" s="4" t="s">
        <v>13</v>
      </c>
      <c r="C3" s="4" t="s">
        <v>14</v>
      </c>
      <c r="D3" s="4" t="s">
        <v>19</v>
      </c>
      <c r="E3" s="4" t="s">
        <v>20</v>
      </c>
      <c r="F3" s="4">
        <v>148</v>
      </c>
      <c r="G3" s="8">
        <v>32775</v>
      </c>
      <c r="H3" s="4" t="s">
        <v>21</v>
      </c>
      <c r="I3" s="4" t="s">
        <v>18</v>
      </c>
      <c r="J3" s="23">
        <f t="shared" ca="1" si="0"/>
        <v>32</v>
      </c>
      <c r="M3" t="s">
        <v>13</v>
      </c>
      <c r="N3">
        <f>COUNTIF(B2:B97, "Women")</f>
        <v>46</v>
      </c>
    </row>
    <row r="4" spans="1:14" x14ac:dyDescent="0.35">
      <c r="A4" s="12">
        <v>3</v>
      </c>
      <c r="B4" s="4" t="s">
        <v>13</v>
      </c>
      <c r="C4" s="4" t="s">
        <v>14</v>
      </c>
      <c r="D4" s="4" t="s">
        <v>22</v>
      </c>
      <c r="E4" s="4" t="s">
        <v>23</v>
      </c>
      <c r="F4" s="4">
        <v>156</v>
      </c>
      <c r="G4" s="8">
        <v>34459</v>
      </c>
      <c r="H4" s="4" t="s">
        <v>24</v>
      </c>
      <c r="I4" s="4" t="s">
        <v>18</v>
      </c>
      <c r="J4" s="23">
        <f t="shared" ca="1" si="0"/>
        <v>27</v>
      </c>
    </row>
    <row r="5" spans="1:14" x14ac:dyDescent="0.35">
      <c r="A5" s="12">
        <v>4</v>
      </c>
      <c r="B5" s="4" t="s">
        <v>13</v>
      </c>
      <c r="C5" s="4" t="s">
        <v>14</v>
      </c>
      <c r="D5" s="4" t="s">
        <v>25</v>
      </c>
      <c r="E5" s="4" t="s">
        <v>26</v>
      </c>
      <c r="F5" s="4">
        <v>172</v>
      </c>
      <c r="G5" s="8">
        <v>32674</v>
      </c>
      <c r="H5" s="4" t="s">
        <v>27</v>
      </c>
      <c r="I5" s="4" t="s">
        <v>18</v>
      </c>
      <c r="J5" s="23">
        <f t="shared" ca="1" si="0"/>
        <v>32</v>
      </c>
      <c r="K5" s="6"/>
      <c r="M5" s="6" t="s">
        <v>277</v>
      </c>
    </row>
    <row r="6" spans="1:14" x14ac:dyDescent="0.35">
      <c r="A6" s="12">
        <v>5</v>
      </c>
      <c r="B6" s="4" t="s">
        <v>13</v>
      </c>
      <c r="C6" s="4" t="s">
        <v>14</v>
      </c>
      <c r="D6" s="4" t="s">
        <v>28</v>
      </c>
      <c r="E6" s="4" t="s">
        <v>29</v>
      </c>
      <c r="F6" s="4">
        <v>144</v>
      </c>
      <c r="G6" s="8">
        <v>33670</v>
      </c>
      <c r="H6" s="4" t="s">
        <v>30</v>
      </c>
      <c r="I6" s="4" t="s">
        <v>18</v>
      </c>
      <c r="J6" s="23">
        <f t="shared" ca="1" si="0"/>
        <v>30</v>
      </c>
      <c r="K6" s="2"/>
      <c r="M6" s="13" t="s">
        <v>278</v>
      </c>
      <c r="N6">
        <f>COUNTIFS(B2:B97, "Men",C2:C97,"Canada")</f>
        <v>25</v>
      </c>
    </row>
    <row r="7" spans="1:14" x14ac:dyDescent="0.35">
      <c r="A7" s="12">
        <v>6</v>
      </c>
      <c r="B7" s="4" t="s">
        <v>13</v>
      </c>
      <c r="C7" s="4" t="s">
        <v>14</v>
      </c>
      <c r="D7" s="4" t="s">
        <v>31</v>
      </c>
      <c r="E7" s="4" t="s">
        <v>32</v>
      </c>
      <c r="F7" s="4">
        <v>159</v>
      </c>
      <c r="G7" s="8">
        <v>33610</v>
      </c>
      <c r="H7" s="4" t="s">
        <v>33</v>
      </c>
      <c r="I7" s="4" t="s">
        <v>18</v>
      </c>
      <c r="J7" s="23">
        <f t="shared" ca="1" si="0"/>
        <v>30</v>
      </c>
      <c r="M7" s="2" t="s">
        <v>279</v>
      </c>
      <c r="N7">
        <f>COUNTIFS(B2:B97, "Women",C2:C97,"USA")</f>
        <v>23</v>
      </c>
    </row>
    <row r="8" spans="1:14" x14ac:dyDescent="0.35">
      <c r="A8" s="12">
        <v>7</v>
      </c>
      <c r="B8" s="4" t="s">
        <v>13</v>
      </c>
      <c r="C8" s="4" t="s">
        <v>14</v>
      </c>
      <c r="D8" s="4" t="s">
        <v>34</v>
      </c>
      <c r="E8" s="4" t="s">
        <v>35</v>
      </c>
      <c r="F8" s="4">
        <v>150</v>
      </c>
      <c r="G8" s="8">
        <v>33121</v>
      </c>
      <c r="H8" s="4" t="s">
        <v>36</v>
      </c>
      <c r="I8" s="4" t="s">
        <v>18</v>
      </c>
      <c r="J8" s="23">
        <f t="shared" ca="1" si="0"/>
        <v>31</v>
      </c>
      <c r="K8" s="2"/>
    </row>
    <row r="9" spans="1:14" x14ac:dyDescent="0.35">
      <c r="A9" s="12">
        <v>8</v>
      </c>
      <c r="B9" s="4" t="s">
        <v>13</v>
      </c>
      <c r="C9" s="4" t="s">
        <v>14</v>
      </c>
      <c r="D9" s="4" t="s">
        <v>37</v>
      </c>
      <c r="E9" s="4" t="s">
        <v>38</v>
      </c>
      <c r="F9" s="4">
        <v>156</v>
      </c>
      <c r="G9" s="8">
        <v>33362</v>
      </c>
      <c r="H9" s="4" t="s">
        <v>39</v>
      </c>
      <c r="I9" s="4" t="s">
        <v>18</v>
      </c>
      <c r="J9" s="23">
        <f t="shared" ca="1" si="0"/>
        <v>30</v>
      </c>
      <c r="M9" s="6" t="s">
        <v>280</v>
      </c>
    </row>
    <row r="10" spans="1:14" x14ac:dyDescent="0.35">
      <c r="A10" s="12">
        <v>9</v>
      </c>
      <c r="B10" s="4" t="s">
        <v>13</v>
      </c>
      <c r="C10" s="4" t="s">
        <v>14</v>
      </c>
      <c r="D10" s="4" t="s">
        <v>40</v>
      </c>
      <c r="E10" s="4" t="s">
        <v>41</v>
      </c>
      <c r="F10" s="4">
        <v>140</v>
      </c>
      <c r="G10" s="8">
        <v>34703</v>
      </c>
      <c r="H10" s="4" t="s">
        <v>42</v>
      </c>
      <c r="I10" s="4" t="s">
        <v>18</v>
      </c>
      <c r="J10" s="23">
        <f t="shared" ca="1" si="0"/>
        <v>27</v>
      </c>
      <c r="K10" s="6"/>
      <c r="M10" s="2" t="s">
        <v>284</v>
      </c>
      <c r="N10" t="s">
        <v>286</v>
      </c>
    </row>
    <row r="11" spans="1:14" x14ac:dyDescent="0.35">
      <c r="A11" s="12">
        <v>10</v>
      </c>
      <c r="B11" s="4" t="s">
        <v>13</v>
      </c>
      <c r="C11" s="4" t="s">
        <v>14</v>
      </c>
      <c r="D11" s="4" t="s">
        <v>43</v>
      </c>
      <c r="E11" s="4" t="s">
        <v>44</v>
      </c>
      <c r="F11" s="4">
        <v>170</v>
      </c>
      <c r="G11" s="8">
        <v>32300</v>
      </c>
      <c r="H11" s="4" t="s">
        <v>45</v>
      </c>
      <c r="I11" s="4" t="s">
        <v>18</v>
      </c>
      <c r="J11" s="23">
        <f t="shared" ca="1" si="0"/>
        <v>33</v>
      </c>
      <c r="K11" s="2"/>
      <c r="M11" t="s">
        <v>306</v>
      </c>
      <c r="N11" t="s">
        <v>304</v>
      </c>
    </row>
    <row r="12" spans="1:14" x14ac:dyDescent="0.35">
      <c r="A12" s="12">
        <v>11</v>
      </c>
      <c r="B12" s="4" t="s">
        <v>13</v>
      </c>
      <c r="C12" s="4" t="s">
        <v>14</v>
      </c>
      <c r="D12" s="4" t="s">
        <v>46</v>
      </c>
      <c r="E12" s="4" t="s">
        <v>47</v>
      </c>
      <c r="F12" s="4">
        <v>180</v>
      </c>
      <c r="G12" s="8">
        <v>33163</v>
      </c>
      <c r="H12" s="4" t="s">
        <v>48</v>
      </c>
      <c r="I12" s="4" t="s">
        <v>18</v>
      </c>
      <c r="J12" s="23">
        <f t="shared" ca="1" si="0"/>
        <v>31</v>
      </c>
      <c r="N12" t="s">
        <v>305</v>
      </c>
    </row>
    <row r="13" spans="1:14" x14ac:dyDescent="0.35">
      <c r="A13" s="12">
        <v>12</v>
      </c>
      <c r="B13" s="4" t="s">
        <v>13</v>
      </c>
      <c r="C13" s="4" t="s">
        <v>14</v>
      </c>
      <c r="D13" s="4" t="s">
        <v>49</v>
      </c>
      <c r="E13" s="4" t="s">
        <v>50</v>
      </c>
      <c r="F13" s="4">
        <v>130</v>
      </c>
      <c r="G13" s="8">
        <v>35031</v>
      </c>
      <c r="H13" s="4" t="s">
        <v>51</v>
      </c>
      <c r="I13" s="4" t="s">
        <v>18</v>
      </c>
      <c r="J13" s="23">
        <f t="shared" ca="1" si="0"/>
        <v>26</v>
      </c>
    </row>
    <row r="14" spans="1:14" x14ac:dyDescent="0.35">
      <c r="A14" s="12">
        <v>13</v>
      </c>
      <c r="B14" s="4" t="s">
        <v>13</v>
      </c>
      <c r="C14" s="4" t="s">
        <v>14</v>
      </c>
      <c r="D14" s="4" t="s">
        <v>52</v>
      </c>
      <c r="E14" s="4" t="s">
        <v>53</v>
      </c>
      <c r="F14" s="4">
        <v>160</v>
      </c>
      <c r="G14" s="8">
        <v>33325</v>
      </c>
      <c r="H14" s="4" t="s">
        <v>54</v>
      </c>
      <c r="I14" s="4" t="s">
        <v>18</v>
      </c>
      <c r="J14" s="23">
        <f t="shared" ca="1" si="0"/>
        <v>31</v>
      </c>
    </row>
    <row r="15" spans="1:14" x14ac:dyDescent="0.35">
      <c r="A15" s="12">
        <v>14</v>
      </c>
      <c r="B15" s="4" t="s">
        <v>13</v>
      </c>
      <c r="C15" s="4" t="s">
        <v>14</v>
      </c>
      <c r="D15" s="4" t="s">
        <v>55</v>
      </c>
      <c r="E15" s="4" t="s">
        <v>56</v>
      </c>
      <c r="F15" s="4">
        <v>155</v>
      </c>
      <c r="G15" s="8">
        <v>34165</v>
      </c>
      <c r="H15" s="4" t="s">
        <v>57</v>
      </c>
      <c r="I15" s="4" t="s">
        <v>18</v>
      </c>
      <c r="J15" s="23">
        <f t="shared" ca="1" si="0"/>
        <v>28</v>
      </c>
    </row>
    <row r="16" spans="1:14" x14ac:dyDescent="0.35">
      <c r="A16" s="12">
        <v>15</v>
      </c>
      <c r="B16" s="4" t="s">
        <v>13</v>
      </c>
      <c r="C16" s="4" t="s">
        <v>14</v>
      </c>
      <c r="D16" s="4" t="s">
        <v>58</v>
      </c>
      <c r="E16" s="4" t="s">
        <v>59</v>
      </c>
      <c r="F16" s="4">
        <v>139</v>
      </c>
      <c r="G16" s="8">
        <v>32282</v>
      </c>
      <c r="H16" s="4" t="s">
        <v>60</v>
      </c>
      <c r="I16" s="4" t="s">
        <v>61</v>
      </c>
      <c r="J16" s="23">
        <f t="shared" ca="1" si="0"/>
        <v>33</v>
      </c>
    </row>
    <row r="17" spans="1:10" x14ac:dyDescent="0.35">
      <c r="A17" s="12">
        <v>16</v>
      </c>
      <c r="B17" s="4" t="s">
        <v>13</v>
      </c>
      <c r="C17" s="4" t="s">
        <v>14</v>
      </c>
      <c r="D17" s="4" t="s">
        <v>62</v>
      </c>
      <c r="E17" s="4" t="s">
        <v>63</v>
      </c>
      <c r="F17" s="4">
        <v>180</v>
      </c>
      <c r="G17" s="8">
        <v>33888</v>
      </c>
      <c r="H17" s="4" t="s">
        <v>64</v>
      </c>
      <c r="I17" s="4" t="s">
        <v>61</v>
      </c>
      <c r="J17" s="23">
        <f t="shared" ca="1" si="0"/>
        <v>29</v>
      </c>
    </row>
    <row r="18" spans="1:10" x14ac:dyDescent="0.35">
      <c r="A18" s="12">
        <v>17</v>
      </c>
      <c r="B18" s="4" t="s">
        <v>13</v>
      </c>
      <c r="C18" s="4" t="s">
        <v>14</v>
      </c>
      <c r="D18" s="4" t="s">
        <v>65</v>
      </c>
      <c r="E18" s="4" t="s">
        <v>66</v>
      </c>
      <c r="F18" s="4">
        <v>167</v>
      </c>
      <c r="G18" s="8">
        <v>32975</v>
      </c>
      <c r="H18" s="4" t="s">
        <v>67</v>
      </c>
      <c r="I18" s="4" t="s">
        <v>61</v>
      </c>
      <c r="J18" s="23">
        <f t="shared" ca="1" si="0"/>
        <v>31</v>
      </c>
    </row>
    <row r="19" spans="1:10" x14ac:dyDescent="0.35">
      <c r="A19" s="12">
        <v>18</v>
      </c>
      <c r="B19" s="4" t="s">
        <v>13</v>
      </c>
      <c r="C19" s="4" t="s">
        <v>14</v>
      </c>
      <c r="D19" s="4" t="s">
        <v>22</v>
      </c>
      <c r="E19" s="4" t="s">
        <v>68</v>
      </c>
      <c r="F19" s="4">
        <v>137</v>
      </c>
      <c r="G19" s="8">
        <v>33268</v>
      </c>
      <c r="H19" s="4" t="s">
        <v>42</v>
      </c>
      <c r="I19" s="4" t="s">
        <v>61</v>
      </c>
      <c r="J19" s="23">
        <f t="shared" ca="1" si="0"/>
        <v>31</v>
      </c>
    </row>
    <row r="20" spans="1:10" x14ac:dyDescent="0.35">
      <c r="A20" s="12">
        <v>19</v>
      </c>
      <c r="B20" s="4" t="s">
        <v>13</v>
      </c>
      <c r="C20" s="4" t="s">
        <v>14</v>
      </c>
      <c r="D20" s="4" t="s">
        <v>69</v>
      </c>
      <c r="E20" s="4" t="s">
        <v>70</v>
      </c>
      <c r="F20" s="4">
        <v>139</v>
      </c>
      <c r="G20" s="8">
        <v>31051</v>
      </c>
      <c r="H20" s="4" t="s">
        <v>71</v>
      </c>
      <c r="I20" s="4" t="s">
        <v>61</v>
      </c>
      <c r="J20" s="23">
        <f t="shared" ca="1" si="0"/>
        <v>37</v>
      </c>
    </row>
    <row r="21" spans="1:10" x14ac:dyDescent="0.35">
      <c r="A21" s="12">
        <v>20</v>
      </c>
      <c r="B21" s="4" t="s">
        <v>13</v>
      </c>
      <c r="C21" s="4" t="s">
        <v>14</v>
      </c>
      <c r="D21" s="4" t="s">
        <v>72</v>
      </c>
      <c r="E21" s="4" t="s">
        <v>73</v>
      </c>
      <c r="F21" s="4">
        <v>144</v>
      </c>
      <c r="G21" s="8">
        <v>34613</v>
      </c>
      <c r="H21" s="4" t="s">
        <v>74</v>
      </c>
      <c r="I21" s="4" t="s">
        <v>61</v>
      </c>
      <c r="J21" s="23">
        <f t="shared" ca="1" si="0"/>
        <v>27</v>
      </c>
    </row>
    <row r="22" spans="1:10" x14ac:dyDescent="0.35">
      <c r="A22" s="12">
        <v>21</v>
      </c>
      <c r="B22" s="4" t="s">
        <v>13</v>
      </c>
      <c r="C22" s="4" t="s">
        <v>14</v>
      </c>
      <c r="D22" s="4" t="s">
        <v>75</v>
      </c>
      <c r="E22" s="4" t="s">
        <v>76</v>
      </c>
      <c r="F22" s="4">
        <v>146</v>
      </c>
      <c r="G22" s="8">
        <v>31630</v>
      </c>
      <c r="H22" s="4" t="s">
        <v>77</v>
      </c>
      <c r="I22" s="4" t="s">
        <v>78</v>
      </c>
      <c r="J22" s="23">
        <f t="shared" ca="1" si="0"/>
        <v>35</v>
      </c>
    </row>
    <row r="23" spans="1:10" x14ac:dyDescent="0.35">
      <c r="A23" s="12">
        <v>22</v>
      </c>
      <c r="B23" s="4" t="s">
        <v>13</v>
      </c>
      <c r="C23" s="4" t="s">
        <v>14</v>
      </c>
      <c r="D23" s="4" t="s">
        <v>79</v>
      </c>
      <c r="E23" s="4" t="s">
        <v>80</v>
      </c>
      <c r="F23" s="4">
        <v>136</v>
      </c>
      <c r="G23" s="8">
        <v>32633</v>
      </c>
      <c r="H23" s="4" t="s">
        <v>81</v>
      </c>
      <c r="I23" s="4" t="s">
        <v>78</v>
      </c>
      <c r="J23" s="23">
        <f t="shared" ca="1" si="0"/>
        <v>32</v>
      </c>
    </row>
    <row r="24" spans="1:10" x14ac:dyDescent="0.35">
      <c r="A24" s="12">
        <v>23</v>
      </c>
      <c r="B24" s="4" t="s">
        <v>13</v>
      </c>
      <c r="C24" s="4" t="s">
        <v>14</v>
      </c>
      <c r="D24" s="4" t="s">
        <v>82</v>
      </c>
      <c r="E24" s="4" t="s">
        <v>83</v>
      </c>
      <c r="F24" s="4">
        <v>160</v>
      </c>
      <c r="G24" s="8">
        <v>34434</v>
      </c>
      <c r="H24" s="4" t="s">
        <v>84</v>
      </c>
      <c r="I24" s="4" t="s">
        <v>78</v>
      </c>
      <c r="J24" s="23">
        <f t="shared" ca="1" si="0"/>
        <v>27</v>
      </c>
    </row>
    <row r="25" spans="1:10" x14ac:dyDescent="0.35">
      <c r="A25" s="12">
        <v>24</v>
      </c>
      <c r="B25" s="4" t="s">
        <v>85</v>
      </c>
      <c r="C25" s="4" t="s">
        <v>14</v>
      </c>
      <c r="D25" s="4" t="s">
        <v>86</v>
      </c>
      <c r="E25" s="4" t="s">
        <v>87</v>
      </c>
      <c r="F25" s="4">
        <v>190</v>
      </c>
      <c r="G25" s="8">
        <v>31778</v>
      </c>
      <c r="H25" s="4" t="s">
        <v>88</v>
      </c>
      <c r="I25" s="4" t="s">
        <v>18</v>
      </c>
      <c r="J25" s="23">
        <f t="shared" ca="1" si="0"/>
        <v>35</v>
      </c>
    </row>
    <row r="26" spans="1:10" x14ac:dyDescent="0.35">
      <c r="A26" s="12">
        <v>25</v>
      </c>
      <c r="B26" s="4" t="s">
        <v>85</v>
      </c>
      <c r="C26" s="4" t="s">
        <v>14</v>
      </c>
      <c r="D26" s="4" t="s">
        <v>89</v>
      </c>
      <c r="E26" s="4" t="s">
        <v>90</v>
      </c>
      <c r="F26" s="4">
        <v>220</v>
      </c>
      <c r="G26" s="8">
        <v>31467</v>
      </c>
      <c r="H26" s="4" t="s">
        <v>91</v>
      </c>
      <c r="I26" s="4" t="s">
        <v>18</v>
      </c>
      <c r="J26" s="23">
        <f t="shared" ca="1" si="0"/>
        <v>36</v>
      </c>
    </row>
    <row r="27" spans="1:10" x14ac:dyDescent="0.35">
      <c r="A27" s="12">
        <v>26</v>
      </c>
      <c r="B27" s="4" t="s">
        <v>85</v>
      </c>
      <c r="C27" s="4" t="s">
        <v>14</v>
      </c>
      <c r="D27" s="4" t="s">
        <v>92</v>
      </c>
      <c r="E27" s="4" t="s">
        <v>93</v>
      </c>
      <c r="F27" s="4">
        <v>187</v>
      </c>
      <c r="G27" s="8">
        <v>30440</v>
      </c>
      <c r="H27" s="4" t="s">
        <v>94</v>
      </c>
      <c r="I27" s="4" t="s">
        <v>18</v>
      </c>
      <c r="J27" s="23">
        <f t="shared" ca="1" si="0"/>
        <v>38</v>
      </c>
    </row>
    <row r="28" spans="1:10" x14ac:dyDescent="0.35">
      <c r="A28" s="12">
        <v>27</v>
      </c>
      <c r="B28" s="4" t="s">
        <v>85</v>
      </c>
      <c r="C28" s="4" t="s">
        <v>14</v>
      </c>
      <c r="D28" s="4" t="s">
        <v>95</v>
      </c>
      <c r="E28" s="4" t="s">
        <v>96</v>
      </c>
      <c r="F28" s="4">
        <v>194</v>
      </c>
      <c r="G28" s="8">
        <v>29536</v>
      </c>
      <c r="H28" s="4" t="s">
        <v>91</v>
      </c>
      <c r="I28" s="4" t="s">
        <v>18</v>
      </c>
      <c r="J28" s="23">
        <f t="shared" ca="1" si="0"/>
        <v>41</v>
      </c>
    </row>
    <row r="29" spans="1:10" x14ac:dyDescent="0.35">
      <c r="A29" s="12">
        <v>28</v>
      </c>
      <c r="B29" s="4" t="s">
        <v>85</v>
      </c>
      <c r="C29" s="4" t="s">
        <v>14</v>
      </c>
      <c r="D29" s="4" t="s">
        <v>97</v>
      </c>
      <c r="E29" s="4" t="s">
        <v>98</v>
      </c>
      <c r="F29" s="4">
        <v>214</v>
      </c>
      <c r="G29" s="8">
        <v>31636</v>
      </c>
      <c r="H29" s="4" t="s">
        <v>99</v>
      </c>
      <c r="I29" s="4" t="s">
        <v>18</v>
      </c>
      <c r="J29" s="23">
        <f t="shared" ca="1" si="0"/>
        <v>35</v>
      </c>
    </row>
    <row r="30" spans="1:10" x14ac:dyDescent="0.35">
      <c r="A30" s="12">
        <v>29</v>
      </c>
      <c r="B30" s="4" t="s">
        <v>85</v>
      </c>
      <c r="C30" s="4" t="s">
        <v>14</v>
      </c>
      <c r="D30" s="4" t="s">
        <v>100</v>
      </c>
      <c r="E30" s="4" t="s">
        <v>101</v>
      </c>
      <c r="F30" s="4">
        <v>170</v>
      </c>
      <c r="G30" s="8">
        <v>32940</v>
      </c>
      <c r="H30" s="4" t="s">
        <v>102</v>
      </c>
      <c r="I30" s="4" t="s">
        <v>18</v>
      </c>
      <c r="J30" s="23">
        <f t="shared" ca="1" si="0"/>
        <v>32</v>
      </c>
    </row>
    <row r="31" spans="1:10" x14ac:dyDescent="0.35">
      <c r="A31" s="12">
        <v>30</v>
      </c>
      <c r="B31" s="4" t="s">
        <v>85</v>
      </c>
      <c r="C31" s="4" t="s">
        <v>14</v>
      </c>
      <c r="D31" s="4" t="s">
        <v>103</v>
      </c>
      <c r="E31" s="4" t="s">
        <v>104</v>
      </c>
      <c r="F31" s="4">
        <v>190</v>
      </c>
      <c r="G31" s="8">
        <v>33624</v>
      </c>
      <c r="H31" s="4" t="s">
        <v>105</v>
      </c>
      <c r="I31" s="4" t="s">
        <v>18</v>
      </c>
      <c r="J31" s="23">
        <f t="shared" ca="1" si="0"/>
        <v>30</v>
      </c>
    </row>
    <row r="32" spans="1:10" x14ac:dyDescent="0.35">
      <c r="A32" s="12">
        <v>31</v>
      </c>
      <c r="B32" s="4" t="s">
        <v>85</v>
      </c>
      <c r="C32" s="4" t="s">
        <v>14</v>
      </c>
      <c r="D32" s="4" t="s">
        <v>106</v>
      </c>
      <c r="E32" s="4" t="s">
        <v>107</v>
      </c>
      <c r="F32" s="4">
        <v>216</v>
      </c>
      <c r="G32" s="8">
        <v>29930</v>
      </c>
      <c r="H32" s="4" t="s">
        <v>108</v>
      </c>
      <c r="I32" s="4" t="s">
        <v>18</v>
      </c>
      <c r="J32" s="23">
        <f t="shared" ca="1" si="0"/>
        <v>40</v>
      </c>
    </row>
    <row r="33" spans="1:10" x14ac:dyDescent="0.35">
      <c r="A33" s="12">
        <v>32</v>
      </c>
      <c r="B33" s="4" t="s">
        <v>85</v>
      </c>
      <c r="C33" s="4" t="s">
        <v>14</v>
      </c>
      <c r="D33" s="4" t="s">
        <v>109</v>
      </c>
      <c r="E33" s="4" t="s">
        <v>110</v>
      </c>
      <c r="F33" s="4">
        <v>176</v>
      </c>
      <c r="G33" s="8">
        <v>30318</v>
      </c>
      <c r="H33" s="4" t="s">
        <v>111</v>
      </c>
      <c r="I33" s="4" t="s">
        <v>18</v>
      </c>
      <c r="J33" s="23">
        <f t="shared" ca="1" si="0"/>
        <v>39</v>
      </c>
    </row>
    <row r="34" spans="1:10" x14ac:dyDescent="0.35">
      <c r="A34" s="12">
        <v>33</v>
      </c>
      <c r="B34" s="4" t="s">
        <v>85</v>
      </c>
      <c r="C34" s="4" t="s">
        <v>14</v>
      </c>
      <c r="D34" s="4" t="s">
        <v>112</v>
      </c>
      <c r="E34" s="4" t="s">
        <v>113</v>
      </c>
      <c r="F34" s="4">
        <v>179</v>
      </c>
      <c r="G34" s="8">
        <v>31307</v>
      </c>
      <c r="H34" s="4" t="s">
        <v>114</v>
      </c>
      <c r="I34" s="4" t="s">
        <v>18</v>
      </c>
      <c r="J34" s="23">
        <f t="shared" ref="J34:J65" ca="1" si="1">DATEDIF(G34,TODAY(),"y")</f>
        <v>36</v>
      </c>
    </row>
    <row r="35" spans="1:10" x14ac:dyDescent="0.35">
      <c r="A35" s="12">
        <v>34</v>
      </c>
      <c r="B35" s="4" t="s">
        <v>85</v>
      </c>
      <c r="C35" s="4" t="s">
        <v>14</v>
      </c>
      <c r="D35" s="4" t="s">
        <v>115</v>
      </c>
      <c r="E35" s="4" t="s">
        <v>116</v>
      </c>
      <c r="F35" s="4">
        <v>201</v>
      </c>
      <c r="G35" s="8">
        <v>33045</v>
      </c>
      <c r="H35" s="4" t="s">
        <v>117</v>
      </c>
      <c r="I35" s="4" t="s">
        <v>18</v>
      </c>
      <c r="J35" s="23">
        <f t="shared" ca="1" si="1"/>
        <v>31</v>
      </c>
    </row>
    <row r="36" spans="1:10" x14ac:dyDescent="0.35">
      <c r="A36" s="12">
        <v>35</v>
      </c>
      <c r="B36" s="4" t="s">
        <v>85</v>
      </c>
      <c r="C36" s="4" t="s">
        <v>14</v>
      </c>
      <c r="D36" s="4" t="s">
        <v>118</v>
      </c>
      <c r="E36" s="4" t="s">
        <v>119</v>
      </c>
      <c r="F36" s="4">
        <v>216</v>
      </c>
      <c r="G36" s="8">
        <v>31135</v>
      </c>
      <c r="H36" s="4" t="s">
        <v>120</v>
      </c>
      <c r="I36" s="4" t="s">
        <v>18</v>
      </c>
      <c r="J36" s="23">
        <f t="shared" ca="1" si="1"/>
        <v>36</v>
      </c>
    </row>
    <row r="37" spans="1:10" x14ac:dyDescent="0.35">
      <c r="A37" s="12">
        <v>36</v>
      </c>
      <c r="B37" s="4" t="s">
        <v>85</v>
      </c>
      <c r="C37" s="4" t="s">
        <v>14</v>
      </c>
      <c r="D37" s="4" t="s">
        <v>121</v>
      </c>
      <c r="E37" s="4" t="s">
        <v>122</v>
      </c>
      <c r="F37" s="4">
        <v>190</v>
      </c>
      <c r="G37" s="8">
        <v>33436</v>
      </c>
      <c r="H37" s="4" t="s">
        <v>123</v>
      </c>
      <c r="I37" s="4" t="s">
        <v>18</v>
      </c>
      <c r="J37" s="23">
        <f t="shared" ca="1" si="1"/>
        <v>30</v>
      </c>
    </row>
    <row r="38" spans="1:10" x14ac:dyDescent="0.35">
      <c r="A38" s="12">
        <v>37</v>
      </c>
      <c r="B38" s="4" t="s">
        <v>85</v>
      </c>
      <c r="C38" s="4" t="s">
        <v>14</v>
      </c>
      <c r="D38" s="4" t="s">
        <v>124</v>
      </c>
      <c r="E38" s="4" t="s">
        <v>125</v>
      </c>
      <c r="F38" s="4">
        <v>174</v>
      </c>
      <c r="G38" s="8">
        <v>33750</v>
      </c>
      <c r="H38" s="4" t="s">
        <v>91</v>
      </c>
      <c r="I38" s="4" t="s">
        <v>18</v>
      </c>
      <c r="J38" s="23">
        <f t="shared" ca="1" si="1"/>
        <v>29</v>
      </c>
    </row>
    <row r="39" spans="1:10" x14ac:dyDescent="0.35">
      <c r="A39" s="12">
        <v>38</v>
      </c>
      <c r="B39" s="4" t="s">
        <v>85</v>
      </c>
      <c r="C39" s="4" t="s">
        <v>14</v>
      </c>
      <c r="D39" s="4" t="s">
        <v>126</v>
      </c>
      <c r="E39" s="4" t="s">
        <v>127</v>
      </c>
      <c r="F39" s="4">
        <v>181</v>
      </c>
      <c r="G39" s="8">
        <v>32102</v>
      </c>
      <c r="H39" s="4" t="s">
        <v>128</v>
      </c>
      <c r="I39" s="4" t="s">
        <v>61</v>
      </c>
      <c r="J39" s="23">
        <f t="shared" ca="1" si="1"/>
        <v>34</v>
      </c>
    </row>
    <row r="40" spans="1:10" x14ac:dyDescent="0.35">
      <c r="A40" s="12">
        <v>39</v>
      </c>
      <c r="B40" s="4" t="s">
        <v>85</v>
      </c>
      <c r="C40" s="4" t="s">
        <v>14</v>
      </c>
      <c r="D40" s="4" t="s">
        <v>95</v>
      </c>
      <c r="E40" s="4" t="s">
        <v>129</v>
      </c>
      <c r="F40" s="4">
        <v>187</v>
      </c>
      <c r="G40" s="8">
        <v>29497</v>
      </c>
      <c r="H40" s="4" t="s">
        <v>130</v>
      </c>
      <c r="I40" s="4" t="s">
        <v>61</v>
      </c>
      <c r="J40" s="23">
        <f t="shared" ca="1" si="1"/>
        <v>41</v>
      </c>
    </row>
    <row r="41" spans="1:10" x14ac:dyDescent="0.35">
      <c r="A41" s="12">
        <v>40</v>
      </c>
      <c r="B41" s="4" t="s">
        <v>85</v>
      </c>
      <c r="C41" s="4" t="s">
        <v>14</v>
      </c>
      <c r="D41" s="4" t="s">
        <v>131</v>
      </c>
      <c r="E41" s="4" t="s">
        <v>132</v>
      </c>
      <c r="F41" s="4">
        <v>170</v>
      </c>
      <c r="G41" s="8">
        <v>31766</v>
      </c>
      <c r="H41" s="4" t="s">
        <v>133</v>
      </c>
      <c r="I41" s="4" t="s">
        <v>61</v>
      </c>
      <c r="J41" s="23">
        <f t="shared" ca="1" si="1"/>
        <v>35</v>
      </c>
    </row>
    <row r="42" spans="1:10" x14ac:dyDescent="0.35">
      <c r="A42" s="12">
        <v>41</v>
      </c>
      <c r="B42" s="4" t="s">
        <v>85</v>
      </c>
      <c r="C42" s="4" t="s">
        <v>14</v>
      </c>
      <c r="D42" s="4" t="s">
        <v>134</v>
      </c>
      <c r="E42" s="4" t="s">
        <v>135</v>
      </c>
      <c r="F42" s="4">
        <v>205</v>
      </c>
      <c r="G42" s="8">
        <v>31847</v>
      </c>
      <c r="H42" s="4" t="s">
        <v>136</v>
      </c>
      <c r="I42" s="4" t="s">
        <v>61</v>
      </c>
      <c r="J42" s="23">
        <f t="shared" ca="1" si="1"/>
        <v>35</v>
      </c>
    </row>
    <row r="43" spans="1:10" x14ac:dyDescent="0.35">
      <c r="A43" s="12">
        <v>42</v>
      </c>
      <c r="B43" s="4" t="s">
        <v>85</v>
      </c>
      <c r="C43" s="4" t="s">
        <v>14</v>
      </c>
      <c r="D43" s="4" t="s">
        <v>137</v>
      </c>
      <c r="E43" s="4" t="s">
        <v>138</v>
      </c>
      <c r="F43" s="4">
        <v>190</v>
      </c>
      <c r="G43" s="8">
        <v>33268</v>
      </c>
      <c r="H43" s="4" t="s">
        <v>88</v>
      </c>
      <c r="I43" s="4" t="s">
        <v>61</v>
      </c>
      <c r="J43" s="23">
        <f t="shared" ca="1" si="1"/>
        <v>31</v>
      </c>
    </row>
    <row r="44" spans="1:10" x14ac:dyDescent="0.35">
      <c r="A44" s="12">
        <v>43</v>
      </c>
      <c r="B44" s="4" t="s">
        <v>85</v>
      </c>
      <c r="C44" s="4" t="s">
        <v>14</v>
      </c>
      <c r="D44" s="4" t="s">
        <v>139</v>
      </c>
      <c r="E44" s="4" t="s">
        <v>140</v>
      </c>
      <c r="F44" s="4">
        <v>200</v>
      </c>
      <c r="G44" s="8">
        <v>32842</v>
      </c>
      <c r="H44" s="4" t="s">
        <v>39</v>
      </c>
      <c r="I44" s="4" t="s">
        <v>61</v>
      </c>
      <c r="J44" s="23">
        <f t="shared" ca="1" si="1"/>
        <v>32</v>
      </c>
    </row>
    <row r="45" spans="1:10" x14ac:dyDescent="0.35">
      <c r="A45" s="12">
        <v>44</v>
      </c>
      <c r="B45" s="4" t="s">
        <v>85</v>
      </c>
      <c r="C45" s="4" t="s">
        <v>14</v>
      </c>
      <c r="D45" s="4" t="s">
        <v>141</v>
      </c>
      <c r="E45" s="4" t="s">
        <v>142</v>
      </c>
      <c r="F45" s="4">
        <v>185</v>
      </c>
      <c r="G45" s="8">
        <v>31583</v>
      </c>
      <c r="H45" s="4" t="s">
        <v>102</v>
      </c>
      <c r="I45" s="4" t="s">
        <v>61</v>
      </c>
      <c r="J45" s="23">
        <f t="shared" ca="1" si="1"/>
        <v>35</v>
      </c>
    </row>
    <row r="46" spans="1:10" x14ac:dyDescent="0.35">
      <c r="A46" s="12">
        <v>45</v>
      </c>
      <c r="B46" s="4" t="s">
        <v>85</v>
      </c>
      <c r="C46" s="4" t="s">
        <v>14</v>
      </c>
      <c r="D46" s="4" t="s">
        <v>118</v>
      </c>
      <c r="E46" s="4" t="s">
        <v>143</v>
      </c>
      <c r="F46" s="4">
        <v>198</v>
      </c>
      <c r="G46" s="8">
        <v>31921</v>
      </c>
      <c r="H46" s="4" t="s">
        <v>144</v>
      </c>
      <c r="I46" s="4" t="s">
        <v>61</v>
      </c>
      <c r="J46" s="23">
        <f t="shared" ca="1" si="1"/>
        <v>34</v>
      </c>
    </row>
    <row r="47" spans="1:10" x14ac:dyDescent="0.35">
      <c r="A47" s="12">
        <v>46</v>
      </c>
      <c r="B47" s="4" t="s">
        <v>85</v>
      </c>
      <c r="C47" s="4" t="s">
        <v>14</v>
      </c>
      <c r="D47" s="4" t="s">
        <v>145</v>
      </c>
      <c r="E47" s="4" t="s">
        <v>146</v>
      </c>
      <c r="F47" s="4">
        <v>181</v>
      </c>
      <c r="G47" s="8">
        <v>31666</v>
      </c>
      <c r="H47" s="4" t="s">
        <v>147</v>
      </c>
      <c r="I47" s="4" t="s">
        <v>78</v>
      </c>
      <c r="J47" s="23">
        <f t="shared" ca="1" si="1"/>
        <v>35</v>
      </c>
    </row>
    <row r="48" spans="1:10" x14ac:dyDescent="0.35">
      <c r="A48" s="12">
        <v>47</v>
      </c>
      <c r="B48" s="4" t="s">
        <v>85</v>
      </c>
      <c r="C48" s="4" t="s">
        <v>14</v>
      </c>
      <c r="D48" s="4" t="s">
        <v>148</v>
      </c>
      <c r="E48" s="4" t="s">
        <v>53</v>
      </c>
      <c r="F48" s="4">
        <v>205</v>
      </c>
      <c r="G48" s="8">
        <v>32975</v>
      </c>
      <c r="H48" s="4" t="s">
        <v>144</v>
      </c>
      <c r="I48" s="4" t="s">
        <v>78</v>
      </c>
      <c r="J48" s="23">
        <f t="shared" ca="1" si="1"/>
        <v>31</v>
      </c>
    </row>
    <row r="49" spans="1:10" x14ac:dyDescent="0.35">
      <c r="A49" s="12">
        <v>48</v>
      </c>
      <c r="B49" s="4" t="s">
        <v>85</v>
      </c>
      <c r="C49" s="4" t="s">
        <v>14</v>
      </c>
      <c r="D49" s="4" t="s">
        <v>149</v>
      </c>
      <c r="E49" s="4" t="s">
        <v>150</v>
      </c>
      <c r="F49" s="4">
        <v>210</v>
      </c>
      <c r="G49" s="8">
        <v>31654</v>
      </c>
      <c r="H49" s="4" t="s">
        <v>151</v>
      </c>
      <c r="I49" s="4" t="s">
        <v>78</v>
      </c>
      <c r="J49" s="23">
        <f t="shared" ca="1" si="1"/>
        <v>35</v>
      </c>
    </row>
    <row r="50" spans="1:10" x14ac:dyDescent="0.35">
      <c r="A50" s="12">
        <v>49</v>
      </c>
      <c r="B50" s="4" t="s">
        <v>13</v>
      </c>
      <c r="C50" s="4" t="s">
        <v>152</v>
      </c>
      <c r="D50" s="4" t="s">
        <v>153</v>
      </c>
      <c r="E50" s="4" t="s">
        <v>154</v>
      </c>
      <c r="F50" s="4">
        <v>145</v>
      </c>
      <c r="G50" s="8">
        <v>36167</v>
      </c>
      <c r="H50" s="4" t="s">
        <v>155</v>
      </c>
      <c r="I50" s="4" t="s">
        <v>61</v>
      </c>
      <c r="J50" s="23">
        <f t="shared" ca="1" si="1"/>
        <v>23</v>
      </c>
    </row>
    <row r="51" spans="1:10" x14ac:dyDescent="0.35">
      <c r="A51" s="12">
        <v>50</v>
      </c>
      <c r="B51" s="4" t="s">
        <v>13</v>
      </c>
      <c r="C51" s="4" t="s">
        <v>152</v>
      </c>
      <c r="D51" s="4" t="s">
        <v>156</v>
      </c>
      <c r="E51" s="4" t="s">
        <v>157</v>
      </c>
      <c r="F51" s="4">
        <v>145</v>
      </c>
      <c r="G51" s="8">
        <v>31889</v>
      </c>
      <c r="H51" s="4" t="s">
        <v>158</v>
      </c>
      <c r="I51" s="4" t="s">
        <v>61</v>
      </c>
      <c r="J51" s="23">
        <f t="shared" ca="1" si="1"/>
        <v>34</v>
      </c>
    </row>
    <row r="52" spans="1:10" x14ac:dyDescent="0.35">
      <c r="A52" s="12">
        <v>51</v>
      </c>
      <c r="B52" s="4" t="s">
        <v>13</v>
      </c>
      <c r="C52" s="4" t="s">
        <v>152</v>
      </c>
      <c r="D52" s="4" t="s">
        <v>159</v>
      </c>
      <c r="E52" s="4" t="s">
        <v>160</v>
      </c>
      <c r="F52" s="4">
        <v>150</v>
      </c>
      <c r="G52" s="8">
        <v>34300</v>
      </c>
      <c r="H52" s="4" t="s">
        <v>161</v>
      </c>
      <c r="I52" s="4" t="s">
        <v>18</v>
      </c>
      <c r="J52" s="23">
        <f t="shared" ca="1" si="1"/>
        <v>28</v>
      </c>
    </row>
    <row r="53" spans="1:10" x14ac:dyDescent="0.35">
      <c r="A53" s="12">
        <v>52</v>
      </c>
      <c r="B53" s="4" t="s">
        <v>13</v>
      </c>
      <c r="C53" s="4" t="s">
        <v>152</v>
      </c>
      <c r="D53" s="4" t="s">
        <v>162</v>
      </c>
      <c r="E53" s="4" t="s">
        <v>163</v>
      </c>
      <c r="F53" s="4">
        <v>148</v>
      </c>
      <c r="G53" s="8">
        <v>34880</v>
      </c>
      <c r="H53" s="4" t="s">
        <v>164</v>
      </c>
      <c r="I53" s="4" t="s">
        <v>18</v>
      </c>
      <c r="J53" s="23">
        <f t="shared" ca="1" si="1"/>
        <v>26</v>
      </c>
    </row>
    <row r="54" spans="1:10" x14ac:dyDescent="0.35">
      <c r="A54" s="12">
        <v>53</v>
      </c>
      <c r="B54" s="4" t="s">
        <v>13</v>
      </c>
      <c r="C54" s="4" t="s">
        <v>152</v>
      </c>
      <c r="D54" s="4" t="s">
        <v>165</v>
      </c>
      <c r="E54" s="4" t="s">
        <v>166</v>
      </c>
      <c r="F54" s="4">
        <v>123</v>
      </c>
      <c r="G54" s="8">
        <v>33749</v>
      </c>
      <c r="H54" s="4" t="s">
        <v>167</v>
      </c>
      <c r="I54" s="4" t="s">
        <v>18</v>
      </c>
      <c r="J54" s="23">
        <f t="shared" ca="1" si="1"/>
        <v>29</v>
      </c>
    </row>
    <row r="55" spans="1:10" x14ac:dyDescent="0.35">
      <c r="A55" s="12">
        <v>54</v>
      </c>
      <c r="B55" s="4" t="s">
        <v>13</v>
      </c>
      <c r="C55" s="4" t="s">
        <v>152</v>
      </c>
      <c r="D55" s="4" t="s">
        <v>168</v>
      </c>
      <c r="E55" s="4" t="s">
        <v>169</v>
      </c>
      <c r="F55" s="4">
        <v>150</v>
      </c>
      <c r="G55" s="8">
        <v>33371</v>
      </c>
      <c r="H55" s="4" t="s">
        <v>170</v>
      </c>
      <c r="I55" s="4" t="s">
        <v>18</v>
      </c>
      <c r="J55" s="23">
        <f t="shared" ca="1" si="1"/>
        <v>30</v>
      </c>
    </row>
    <row r="56" spans="1:10" x14ac:dyDescent="0.35">
      <c r="A56" s="12">
        <v>55</v>
      </c>
      <c r="B56" s="4" t="s">
        <v>13</v>
      </c>
      <c r="C56" s="4" t="s">
        <v>152</v>
      </c>
      <c r="D56" s="4" t="s">
        <v>15</v>
      </c>
      <c r="E56" s="4" t="s">
        <v>171</v>
      </c>
      <c r="F56" s="4">
        <v>164</v>
      </c>
      <c r="G56" s="8">
        <v>32023</v>
      </c>
      <c r="H56" s="4" t="s">
        <v>172</v>
      </c>
      <c r="I56" s="4" t="s">
        <v>18</v>
      </c>
      <c r="J56" s="23">
        <f t="shared" ca="1" si="1"/>
        <v>34</v>
      </c>
    </row>
    <row r="57" spans="1:10" x14ac:dyDescent="0.35">
      <c r="A57" s="12">
        <v>56</v>
      </c>
      <c r="B57" s="4" t="s">
        <v>13</v>
      </c>
      <c r="C57" s="4" t="s">
        <v>152</v>
      </c>
      <c r="D57" s="4" t="s">
        <v>173</v>
      </c>
      <c r="E57" s="4" t="s">
        <v>174</v>
      </c>
      <c r="F57" s="4">
        <v>142</v>
      </c>
      <c r="G57" s="8">
        <v>34961</v>
      </c>
      <c r="H57" s="4" t="s">
        <v>74</v>
      </c>
      <c r="I57" s="4" t="s">
        <v>61</v>
      </c>
      <c r="J57" s="23">
        <f t="shared" ca="1" si="1"/>
        <v>26</v>
      </c>
    </row>
    <row r="58" spans="1:10" x14ac:dyDescent="0.35">
      <c r="A58" s="12">
        <v>57</v>
      </c>
      <c r="B58" s="4" t="s">
        <v>13</v>
      </c>
      <c r="C58" s="4" t="s">
        <v>152</v>
      </c>
      <c r="D58" s="4" t="s">
        <v>175</v>
      </c>
      <c r="E58" s="4" t="s">
        <v>176</v>
      </c>
      <c r="F58" s="4">
        <v>155</v>
      </c>
      <c r="G58" s="8">
        <v>34508</v>
      </c>
      <c r="H58" s="4" t="s">
        <v>177</v>
      </c>
      <c r="I58" s="4" t="s">
        <v>78</v>
      </c>
      <c r="J58" s="23">
        <f t="shared" ca="1" si="1"/>
        <v>27</v>
      </c>
    </row>
    <row r="59" spans="1:10" x14ac:dyDescent="0.35">
      <c r="A59" s="12">
        <v>58</v>
      </c>
      <c r="B59" s="4" t="s">
        <v>13</v>
      </c>
      <c r="C59" s="4" t="s">
        <v>152</v>
      </c>
      <c r="D59" s="4" t="s">
        <v>178</v>
      </c>
      <c r="E59" s="4" t="s">
        <v>179</v>
      </c>
      <c r="F59" s="4">
        <v>160</v>
      </c>
      <c r="G59" s="8">
        <v>35186</v>
      </c>
      <c r="H59" s="4" t="s">
        <v>180</v>
      </c>
      <c r="I59" s="4" t="s">
        <v>61</v>
      </c>
      <c r="J59" s="23">
        <f t="shared" ca="1" si="1"/>
        <v>25</v>
      </c>
    </row>
    <row r="60" spans="1:10" x14ac:dyDescent="0.35">
      <c r="A60" s="12">
        <v>59</v>
      </c>
      <c r="B60" s="4" t="s">
        <v>13</v>
      </c>
      <c r="C60" s="4" t="s">
        <v>152</v>
      </c>
      <c r="D60" s="4" t="s">
        <v>181</v>
      </c>
      <c r="E60" s="4" t="s">
        <v>182</v>
      </c>
      <c r="F60" s="4">
        <v>136</v>
      </c>
      <c r="G60" s="8">
        <v>33478</v>
      </c>
      <c r="H60" s="4" t="s">
        <v>183</v>
      </c>
      <c r="I60" s="4" t="s">
        <v>18</v>
      </c>
      <c r="J60" s="23">
        <f t="shared" ca="1" si="1"/>
        <v>30</v>
      </c>
    </row>
    <row r="61" spans="1:10" x14ac:dyDescent="0.35">
      <c r="A61" s="12">
        <v>60</v>
      </c>
      <c r="B61" s="4" t="s">
        <v>13</v>
      </c>
      <c r="C61" s="4" t="s">
        <v>152</v>
      </c>
      <c r="D61" s="4" t="s">
        <v>184</v>
      </c>
      <c r="E61" s="4" t="s">
        <v>185</v>
      </c>
      <c r="F61" s="4">
        <v>175</v>
      </c>
      <c r="G61" s="8">
        <v>32701</v>
      </c>
      <c r="H61" s="4" t="s">
        <v>186</v>
      </c>
      <c r="I61" s="4" t="s">
        <v>18</v>
      </c>
      <c r="J61" s="23">
        <f t="shared" ca="1" si="1"/>
        <v>32</v>
      </c>
    </row>
    <row r="62" spans="1:10" x14ac:dyDescent="0.35">
      <c r="A62" s="12">
        <v>61</v>
      </c>
      <c r="B62" s="4" t="s">
        <v>13</v>
      </c>
      <c r="C62" s="4" t="s">
        <v>152</v>
      </c>
      <c r="D62" s="4" t="s">
        <v>58</v>
      </c>
      <c r="E62" s="4" t="s">
        <v>187</v>
      </c>
      <c r="F62" s="4">
        <v>150</v>
      </c>
      <c r="G62" s="8">
        <v>32692</v>
      </c>
      <c r="H62" s="4" t="s">
        <v>188</v>
      </c>
      <c r="I62" s="4" t="s">
        <v>18</v>
      </c>
      <c r="J62" s="23">
        <f t="shared" ca="1" si="1"/>
        <v>32</v>
      </c>
    </row>
    <row r="63" spans="1:10" x14ac:dyDescent="0.35">
      <c r="A63" s="12">
        <v>62</v>
      </c>
      <c r="B63" s="4" t="s">
        <v>13</v>
      </c>
      <c r="C63" s="4" t="s">
        <v>152</v>
      </c>
      <c r="D63" s="4" t="s">
        <v>189</v>
      </c>
      <c r="E63" s="4" t="s">
        <v>190</v>
      </c>
      <c r="F63" s="4">
        <v>147</v>
      </c>
      <c r="G63" s="8">
        <v>32692</v>
      </c>
      <c r="H63" s="4" t="s">
        <v>188</v>
      </c>
      <c r="I63" s="4" t="s">
        <v>18</v>
      </c>
      <c r="J63" s="23">
        <f t="shared" ca="1" si="1"/>
        <v>32</v>
      </c>
    </row>
    <row r="64" spans="1:10" x14ac:dyDescent="0.35">
      <c r="A64" s="12">
        <v>63</v>
      </c>
      <c r="B64" s="4" t="s">
        <v>13</v>
      </c>
      <c r="C64" s="4" t="s">
        <v>152</v>
      </c>
      <c r="D64" s="4" t="s">
        <v>191</v>
      </c>
      <c r="E64" s="4" t="s">
        <v>192</v>
      </c>
      <c r="F64" s="4">
        <v>159</v>
      </c>
      <c r="G64" s="8">
        <v>31843</v>
      </c>
      <c r="H64" s="4" t="s">
        <v>193</v>
      </c>
      <c r="I64" s="4" t="s">
        <v>18</v>
      </c>
      <c r="J64" s="23">
        <f t="shared" ca="1" si="1"/>
        <v>35</v>
      </c>
    </row>
    <row r="65" spans="1:10" x14ac:dyDescent="0.35">
      <c r="A65" s="12">
        <v>64</v>
      </c>
      <c r="B65" s="4" t="s">
        <v>13</v>
      </c>
      <c r="C65" s="4" t="s">
        <v>152</v>
      </c>
      <c r="D65" s="4" t="s">
        <v>194</v>
      </c>
      <c r="E65" s="4" t="s">
        <v>195</v>
      </c>
      <c r="F65" s="4">
        <v>140</v>
      </c>
      <c r="G65" s="8">
        <v>34856</v>
      </c>
      <c r="H65" s="4" t="s">
        <v>196</v>
      </c>
      <c r="I65" s="4" t="s">
        <v>61</v>
      </c>
      <c r="J65" s="23">
        <f t="shared" ca="1" si="1"/>
        <v>26</v>
      </c>
    </row>
    <row r="66" spans="1:10" x14ac:dyDescent="0.35">
      <c r="A66" s="12">
        <v>65</v>
      </c>
      <c r="B66" s="4" t="s">
        <v>13</v>
      </c>
      <c r="C66" s="4" t="s">
        <v>152</v>
      </c>
      <c r="D66" s="4" t="s">
        <v>96</v>
      </c>
      <c r="E66" s="4" t="s">
        <v>197</v>
      </c>
      <c r="F66" s="4">
        <v>165</v>
      </c>
      <c r="G66" s="8">
        <v>35062</v>
      </c>
      <c r="H66" s="4" t="s">
        <v>164</v>
      </c>
      <c r="I66" s="4" t="s">
        <v>18</v>
      </c>
      <c r="J66" s="23">
        <f t="shared" ref="J66:J97" ca="1" si="2">DATEDIF(G66,TODAY(),"y")</f>
        <v>26</v>
      </c>
    </row>
    <row r="67" spans="1:10" x14ac:dyDescent="0.35">
      <c r="A67" s="12">
        <v>66</v>
      </c>
      <c r="B67" s="4" t="s">
        <v>13</v>
      </c>
      <c r="C67" s="4" t="s">
        <v>152</v>
      </c>
      <c r="D67" s="4" t="s">
        <v>181</v>
      </c>
      <c r="E67" s="4" t="s">
        <v>198</v>
      </c>
      <c r="F67" s="4">
        <v>135</v>
      </c>
      <c r="G67" s="8">
        <v>34118</v>
      </c>
      <c r="H67" s="4" t="s">
        <v>199</v>
      </c>
      <c r="I67" s="4" t="s">
        <v>18</v>
      </c>
      <c r="J67" s="23">
        <f t="shared" ca="1" si="2"/>
        <v>28</v>
      </c>
    </row>
    <row r="68" spans="1:10" x14ac:dyDescent="0.35">
      <c r="A68" s="12">
        <v>67</v>
      </c>
      <c r="B68" s="4" t="s">
        <v>13</v>
      </c>
      <c r="C68" s="4" t="s">
        <v>152</v>
      </c>
      <c r="D68" s="4" t="s">
        <v>49</v>
      </c>
      <c r="E68" s="4" t="s">
        <v>200</v>
      </c>
      <c r="F68" s="4">
        <v>125</v>
      </c>
      <c r="G68" s="8">
        <v>34134</v>
      </c>
      <c r="H68" s="4" t="s">
        <v>201</v>
      </c>
      <c r="I68" s="4" t="s">
        <v>61</v>
      </c>
      <c r="J68" s="23">
        <f t="shared" ca="1" si="2"/>
        <v>28</v>
      </c>
    </row>
    <row r="69" spans="1:10" x14ac:dyDescent="0.35">
      <c r="A69" s="12">
        <v>68</v>
      </c>
      <c r="B69" s="4" t="s">
        <v>13</v>
      </c>
      <c r="C69" s="4" t="s">
        <v>152</v>
      </c>
      <c r="D69" s="4" t="s">
        <v>202</v>
      </c>
      <c r="E69" s="4" t="s">
        <v>203</v>
      </c>
      <c r="F69" s="4">
        <v>150</v>
      </c>
      <c r="G69" s="8">
        <v>33606</v>
      </c>
      <c r="H69" s="4" t="s">
        <v>204</v>
      </c>
      <c r="I69" s="4" t="s">
        <v>78</v>
      </c>
      <c r="J69" s="23">
        <f t="shared" ca="1" si="2"/>
        <v>30</v>
      </c>
    </row>
    <row r="70" spans="1:10" x14ac:dyDescent="0.35">
      <c r="A70" s="12">
        <v>69</v>
      </c>
      <c r="B70" s="4" t="s">
        <v>13</v>
      </c>
      <c r="C70" s="4" t="s">
        <v>152</v>
      </c>
      <c r="D70" s="4" t="s">
        <v>205</v>
      </c>
      <c r="E70" s="4" t="s">
        <v>206</v>
      </c>
      <c r="F70" s="4">
        <v>145</v>
      </c>
      <c r="G70" s="8">
        <v>35618</v>
      </c>
      <c r="H70" s="4" t="s">
        <v>207</v>
      </c>
      <c r="I70" s="4" t="s">
        <v>78</v>
      </c>
      <c r="J70" s="23">
        <f t="shared" ca="1" si="2"/>
        <v>24</v>
      </c>
    </row>
    <row r="71" spans="1:10" x14ac:dyDescent="0.35">
      <c r="A71" s="12">
        <v>70</v>
      </c>
      <c r="B71" s="4" t="s">
        <v>13</v>
      </c>
      <c r="C71" s="4" t="s">
        <v>152</v>
      </c>
      <c r="D71" s="4" t="s">
        <v>43</v>
      </c>
      <c r="E71" s="4" t="s">
        <v>208</v>
      </c>
      <c r="F71" s="4">
        <v>140</v>
      </c>
      <c r="G71" s="8">
        <v>34337</v>
      </c>
      <c r="H71" s="4" t="s">
        <v>209</v>
      </c>
      <c r="I71" s="4" t="s">
        <v>18</v>
      </c>
      <c r="J71" s="23">
        <f t="shared" ca="1" si="2"/>
        <v>28</v>
      </c>
    </row>
    <row r="72" spans="1:10" x14ac:dyDescent="0.35">
      <c r="A72" s="12">
        <v>71</v>
      </c>
      <c r="B72" s="4" t="s">
        <v>13</v>
      </c>
      <c r="C72" s="4" t="s">
        <v>152</v>
      </c>
      <c r="D72" s="4" t="s">
        <v>129</v>
      </c>
      <c r="E72" s="4" t="s">
        <v>210</v>
      </c>
      <c r="F72" s="4">
        <v>175</v>
      </c>
      <c r="G72" s="8">
        <v>34447</v>
      </c>
      <c r="H72" s="4" t="s">
        <v>211</v>
      </c>
      <c r="I72" s="4" t="s">
        <v>61</v>
      </c>
      <c r="J72" s="23">
        <f t="shared" ca="1" si="2"/>
        <v>27</v>
      </c>
    </row>
    <row r="73" spans="1:10" x14ac:dyDescent="0.35">
      <c r="A73" s="12">
        <v>72</v>
      </c>
      <c r="B73" s="4" t="s">
        <v>85</v>
      </c>
      <c r="C73" s="4" t="s">
        <v>152</v>
      </c>
      <c r="D73" s="4" t="s">
        <v>212</v>
      </c>
      <c r="E73" s="4" t="s">
        <v>213</v>
      </c>
      <c r="F73" s="4">
        <v>170</v>
      </c>
      <c r="G73" s="8">
        <v>32367</v>
      </c>
      <c r="H73" s="4" t="s">
        <v>214</v>
      </c>
      <c r="I73" s="4" t="s">
        <v>18</v>
      </c>
      <c r="J73" s="23">
        <f t="shared" ca="1" si="2"/>
        <v>33</v>
      </c>
    </row>
    <row r="74" spans="1:10" x14ac:dyDescent="0.35">
      <c r="A74" s="12">
        <v>73</v>
      </c>
      <c r="B74" s="4" t="s">
        <v>85</v>
      </c>
      <c r="C74" s="4" t="s">
        <v>152</v>
      </c>
      <c r="D74" s="4" t="s">
        <v>215</v>
      </c>
      <c r="E74" s="4" t="s">
        <v>216</v>
      </c>
      <c r="F74" s="4">
        <v>185</v>
      </c>
      <c r="G74" s="8">
        <v>32654</v>
      </c>
      <c r="H74" s="4" t="s">
        <v>217</v>
      </c>
      <c r="I74" s="4" t="s">
        <v>61</v>
      </c>
      <c r="J74" s="23">
        <f t="shared" ca="1" si="2"/>
        <v>32</v>
      </c>
    </row>
    <row r="75" spans="1:10" x14ac:dyDescent="0.35">
      <c r="A75" s="12">
        <v>74</v>
      </c>
      <c r="B75" s="4" t="s">
        <v>85</v>
      </c>
      <c r="C75" s="4" t="s">
        <v>152</v>
      </c>
      <c r="D75" s="4" t="s">
        <v>218</v>
      </c>
      <c r="E75" s="4" t="s">
        <v>219</v>
      </c>
      <c r="F75" s="4">
        <v>195</v>
      </c>
      <c r="G75" s="8">
        <v>32538</v>
      </c>
      <c r="H75" s="4" t="s">
        <v>220</v>
      </c>
      <c r="I75" s="4" t="s">
        <v>61</v>
      </c>
      <c r="J75" s="23">
        <f t="shared" ca="1" si="2"/>
        <v>33</v>
      </c>
    </row>
    <row r="76" spans="1:10" x14ac:dyDescent="0.35">
      <c r="A76" s="12">
        <v>75</v>
      </c>
      <c r="B76" s="4" t="s">
        <v>85</v>
      </c>
      <c r="C76" s="4" t="s">
        <v>152</v>
      </c>
      <c r="D76" s="4" t="s">
        <v>221</v>
      </c>
      <c r="E76" s="4" t="s">
        <v>222</v>
      </c>
      <c r="F76" s="4">
        <v>195</v>
      </c>
      <c r="G76" s="8">
        <v>35418</v>
      </c>
      <c r="H76" s="4" t="s">
        <v>223</v>
      </c>
      <c r="I76" s="4" t="s">
        <v>61</v>
      </c>
      <c r="J76" s="23">
        <f t="shared" ca="1" si="2"/>
        <v>25</v>
      </c>
    </row>
    <row r="77" spans="1:10" x14ac:dyDescent="0.35">
      <c r="A77" s="12">
        <v>76</v>
      </c>
      <c r="B77" s="4" t="s">
        <v>85</v>
      </c>
      <c r="C77" s="4" t="s">
        <v>152</v>
      </c>
      <c r="D77" s="4" t="s">
        <v>95</v>
      </c>
      <c r="E77" s="4" t="s">
        <v>107</v>
      </c>
      <c r="F77" s="4">
        <v>180</v>
      </c>
      <c r="G77" s="8">
        <v>31441</v>
      </c>
      <c r="H77" s="4" t="s">
        <v>224</v>
      </c>
      <c r="I77" s="4" t="s">
        <v>18</v>
      </c>
      <c r="J77" s="23">
        <f t="shared" ca="1" si="2"/>
        <v>36</v>
      </c>
    </row>
    <row r="78" spans="1:10" x14ac:dyDescent="0.35">
      <c r="A78" s="12">
        <v>77</v>
      </c>
      <c r="B78" s="4" t="s">
        <v>85</v>
      </c>
      <c r="C78" s="4" t="s">
        <v>152</v>
      </c>
      <c r="D78" s="4" t="s">
        <v>225</v>
      </c>
      <c r="E78" s="4" t="s">
        <v>226</v>
      </c>
      <c r="F78" s="4">
        <v>189</v>
      </c>
      <c r="G78" s="8">
        <v>31893</v>
      </c>
      <c r="H78" s="4" t="s">
        <v>227</v>
      </c>
      <c r="I78" s="4" t="s">
        <v>18</v>
      </c>
      <c r="J78" s="23">
        <f t="shared" ca="1" si="2"/>
        <v>34</v>
      </c>
    </row>
    <row r="79" spans="1:10" x14ac:dyDescent="0.35">
      <c r="A79" s="12">
        <v>78</v>
      </c>
      <c r="B79" s="4" t="s">
        <v>85</v>
      </c>
      <c r="C79" s="4" t="s">
        <v>152</v>
      </c>
      <c r="D79" s="4" t="s">
        <v>228</v>
      </c>
      <c r="E79" s="4" t="s">
        <v>229</v>
      </c>
      <c r="F79" s="4">
        <v>196</v>
      </c>
      <c r="G79" s="8">
        <v>35164</v>
      </c>
      <c r="H79" s="4" t="s">
        <v>230</v>
      </c>
      <c r="I79" s="4" t="s">
        <v>18</v>
      </c>
      <c r="J79" s="23">
        <f t="shared" ca="1" si="2"/>
        <v>25</v>
      </c>
    </row>
    <row r="80" spans="1:10" x14ac:dyDescent="0.35">
      <c r="A80" s="12">
        <v>79</v>
      </c>
      <c r="B80" s="4" t="s">
        <v>85</v>
      </c>
      <c r="C80" s="4" t="s">
        <v>152</v>
      </c>
      <c r="D80" s="4" t="s">
        <v>231</v>
      </c>
      <c r="E80" s="4" t="s">
        <v>232</v>
      </c>
      <c r="F80" s="4">
        <v>200</v>
      </c>
      <c r="G80" s="8">
        <v>30883</v>
      </c>
      <c r="H80" s="4" t="s">
        <v>233</v>
      </c>
      <c r="I80" s="4" t="s">
        <v>61</v>
      </c>
      <c r="J80" s="23">
        <f t="shared" ca="1" si="2"/>
        <v>37</v>
      </c>
    </row>
    <row r="81" spans="1:10" x14ac:dyDescent="0.35">
      <c r="A81" s="12">
        <v>80</v>
      </c>
      <c r="B81" s="4" t="s">
        <v>85</v>
      </c>
      <c r="C81" s="4" t="s">
        <v>152</v>
      </c>
      <c r="D81" s="4" t="s">
        <v>234</v>
      </c>
      <c r="E81" s="4" t="s">
        <v>235</v>
      </c>
      <c r="F81" s="4">
        <v>175</v>
      </c>
      <c r="G81" s="8">
        <v>28873</v>
      </c>
      <c r="H81" s="4" t="s">
        <v>236</v>
      </c>
      <c r="I81" s="4" t="s">
        <v>18</v>
      </c>
      <c r="J81" s="23">
        <f t="shared" ca="1" si="2"/>
        <v>43</v>
      </c>
    </row>
    <row r="82" spans="1:10" x14ac:dyDescent="0.35">
      <c r="A82" s="12">
        <v>81</v>
      </c>
      <c r="B82" s="4" t="s">
        <v>85</v>
      </c>
      <c r="C82" s="4" t="s">
        <v>152</v>
      </c>
      <c r="D82" s="4" t="s">
        <v>237</v>
      </c>
      <c r="E82" s="4" t="s">
        <v>238</v>
      </c>
      <c r="F82" s="4">
        <v>235</v>
      </c>
      <c r="G82" s="8">
        <v>35477</v>
      </c>
      <c r="H82" s="4" t="s">
        <v>239</v>
      </c>
      <c r="I82" s="4" t="s">
        <v>18</v>
      </c>
      <c r="J82" s="23">
        <f t="shared" ca="1" si="2"/>
        <v>25</v>
      </c>
    </row>
    <row r="83" spans="1:10" x14ac:dyDescent="0.35">
      <c r="A83" s="12">
        <v>82</v>
      </c>
      <c r="B83" s="4" t="s">
        <v>85</v>
      </c>
      <c r="C83" s="4" t="s">
        <v>152</v>
      </c>
      <c r="D83" s="4" t="s">
        <v>228</v>
      </c>
      <c r="E83" s="4" t="s">
        <v>240</v>
      </c>
      <c r="F83" s="4">
        <v>170</v>
      </c>
      <c r="G83" s="8">
        <v>31275</v>
      </c>
      <c r="H83" s="4" t="s">
        <v>241</v>
      </c>
      <c r="I83" s="4" t="s">
        <v>61</v>
      </c>
      <c r="J83" s="23">
        <f t="shared" ca="1" si="2"/>
        <v>36</v>
      </c>
    </row>
    <row r="84" spans="1:10" x14ac:dyDescent="0.35">
      <c r="A84" s="12">
        <v>83</v>
      </c>
      <c r="B84" s="4" t="s">
        <v>85</v>
      </c>
      <c r="C84" s="4" t="s">
        <v>152</v>
      </c>
      <c r="D84" s="4" t="s">
        <v>215</v>
      </c>
      <c r="E84" s="4" t="s">
        <v>242</v>
      </c>
      <c r="F84" s="4">
        <v>185</v>
      </c>
      <c r="G84" s="8">
        <v>31438</v>
      </c>
      <c r="H84" s="4" t="s">
        <v>243</v>
      </c>
      <c r="I84" s="4" t="s">
        <v>18</v>
      </c>
      <c r="J84" s="23">
        <f t="shared" ca="1" si="2"/>
        <v>36</v>
      </c>
    </row>
    <row r="85" spans="1:10" x14ac:dyDescent="0.35">
      <c r="A85" s="12">
        <v>84</v>
      </c>
      <c r="B85" s="4" t="s">
        <v>85</v>
      </c>
      <c r="C85" s="4" t="s">
        <v>152</v>
      </c>
      <c r="D85" s="4" t="s">
        <v>244</v>
      </c>
      <c r="E85" s="4" t="s">
        <v>245</v>
      </c>
      <c r="F85" s="4">
        <v>185</v>
      </c>
      <c r="G85" s="8">
        <v>30894</v>
      </c>
      <c r="H85" s="4" t="s">
        <v>201</v>
      </c>
      <c r="I85" s="4" t="s">
        <v>78</v>
      </c>
      <c r="J85" s="23">
        <f t="shared" ca="1" si="2"/>
        <v>37</v>
      </c>
    </row>
    <row r="86" spans="1:10" x14ac:dyDescent="0.35">
      <c r="A86" s="12">
        <v>85</v>
      </c>
      <c r="B86" s="4" t="s">
        <v>85</v>
      </c>
      <c r="C86" s="4" t="s">
        <v>152</v>
      </c>
      <c r="D86" s="4" t="s">
        <v>246</v>
      </c>
      <c r="E86" s="4" t="s">
        <v>247</v>
      </c>
      <c r="F86" s="4">
        <v>170</v>
      </c>
      <c r="G86" s="8">
        <v>32226</v>
      </c>
      <c r="H86" s="4" t="s">
        <v>248</v>
      </c>
      <c r="I86" s="4" t="s">
        <v>18</v>
      </c>
      <c r="J86" s="23">
        <f t="shared" ca="1" si="2"/>
        <v>34</v>
      </c>
    </row>
    <row r="87" spans="1:10" x14ac:dyDescent="0.35">
      <c r="A87" s="12">
        <v>86</v>
      </c>
      <c r="B87" s="4" t="s">
        <v>85</v>
      </c>
      <c r="C87" s="4" t="s">
        <v>152</v>
      </c>
      <c r="D87" s="4" t="s">
        <v>100</v>
      </c>
      <c r="E87" s="4" t="s">
        <v>249</v>
      </c>
      <c r="F87" s="4">
        <v>196</v>
      </c>
      <c r="G87" s="8">
        <v>33319</v>
      </c>
      <c r="H87" s="4" t="s">
        <v>250</v>
      </c>
      <c r="I87" s="4" t="s">
        <v>78</v>
      </c>
      <c r="J87" s="23">
        <f t="shared" ca="1" si="2"/>
        <v>31</v>
      </c>
    </row>
    <row r="88" spans="1:10" x14ac:dyDescent="0.35">
      <c r="A88" s="12">
        <v>87</v>
      </c>
      <c r="B88" s="4" t="s">
        <v>85</v>
      </c>
      <c r="C88" s="4" t="s">
        <v>152</v>
      </c>
      <c r="D88" s="4" t="s">
        <v>251</v>
      </c>
      <c r="E88" s="4" t="s">
        <v>252</v>
      </c>
      <c r="F88" s="4">
        <v>195</v>
      </c>
      <c r="G88" s="8">
        <v>31633</v>
      </c>
      <c r="H88" s="4" t="s">
        <v>253</v>
      </c>
      <c r="I88" s="4" t="s">
        <v>18</v>
      </c>
      <c r="J88" s="23">
        <f t="shared" ca="1" si="2"/>
        <v>35</v>
      </c>
    </row>
    <row r="89" spans="1:10" x14ac:dyDescent="0.35">
      <c r="A89" s="12">
        <v>88</v>
      </c>
      <c r="B89" s="4" t="s">
        <v>85</v>
      </c>
      <c r="C89" s="4" t="s">
        <v>152</v>
      </c>
      <c r="D89" s="4" t="s">
        <v>234</v>
      </c>
      <c r="E89" s="4" t="s">
        <v>254</v>
      </c>
      <c r="F89" s="4">
        <v>174</v>
      </c>
      <c r="G89" s="8">
        <v>32295</v>
      </c>
      <c r="H89" s="4" t="s">
        <v>255</v>
      </c>
      <c r="I89" s="4" t="s">
        <v>18</v>
      </c>
      <c r="J89" s="23">
        <f t="shared" ca="1" si="2"/>
        <v>33</v>
      </c>
    </row>
    <row r="90" spans="1:10" x14ac:dyDescent="0.35">
      <c r="A90" s="12">
        <v>89</v>
      </c>
      <c r="B90" s="4" t="s">
        <v>85</v>
      </c>
      <c r="C90" s="4" t="s">
        <v>152</v>
      </c>
      <c r="D90" s="4" t="s">
        <v>256</v>
      </c>
      <c r="E90" s="4" t="s">
        <v>257</v>
      </c>
      <c r="F90" s="4">
        <v>178</v>
      </c>
      <c r="G90" s="8">
        <v>32195</v>
      </c>
      <c r="H90" s="4" t="s">
        <v>258</v>
      </c>
      <c r="I90" s="4" t="s">
        <v>18</v>
      </c>
      <c r="J90" s="23">
        <f t="shared" ca="1" si="2"/>
        <v>34</v>
      </c>
    </row>
    <row r="91" spans="1:10" x14ac:dyDescent="0.35">
      <c r="A91" s="12">
        <v>90</v>
      </c>
      <c r="B91" s="4" t="s">
        <v>85</v>
      </c>
      <c r="C91" s="4" t="s">
        <v>152</v>
      </c>
      <c r="D91" s="4" t="s">
        <v>225</v>
      </c>
      <c r="E91" s="4" t="s">
        <v>259</v>
      </c>
      <c r="F91" s="4">
        <v>190</v>
      </c>
      <c r="G91" s="8">
        <v>32202</v>
      </c>
      <c r="H91" s="4" t="s">
        <v>260</v>
      </c>
      <c r="I91" s="4" t="s">
        <v>61</v>
      </c>
      <c r="J91" s="23">
        <f t="shared" ca="1" si="2"/>
        <v>34</v>
      </c>
    </row>
    <row r="92" spans="1:10" x14ac:dyDescent="0.35">
      <c r="A92" s="12">
        <v>91</v>
      </c>
      <c r="B92" s="4" t="s">
        <v>85</v>
      </c>
      <c r="C92" s="4" t="s">
        <v>152</v>
      </c>
      <c r="D92" s="4" t="s">
        <v>261</v>
      </c>
      <c r="E92" s="4" t="s">
        <v>262</v>
      </c>
      <c r="F92" s="4">
        <v>200</v>
      </c>
      <c r="G92" s="8">
        <v>30294</v>
      </c>
      <c r="H92" s="4" t="s">
        <v>263</v>
      </c>
      <c r="I92" s="4" t="s">
        <v>18</v>
      </c>
      <c r="J92" s="23">
        <f t="shared" ca="1" si="2"/>
        <v>39</v>
      </c>
    </row>
    <row r="93" spans="1:10" x14ac:dyDescent="0.35">
      <c r="A93" s="12">
        <v>92</v>
      </c>
      <c r="B93" s="4" t="s">
        <v>85</v>
      </c>
      <c r="C93" s="4" t="s">
        <v>152</v>
      </c>
      <c r="D93" s="4" t="s">
        <v>228</v>
      </c>
      <c r="E93" s="4" t="s">
        <v>264</v>
      </c>
      <c r="F93" s="4">
        <v>210</v>
      </c>
      <c r="G93" s="8">
        <v>31880</v>
      </c>
      <c r="H93" s="4" t="s">
        <v>265</v>
      </c>
      <c r="I93" s="4" t="s">
        <v>18</v>
      </c>
      <c r="J93" s="23">
        <f t="shared" ca="1" si="2"/>
        <v>34</v>
      </c>
    </row>
    <row r="94" spans="1:10" x14ac:dyDescent="0.35">
      <c r="A94" s="12">
        <v>93</v>
      </c>
      <c r="B94" s="4" t="s">
        <v>85</v>
      </c>
      <c r="C94" s="4" t="s">
        <v>152</v>
      </c>
      <c r="D94" s="4" t="s">
        <v>266</v>
      </c>
      <c r="E94" s="4" t="s">
        <v>267</v>
      </c>
      <c r="F94" s="4">
        <v>179</v>
      </c>
      <c r="G94" s="8">
        <v>35683</v>
      </c>
      <c r="H94" s="4" t="s">
        <v>268</v>
      </c>
      <c r="I94" s="4" t="s">
        <v>18</v>
      </c>
      <c r="J94" s="23">
        <f t="shared" ca="1" si="2"/>
        <v>24</v>
      </c>
    </row>
    <row r="95" spans="1:10" x14ac:dyDescent="0.35">
      <c r="A95" s="12">
        <v>94</v>
      </c>
      <c r="B95" s="4" t="s">
        <v>85</v>
      </c>
      <c r="C95" s="4" t="s">
        <v>152</v>
      </c>
      <c r="D95" s="4" t="s">
        <v>269</v>
      </c>
      <c r="E95" s="4" t="s">
        <v>270</v>
      </c>
      <c r="F95" s="4">
        <v>215</v>
      </c>
      <c r="G95" s="8">
        <v>30189</v>
      </c>
      <c r="H95" s="4" t="s">
        <v>271</v>
      </c>
      <c r="I95" s="4" t="s">
        <v>61</v>
      </c>
      <c r="J95" s="23">
        <f t="shared" ca="1" si="2"/>
        <v>39</v>
      </c>
    </row>
    <row r="96" spans="1:10" x14ac:dyDescent="0.35">
      <c r="A96" s="12">
        <v>95</v>
      </c>
      <c r="B96" s="4" t="s">
        <v>85</v>
      </c>
      <c r="C96" s="4" t="s">
        <v>152</v>
      </c>
      <c r="D96" s="4" t="s">
        <v>272</v>
      </c>
      <c r="E96" s="4" t="s">
        <v>273</v>
      </c>
      <c r="F96" s="4">
        <v>205</v>
      </c>
      <c r="G96" s="8">
        <v>30733</v>
      </c>
      <c r="H96" s="4" t="s">
        <v>239</v>
      </c>
      <c r="I96" s="4" t="s">
        <v>61</v>
      </c>
      <c r="J96" s="23">
        <f t="shared" ca="1" si="2"/>
        <v>38</v>
      </c>
    </row>
    <row r="97" spans="1:10" x14ac:dyDescent="0.35">
      <c r="A97" s="12">
        <v>96</v>
      </c>
      <c r="B97" s="4" t="s">
        <v>85</v>
      </c>
      <c r="C97" s="4" t="s">
        <v>152</v>
      </c>
      <c r="D97" s="4" t="s">
        <v>228</v>
      </c>
      <c r="E97" s="4" t="s">
        <v>274</v>
      </c>
      <c r="F97" s="4">
        <v>203</v>
      </c>
      <c r="G97" s="8">
        <v>31727</v>
      </c>
      <c r="H97" s="4" t="s">
        <v>275</v>
      </c>
      <c r="I97" s="4" t="s">
        <v>78</v>
      </c>
      <c r="J97" s="23">
        <f t="shared" ca="1" si="2"/>
        <v>35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EAC19-BAFA-4AFF-A871-06B58155E7CB}">
  <dimension ref="A1"/>
  <sheetViews>
    <sheetView zoomScale="72" zoomScaleNormal="72" workbookViewId="0">
      <selection activeCell="G26" sqref="G26"/>
    </sheetView>
  </sheetViews>
  <sheetFormatPr defaultRowHeight="15.5" x14ac:dyDescent="0.35"/>
  <cols>
    <col min="1" max="15" width="8.6640625" style="27"/>
    <col min="16" max="16" width="8.6640625" style="27" customWidth="1"/>
    <col min="17" max="16384" width="8.6640625" style="2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4E8AE-4460-4E4D-B8BD-52B534FE7F7D}">
  <dimension ref="A1:C23"/>
  <sheetViews>
    <sheetView workbookViewId="0">
      <selection activeCell="A5" sqref="A5"/>
    </sheetView>
  </sheetViews>
  <sheetFormatPr defaultRowHeight="15.5" x14ac:dyDescent="0.35"/>
  <cols>
    <col min="1" max="1" width="12.25" bestFit="1" customWidth="1"/>
    <col min="2" max="2" width="10.5" bestFit="1" customWidth="1"/>
    <col min="3" max="3" width="13.9140625" bestFit="1" customWidth="1"/>
  </cols>
  <sheetData>
    <row r="1" spans="1:3" x14ac:dyDescent="0.35">
      <c r="A1" s="24" t="s">
        <v>5</v>
      </c>
      <c r="B1" t="s">
        <v>13</v>
      </c>
    </row>
    <row r="2" spans="1:3" x14ac:dyDescent="0.35">
      <c r="A2" s="24" t="s">
        <v>6</v>
      </c>
      <c r="B2" t="s">
        <v>152</v>
      </c>
    </row>
    <row r="4" spans="1:3" x14ac:dyDescent="0.35">
      <c r="A4" s="24" t="s">
        <v>287</v>
      </c>
      <c r="B4" t="s">
        <v>289</v>
      </c>
      <c r="C4" t="s">
        <v>303</v>
      </c>
    </row>
    <row r="5" spans="1:3" x14ac:dyDescent="0.35">
      <c r="A5" s="25" t="s">
        <v>290</v>
      </c>
      <c r="B5" s="10">
        <v>60</v>
      </c>
      <c r="C5" s="10">
        <v>286</v>
      </c>
    </row>
    <row r="6" spans="1:3" x14ac:dyDescent="0.35">
      <c r="A6" s="26" t="s">
        <v>295</v>
      </c>
      <c r="B6" s="10">
        <v>30</v>
      </c>
      <c r="C6" s="10">
        <v>150</v>
      </c>
    </row>
    <row r="7" spans="1:3" x14ac:dyDescent="0.35">
      <c r="A7" s="26" t="s">
        <v>296</v>
      </c>
      <c r="B7" s="10">
        <v>30</v>
      </c>
      <c r="C7" s="10">
        <v>136</v>
      </c>
    </row>
    <row r="8" spans="1:3" x14ac:dyDescent="0.35">
      <c r="A8" s="25" t="s">
        <v>291</v>
      </c>
      <c r="B8" s="10">
        <v>59</v>
      </c>
      <c r="C8" s="10">
        <v>273</v>
      </c>
    </row>
    <row r="9" spans="1:3" x14ac:dyDescent="0.35">
      <c r="A9" s="26" t="s">
        <v>297</v>
      </c>
      <c r="B9" s="10">
        <v>30</v>
      </c>
      <c r="C9" s="10">
        <v>150</v>
      </c>
    </row>
    <row r="10" spans="1:3" x14ac:dyDescent="0.35">
      <c r="A10" s="26" t="s">
        <v>295</v>
      </c>
      <c r="B10" s="10">
        <v>29</v>
      </c>
      <c r="C10" s="10">
        <v>123</v>
      </c>
    </row>
    <row r="11" spans="1:3" x14ac:dyDescent="0.35">
      <c r="A11" s="25" t="s">
        <v>292</v>
      </c>
      <c r="B11" s="10">
        <v>84</v>
      </c>
      <c r="C11" s="10">
        <v>410</v>
      </c>
    </row>
    <row r="12" spans="1:3" x14ac:dyDescent="0.35">
      <c r="A12" s="26" t="s">
        <v>295</v>
      </c>
      <c r="B12" s="10">
        <v>28</v>
      </c>
      <c r="C12" s="10">
        <v>135</v>
      </c>
    </row>
    <row r="13" spans="1:3" x14ac:dyDescent="0.35">
      <c r="A13" s="26" t="s">
        <v>298</v>
      </c>
      <c r="B13" s="10">
        <v>28</v>
      </c>
      <c r="C13" s="10">
        <v>125</v>
      </c>
    </row>
    <row r="14" spans="1:3" x14ac:dyDescent="0.35">
      <c r="A14" s="26" t="s">
        <v>299</v>
      </c>
      <c r="B14" s="10">
        <v>28</v>
      </c>
      <c r="C14" s="10">
        <v>150</v>
      </c>
    </row>
    <row r="15" spans="1:3" x14ac:dyDescent="0.35">
      <c r="A15" s="25" t="s">
        <v>293</v>
      </c>
      <c r="B15" s="10">
        <v>82</v>
      </c>
      <c r="C15" s="10">
        <v>470</v>
      </c>
    </row>
    <row r="16" spans="1:3" x14ac:dyDescent="0.35">
      <c r="A16" s="26" t="s">
        <v>297</v>
      </c>
      <c r="B16" s="10">
        <v>28</v>
      </c>
      <c r="C16" s="10">
        <v>140</v>
      </c>
    </row>
    <row r="17" spans="1:3" x14ac:dyDescent="0.35">
      <c r="A17" s="26" t="s">
        <v>300</v>
      </c>
      <c r="B17" s="10">
        <v>27</v>
      </c>
      <c r="C17" s="10">
        <v>175</v>
      </c>
    </row>
    <row r="18" spans="1:3" x14ac:dyDescent="0.35">
      <c r="A18" s="26" t="s">
        <v>298</v>
      </c>
      <c r="B18" s="10">
        <v>27</v>
      </c>
      <c r="C18" s="10">
        <v>155</v>
      </c>
    </row>
    <row r="19" spans="1:3" x14ac:dyDescent="0.35">
      <c r="A19" s="25" t="s">
        <v>294</v>
      </c>
      <c r="B19" s="10">
        <v>104</v>
      </c>
      <c r="C19" s="10">
        <v>595</v>
      </c>
    </row>
    <row r="20" spans="1:3" x14ac:dyDescent="0.35">
      <c r="A20" s="26" t="s">
        <v>298</v>
      </c>
      <c r="B20" s="10">
        <v>52</v>
      </c>
      <c r="C20" s="10">
        <v>288</v>
      </c>
    </row>
    <row r="21" spans="1:3" x14ac:dyDescent="0.35">
      <c r="A21" s="26" t="s">
        <v>301</v>
      </c>
      <c r="B21" s="10">
        <v>26</v>
      </c>
      <c r="C21" s="10">
        <v>142</v>
      </c>
    </row>
    <row r="22" spans="1:3" x14ac:dyDescent="0.35">
      <c r="A22" s="26" t="s">
        <v>302</v>
      </c>
      <c r="B22" s="10">
        <v>26</v>
      </c>
      <c r="C22" s="10">
        <v>165</v>
      </c>
    </row>
    <row r="23" spans="1:3" x14ac:dyDescent="0.35">
      <c r="A23" s="25" t="s">
        <v>288</v>
      </c>
      <c r="B23" s="10">
        <v>389</v>
      </c>
      <c r="C23" s="10">
        <v>2034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4"/>
  <sheetViews>
    <sheetView topLeftCell="A6" workbookViewId="0">
      <selection activeCell="H9" sqref="H9"/>
    </sheetView>
  </sheetViews>
  <sheetFormatPr defaultRowHeight="15.5" x14ac:dyDescent="0.35"/>
  <cols>
    <col min="1" max="1" width="9.83203125" bestFit="1" customWidth="1"/>
    <col min="2" max="2" width="11.08203125" bestFit="1" customWidth="1"/>
    <col min="3" max="3" width="13.08203125" bestFit="1" customWidth="1"/>
    <col min="4" max="4" width="9.9140625" bestFit="1" customWidth="1"/>
    <col min="5" max="5" width="12.25" bestFit="1" customWidth="1"/>
    <col min="6" max="6" width="10.5" bestFit="1" customWidth="1"/>
    <col min="8" max="8" width="12.25" bestFit="1" customWidth="1"/>
    <col min="9" max="9" width="10.5" bestFit="1" customWidth="1"/>
  </cols>
  <sheetData>
    <row r="1" spans="1:9" x14ac:dyDescent="0.35">
      <c r="A1" s="3" t="s">
        <v>5</v>
      </c>
      <c r="B1" s="3" t="s">
        <v>6</v>
      </c>
      <c r="C1" s="3" t="s">
        <v>7</v>
      </c>
      <c r="D1" s="14" t="s">
        <v>10</v>
      </c>
      <c r="E1" s="3" t="s">
        <v>12</v>
      </c>
      <c r="F1" s="21" t="s">
        <v>281</v>
      </c>
      <c r="H1" s="24" t="s">
        <v>287</v>
      </c>
      <c r="I1" t="s">
        <v>289</v>
      </c>
    </row>
    <row r="2" spans="1:9" x14ac:dyDescent="0.35">
      <c r="A2" s="15" t="s">
        <v>13</v>
      </c>
      <c r="B2" s="15" t="s">
        <v>152</v>
      </c>
      <c r="C2" s="15" t="s">
        <v>96</v>
      </c>
      <c r="D2" s="16">
        <v>35062</v>
      </c>
      <c r="E2" s="15" t="s">
        <v>18</v>
      </c>
      <c r="F2" s="20">
        <v>26</v>
      </c>
      <c r="H2" s="25" t="s">
        <v>290</v>
      </c>
      <c r="I2" s="10">
        <v>60</v>
      </c>
    </row>
    <row r="3" spans="1:9" x14ac:dyDescent="0.35">
      <c r="A3" s="17" t="s">
        <v>13</v>
      </c>
      <c r="B3" s="17" t="s">
        <v>152</v>
      </c>
      <c r="C3" s="17" t="s">
        <v>162</v>
      </c>
      <c r="D3" s="18">
        <v>34880</v>
      </c>
      <c r="E3" s="17" t="s">
        <v>18</v>
      </c>
      <c r="F3" s="19">
        <v>26</v>
      </c>
      <c r="H3" s="25" t="s">
        <v>291</v>
      </c>
      <c r="I3" s="10">
        <v>59</v>
      </c>
    </row>
    <row r="4" spans="1:9" x14ac:dyDescent="0.35">
      <c r="A4" s="17" t="s">
        <v>13</v>
      </c>
      <c r="B4" s="17" t="s">
        <v>152</v>
      </c>
      <c r="C4" s="17" t="s">
        <v>173</v>
      </c>
      <c r="D4" s="18">
        <v>34961</v>
      </c>
      <c r="E4" s="17" t="s">
        <v>61</v>
      </c>
      <c r="F4" s="19">
        <v>26</v>
      </c>
      <c r="H4" s="25" t="s">
        <v>292</v>
      </c>
      <c r="I4" s="10">
        <v>84</v>
      </c>
    </row>
    <row r="5" spans="1:9" x14ac:dyDescent="0.35">
      <c r="A5" s="17" t="s">
        <v>13</v>
      </c>
      <c r="B5" s="17" t="s">
        <v>152</v>
      </c>
      <c r="C5" s="17" t="s">
        <v>194</v>
      </c>
      <c r="D5" s="18">
        <v>34856</v>
      </c>
      <c r="E5" s="17" t="s">
        <v>61</v>
      </c>
      <c r="F5" s="19">
        <v>26</v>
      </c>
      <c r="H5" s="25" t="s">
        <v>293</v>
      </c>
      <c r="I5" s="10">
        <v>82</v>
      </c>
    </row>
    <row r="6" spans="1:9" x14ac:dyDescent="0.35">
      <c r="A6" s="15" t="s">
        <v>13</v>
      </c>
      <c r="B6" s="15" t="s">
        <v>152</v>
      </c>
      <c r="C6" s="15" t="s">
        <v>129</v>
      </c>
      <c r="D6" s="16">
        <v>34447</v>
      </c>
      <c r="E6" s="15" t="s">
        <v>61</v>
      </c>
      <c r="F6" s="20">
        <v>27</v>
      </c>
      <c r="H6" s="25" t="s">
        <v>294</v>
      </c>
      <c r="I6" s="10">
        <v>104</v>
      </c>
    </row>
    <row r="7" spans="1:9" x14ac:dyDescent="0.35">
      <c r="A7" s="15" t="s">
        <v>13</v>
      </c>
      <c r="B7" s="15" t="s">
        <v>152</v>
      </c>
      <c r="C7" s="15" t="s">
        <v>175</v>
      </c>
      <c r="D7" s="16">
        <v>34508</v>
      </c>
      <c r="E7" s="15" t="s">
        <v>78</v>
      </c>
      <c r="F7" s="20">
        <v>27</v>
      </c>
      <c r="H7" s="25" t="s">
        <v>288</v>
      </c>
      <c r="I7" s="10">
        <v>389</v>
      </c>
    </row>
    <row r="8" spans="1:9" x14ac:dyDescent="0.35">
      <c r="A8" s="15" t="s">
        <v>13</v>
      </c>
      <c r="B8" s="15" t="s">
        <v>152</v>
      </c>
      <c r="C8" s="15" t="s">
        <v>159</v>
      </c>
      <c r="D8" s="16">
        <v>34300</v>
      </c>
      <c r="E8" s="15" t="s">
        <v>18</v>
      </c>
      <c r="F8" s="20">
        <v>28</v>
      </c>
    </row>
    <row r="9" spans="1:9" x14ac:dyDescent="0.35">
      <c r="A9" s="17" t="s">
        <v>13</v>
      </c>
      <c r="B9" s="17" t="s">
        <v>152</v>
      </c>
      <c r="C9" s="17" t="s">
        <v>43</v>
      </c>
      <c r="D9" s="18">
        <v>34337</v>
      </c>
      <c r="E9" s="17" t="s">
        <v>18</v>
      </c>
      <c r="F9" s="19">
        <v>28</v>
      </c>
    </row>
    <row r="10" spans="1:9" x14ac:dyDescent="0.35">
      <c r="A10" s="17" t="s">
        <v>13</v>
      </c>
      <c r="B10" s="17" t="s">
        <v>152</v>
      </c>
      <c r="C10" s="17" t="s">
        <v>181</v>
      </c>
      <c r="D10" s="18">
        <v>34118</v>
      </c>
      <c r="E10" s="17" t="s">
        <v>18</v>
      </c>
      <c r="F10" s="19">
        <v>28</v>
      </c>
    </row>
    <row r="11" spans="1:9" x14ac:dyDescent="0.35">
      <c r="A11" s="15" t="s">
        <v>13</v>
      </c>
      <c r="B11" s="15" t="s">
        <v>152</v>
      </c>
      <c r="C11" s="15" t="s">
        <v>49</v>
      </c>
      <c r="D11" s="16">
        <v>34134</v>
      </c>
      <c r="E11" s="15" t="s">
        <v>61</v>
      </c>
      <c r="F11" s="20">
        <v>28</v>
      </c>
    </row>
    <row r="12" spans="1:9" x14ac:dyDescent="0.35">
      <c r="A12" s="15" t="s">
        <v>13</v>
      </c>
      <c r="B12" s="15" t="s">
        <v>152</v>
      </c>
      <c r="C12" s="15" t="s">
        <v>165</v>
      </c>
      <c r="D12" s="16">
        <v>33749</v>
      </c>
      <c r="E12" s="15" t="s">
        <v>18</v>
      </c>
      <c r="F12" s="20">
        <v>29</v>
      </c>
    </row>
    <row r="13" spans="1:9" x14ac:dyDescent="0.35">
      <c r="A13" s="17" t="s">
        <v>13</v>
      </c>
      <c r="B13" s="17" t="s">
        <v>152</v>
      </c>
      <c r="C13" s="17" t="s">
        <v>168</v>
      </c>
      <c r="D13" s="18">
        <v>33371</v>
      </c>
      <c r="E13" s="17" t="s">
        <v>18</v>
      </c>
      <c r="F13" s="19">
        <v>30</v>
      </c>
    </row>
    <row r="14" spans="1:9" x14ac:dyDescent="0.35">
      <c r="A14" s="17" t="s">
        <v>13</v>
      </c>
      <c r="B14" s="17" t="s">
        <v>152</v>
      </c>
      <c r="C14" s="17" t="s">
        <v>202</v>
      </c>
      <c r="D14" s="18">
        <v>33606</v>
      </c>
      <c r="E14" s="17" t="s">
        <v>78</v>
      </c>
      <c r="F14" s="19">
        <v>30</v>
      </c>
    </row>
    <row r="15" spans="1:9" x14ac:dyDescent="0.35">
      <c r="A15" s="15" t="s">
        <v>13</v>
      </c>
      <c r="B15" s="15" t="s">
        <v>152</v>
      </c>
      <c r="C15" s="15" t="s">
        <v>181</v>
      </c>
      <c r="D15" s="16">
        <v>33478</v>
      </c>
      <c r="E15" s="15" t="s">
        <v>18</v>
      </c>
      <c r="F15" s="20">
        <v>30</v>
      </c>
    </row>
    <row r="18" spans="1:6" x14ac:dyDescent="0.35">
      <c r="A18" s="6" t="s">
        <v>12</v>
      </c>
      <c r="B18" t="s">
        <v>18</v>
      </c>
      <c r="C18" t="s">
        <v>61</v>
      </c>
      <c r="D18" t="s">
        <v>78</v>
      </c>
    </row>
    <row r="19" spans="1:6" x14ac:dyDescent="0.35">
      <c r="A19" s="6" t="s">
        <v>282</v>
      </c>
      <c r="B19" t="str">
        <f>IF(VLOOKUP(B18, $E$2:$F$15, 2, FALSE)=27, "Not Valid", "Valid")</f>
        <v>Valid</v>
      </c>
      <c r="C19" t="str">
        <f>IF(VLOOKUP(C18, $E$2:$F$15, 2, FALSE)&lt;=27, "Not Valid", "Valid")</f>
        <v>Not Valid</v>
      </c>
      <c r="D19" t="str">
        <f>IF(VLOOKUP(D18, $E$2:$F$15, 2, FALSE)&gt;=30, "Not Valid", "Valid")</f>
        <v>Valid</v>
      </c>
    </row>
    <row r="20" spans="1:6" x14ac:dyDescent="0.35">
      <c r="E20" s="24" t="s">
        <v>287</v>
      </c>
      <c r="F20" t="s">
        <v>289</v>
      </c>
    </row>
    <row r="21" spans="1:6" x14ac:dyDescent="0.35">
      <c r="E21" s="25" t="s">
        <v>61</v>
      </c>
      <c r="F21" s="10">
        <v>107</v>
      </c>
    </row>
    <row r="22" spans="1:6" x14ac:dyDescent="0.35">
      <c r="E22" s="25" t="s">
        <v>18</v>
      </c>
      <c r="F22" s="10">
        <v>225</v>
      </c>
    </row>
    <row r="23" spans="1:6" x14ac:dyDescent="0.35">
      <c r="E23" s="25" t="s">
        <v>78</v>
      </c>
      <c r="F23" s="10">
        <v>57</v>
      </c>
    </row>
    <row r="24" spans="1:6" x14ac:dyDescent="0.35">
      <c r="E24" s="25" t="s">
        <v>288</v>
      </c>
      <c r="F24" s="10">
        <v>389</v>
      </c>
    </row>
  </sheetData>
  <autoFilter ref="A1:F15" xr:uid="{00000000-0009-0000-0000-000002000000}">
    <sortState xmlns:xlrd2="http://schemas.microsoft.com/office/spreadsheetml/2017/richdata2" ref="A2:F15">
      <sortCondition ref="F1:F15"/>
    </sortState>
  </autoFilter>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9"/>
  <sheetViews>
    <sheetView topLeftCell="A4" workbookViewId="0">
      <selection activeCell="H11" sqref="H11"/>
    </sheetView>
  </sheetViews>
  <sheetFormatPr defaultRowHeight="15.5" x14ac:dyDescent="0.35"/>
  <cols>
    <col min="1" max="1" width="12.5" bestFit="1" customWidth="1"/>
    <col min="2" max="2" width="11.08203125" bestFit="1" customWidth="1"/>
    <col min="3" max="3" width="13.08203125" bestFit="1" customWidth="1"/>
    <col min="4" max="4" width="9.9140625" bestFit="1" customWidth="1"/>
    <col min="6" max="6" width="9.6640625" bestFit="1" customWidth="1"/>
    <col min="8" max="8" width="12.25" bestFit="1" customWidth="1"/>
    <col min="9" max="9" width="13.9140625" bestFit="1" customWidth="1"/>
  </cols>
  <sheetData>
    <row r="1" spans="1:9" x14ac:dyDescent="0.35">
      <c r="A1" s="3" t="s">
        <v>5</v>
      </c>
      <c r="B1" s="3" t="s">
        <v>6</v>
      </c>
      <c r="C1" s="3" t="s">
        <v>7</v>
      </c>
      <c r="D1" s="14" t="s">
        <v>10</v>
      </c>
      <c r="E1" s="3" t="s">
        <v>12</v>
      </c>
      <c r="F1" s="3" t="s">
        <v>9</v>
      </c>
      <c r="H1" s="24" t="s">
        <v>287</v>
      </c>
      <c r="I1" t="s">
        <v>303</v>
      </c>
    </row>
    <row r="2" spans="1:9" x14ac:dyDescent="0.35">
      <c r="A2" s="15" t="s">
        <v>13</v>
      </c>
      <c r="B2" s="15" t="s">
        <v>152</v>
      </c>
      <c r="C2" s="15" t="s">
        <v>129</v>
      </c>
      <c r="D2" s="16">
        <v>34447</v>
      </c>
      <c r="E2" s="15" t="s">
        <v>61</v>
      </c>
      <c r="F2" s="15">
        <v>175</v>
      </c>
      <c r="H2" s="25" t="s">
        <v>290</v>
      </c>
      <c r="I2" s="10">
        <v>286</v>
      </c>
    </row>
    <row r="3" spans="1:9" x14ac:dyDescent="0.35">
      <c r="A3" s="15" t="s">
        <v>13</v>
      </c>
      <c r="B3" s="15" t="s">
        <v>152</v>
      </c>
      <c r="C3" s="15" t="s">
        <v>96</v>
      </c>
      <c r="D3" s="16">
        <v>35062</v>
      </c>
      <c r="E3" s="15" t="s">
        <v>18</v>
      </c>
      <c r="F3" s="15">
        <v>165</v>
      </c>
      <c r="H3" s="25" t="s">
        <v>291</v>
      </c>
      <c r="I3" s="10">
        <v>273</v>
      </c>
    </row>
    <row r="4" spans="1:9" x14ac:dyDescent="0.35">
      <c r="A4" s="15" t="s">
        <v>13</v>
      </c>
      <c r="B4" s="15" t="s">
        <v>152</v>
      </c>
      <c r="C4" s="15" t="s">
        <v>175</v>
      </c>
      <c r="D4" s="16">
        <v>34508</v>
      </c>
      <c r="E4" s="15" t="s">
        <v>78</v>
      </c>
      <c r="F4" s="15">
        <v>155</v>
      </c>
      <c r="H4" s="25" t="s">
        <v>292</v>
      </c>
      <c r="I4" s="10">
        <v>410</v>
      </c>
    </row>
    <row r="5" spans="1:9" x14ac:dyDescent="0.35">
      <c r="A5" s="15" t="s">
        <v>13</v>
      </c>
      <c r="B5" s="15" t="s">
        <v>152</v>
      </c>
      <c r="C5" s="15" t="s">
        <v>159</v>
      </c>
      <c r="D5" s="16">
        <v>34300</v>
      </c>
      <c r="E5" s="15" t="s">
        <v>18</v>
      </c>
      <c r="F5" s="15">
        <v>150</v>
      </c>
      <c r="H5" s="25" t="s">
        <v>293</v>
      </c>
      <c r="I5" s="10">
        <v>470</v>
      </c>
    </row>
    <row r="6" spans="1:9" x14ac:dyDescent="0.35">
      <c r="A6" s="17" t="s">
        <v>13</v>
      </c>
      <c r="B6" s="17" t="s">
        <v>152</v>
      </c>
      <c r="C6" s="17" t="s">
        <v>168</v>
      </c>
      <c r="D6" s="18">
        <v>33371</v>
      </c>
      <c r="E6" s="17" t="s">
        <v>18</v>
      </c>
      <c r="F6" s="17">
        <v>150</v>
      </c>
      <c r="H6" s="25" t="s">
        <v>294</v>
      </c>
      <c r="I6" s="10">
        <v>595</v>
      </c>
    </row>
    <row r="7" spans="1:9" x14ac:dyDescent="0.35">
      <c r="A7" s="17" t="s">
        <v>13</v>
      </c>
      <c r="B7" s="17" t="s">
        <v>152</v>
      </c>
      <c r="C7" s="17" t="s">
        <v>202</v>
      </c>
      <c r="D7" s="18">
        <v>33606</v>
      </c>
      <c r="E7" s="17" t="s">
        <v>78</v>
      </c>
      <c r="F7" s="17">
        <v>150</v>
      </c>
      <c r="H7" s="25" t="s">
        <v>288</v>
      </c>
      <c r="I7" s="10">
        <v>2034</v>
      </c>
    </row>
    <row r="8" spans="1:9" x14ac:dyDescent="0.35">
      <c r="A8" s="17" t="s">
        <v>13</v>
      </c>
      <c r="B8" s="17" t="s">
        <v>152</v>
      </c>
      <c r="C8" s="17" t="s">
        <v>162</v>
      </c>
      <c r="D8" s="18">
        <v>34880</v>
      </c>
      <c r="E8" s="17" t="s">
        <v>18</v>
      </c>
      <c r="F8" s="17">
        <v>148</v>
      </c>
    </row>
    <row r="9" spans="1:9" x14ac:dyDescent="0.35">
      <c r="A9" s="17" t="s">
        <v>13</v>
      </c>
      <c r="B9" s="17" t="s">
        <v>152</v>
      </c>
      <c r="C9" s="17" t="s">
        <v>173</v>
      </c>
      <c r="D9" s="18">
        <v>34961</v>
      </c>
      <c r="E9" s="17" t="s">
        <v>61</v>
      </c>
      <c r="F9" s="17">
        <v>142</v>
      </c>
    </row>
    <row r="10" spans="1:9" x14ac:dyDescent="0.35">
      <c r="A10" s="17" t="s">
        <v>13</v>
      </c>
      <c r="B10" s="17" t="s">
        <v>152</v>
      </c>
      <c r="C10" s="17" t="s">
        <v>194</v>
      </c>
      <c r="D10" s="18">
        <v>34856</v>
      </c>
      <c r="E10" s="17" t="s">
        <v>61</v>
      </c>
      <c r="F10" s="17">
        <v>140</v>
      </c>
    </row>
    <row r="11" spans="1:9" x14ac:dyDescent="0.35">
      <c r="A11" s="17" t="s">
        <v>13</v>
      </c>
      <c r="B11" s="17" t="s">
        <v>152</v>
      </c>
      <c r="C11" s="17" t="s">
        <v>43</v>
      </c>
      <c r="D11" s="18">
        <v>34337</v>
      </c>
      <c r="E11" s="17" t="s">
        <v>18</v>
      </c>
      <c r="F11" s="17">
        <v>140</v>
      </c>
      <c r="H11" s="24" t="s">
        <v>287</v>
      </c>
      <c r="I11" t="s">
        <v>303</v>
      </c>
    </row>
    <row r="12" spans="1:9" x14ac:dyDescent="0.35">
      <c r="A12" s="15" t="s">
        <v>13</v>
      </c>
      <c r="B12" s="15" t="s">
        <v>152</v>
      </c>
      <c r="C12" s="15" t="s">
        <v>181</v>
      </c>
      <c r="D12" s="16">
        <v>33478</v>
      </c>
      <c r="E12" s="15" t="s">
        <v>18</v>
      </c>
      <c r="F12" s="15">
        <v>136</v>
      </c>
      <c r="H12" s="25" t="s">
        <v>61</v>
      </c>
      <c r="I12" s="10">
        <v>582</v>
      </c>
    </row>
    <row r="13" spans="1:9" x14ac:dyDescent="0.35">
      <c r="A13" s="17" t="s">
        <v>13</v>
      </c>
      <c r="B13" s="17" t="s">
        <v>152</v>
      </c>
      <c r="C13" s="17" t="s">
        <v>181</v>
      </c>
      <c r="D13" s="18">
        <v>34118</v>
      </c>
      <c r="E13" s="17" t="s">
        <v>18</v>
      </c>
      <c r="F13" s="17">
        <v>135</v>
      </c>
      <c r="H13" s="25" t="s">
        <v>18</v>
      </c>
      <c r="I13" s="10">
        <v>1147</v>
      </c>
    </row>
    <row r="14" spans="1:9" x14ac:dyDescent="0.35">
      <c r="A14" s="15" t="s">
        <v>13</v>
      </c>
      <c r="B14" s="15" t="s">
        <v>152</v>
      </c>
      <c r="C14" s="15" t="s">
        <v>49</v>
      </c>
      <c r="D14" s="16">
        <v>34134</v>
      </c>
      <c r="E14" s="15" t="s">
        <v>61</v>
      </c>
      <c r="F14" s="15">
        <v>125</v>
      </c>
      <c r="H14" s="25" t="s">
        <v>78</v>
      </c>
      <c r="I14" s="10">
        <v>305</v>
      </c>
    </row>
    <row r="15" spans="1:9" x14ac:dyDescent="0.35">
      <c r="A15" s="15" t="s">
        <v>13</v>
      </c>
      <c r="B15" s="15" t="s">
        <v>152</v>
      </c>
      <c r="C15" s="15" t="s">
        <v>165</v>
      </c>
      <c r="D15" s="16">
        <v>33749</v>
      </c>
      <c r="E15" s="15" t="s">
        <v>18</v>
      </c>
      <c r="F15" s="15">
        <v>123</v>
      </c>
      <c r="H15" s="25" t="s">
        <v>288</v>
      </c>
      <c r="I15" s="10">
        <v>2034</v>
      </c>
    </row>
    <row r="18" spans="1:4" x14ac:dyDescent="0.35">
      <c r="A18" s="6" t="s">
        <v>12</v>
      </c>
      <c r="B18" t="s">
        <v>18</v>
      </c>
      <c r="C18" t="s">
        <v>61</v>
      </c>
      <c r="D18" t="s">
        <v>78</v>
      </c>
    </row>
    <row r="19" spans="1:4" x14ac:dyDescent="0.35">
      <c r="A19" s="6" t="s">
        <v>285</v>
      </c>
      <c r="B19" t="str">
        <f>IF(VLOOKUP(B18, $E$2:$F$15, 2, FALSE)&lt;120, "Not Valid", "Valid")</f>
        <v>Valid</v>
      </c>
      <c r="C19" t="str">
        <f>IF(VLOOKUP(C18, $E$2:$F$15, 2, FALSE)&gt;200, "Not Valid", "Valid")</f>
        <v>Valid</v>
      </c>
      <c r="D19" t="str">
        <f>IF(VLOOKUP(D18,$E$2:$F$15,2,FALSE)&lt;&gt;150,"Not Valid","Valid")</f>
        <v>Not Valid</v>
      </c>
    </row>
  </sheetData>
  <autoFilter ref="A1:F15" xr:uid="{00000000-0009-0000-0000-000003000000}">
    <sortState xmlns:xlrd2="http://schemas.microsoft.com/office/spreadsheetml/2017/richdata2" ref="A2:F15">
      <sortCondition descending="1" ref="F1:F15"/>
    </sortState>
  </autoFilter>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Questions</vt:lpstr>
      <vt:lpstr>Hockey Team</vt:lpstr>
      <vt:lpstr>Dashboard</vt:lpstr>
      <vt:lpstr>All</vt:lpstr>
      <vt:lpstr>AGE</vt:lpstr>
      <vt:lpstr>WEIGHT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Khushboo Jayswal</cp:lastModifiedBy>
  <dcterms:created xsi:type="dcterms:W3CDTF">2022-03-24T11:31:29Z</dcterms:created>
  <dcterms:modified xsi:type="dcterms:W3CDTF">2022-03-28T08:52:52Z</dcterms:modified>
</cp:coreProperties>
</file>