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ollege work\data anlytics\"/>
    </mc:Choice>
  </mc:AlternateContent>
  <bookViews>
    <workbookView xWindow="0" yWindow="0" windowWidth="3648" windowHeight="5916"/>
  </bookViews>
  <sheets>
    <sheet name="Dashboard" sheetId="12" r:id="rId1"/>
    <sheet name="Data" sheetId="2" r:id="rId2"/>
    <sheet name="region" sheetId="3" r:id="rId3"/>
    <sheet name="quaterly" sheetId="5" r:id="rId4"/>
  </sheets>
  <definedNames>
    <definedName name="_xlnm._FilterDatabase" localSheetId="1" hidden="1">Data!$A$1:$F$193</definedName>
    <definedName name="quarter">region!$P$4:$P$8</definedName>
  </definedNames>
  <calcPr calcId="152511"/>
</workbook>
</file>

<file path=xl/calcChain.xml><?xml version="1.0" encoding="utf-8"?>
<calcChain xmlns="http://schemas.openxmlformats.org/spreadsheetml/2006/main">
  <c r="L6" i="12" l="1"/>
  <c r="D17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J23" i="3"/>
  <c r="K23" i="3"/>
  <c r="L23" i="3"/>
  <c r="M23" i="3"/>
  <c r="I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D23" i="3"/>
  <c r="E23" i="3"/>
  <c r="F23" i="3"/>
  <c r="G23" i="3"/>
  <c r="C23" i="3"/>
  <c r="D8" i="12"/>
  <c r="M18" i="12" s="1"/>
  <c r="N25" i="12" l="1"/>
  <c r="N21" i="12"/>
  <c r="N24" i="12"/>
  <c r="N20" i="12"/>
  <c r="N23" i="12"/>
  <c r="N19" i="12"/>
  <c r="N17" i="12"/>
  <c r="N22" i="12"/>
  <c r="N18" i="12"/>
  <c r="O18" i="12" s="1"/>
  <c r="M21" i="12"/>
  <c r="M24" i="12"/>
  <c r="M20" i="12"/>
  <c r="M23" i="12"/>
  <c r="M19" i="12"/>
  <c r="M25" i="12"/>
  <c r="M17" i="12"/>
  <c r="M22" i="12"/>
  <c r="O22" i="12" l="1"/>
  <c r="M26" i="12"/>
  <c r="O20" i="12"/>
  <c r="N26" i="12"/>
  <c r="O26" i="12" s="1"/>
  <c r="P6" i="12" s="1"/>
  <c r="O17" i="12"/>
  <c r="O24" i="12"/>
  <c r="O19" i="12"/>
  <c r="O21" i="12"/>
  <c r="O23" i="12"/>
  <c r="O25" i="12"/>
  <c r="M11" i="12" l="1"/>
  <c r="N11" i="12" s="1"/>
  <c r="M10" i="12"/>
  <c r="N10" i="12" s="1"/>
  <c r="F20" i="5" l="1"/>
  <c r="F28" i="5"/>
  <c r="B28" i="5"/>
  <c r="E16" i="5" l="1"/>
  <c r="E17" i="5"/>
  <c r="E18" i="5"/>
  <c r="D17" i="5"/>
  <c r="D18" i="5"/>
  <c r="D16" i="5"/>
  <c r="E12" i="5"/>
  <c r="E13" i="5"/>
  <c r="E15" i="5" s="1"/>
  <c r="E14" i="5"/>
  <c r="D13" i="5"/>
  <c r="D14" i="5"/>
  <c r="D12" i="5"/>
  <c r="E8" i="5"/>
  <c r="E9" i="5"/>
  <c r="E10" i="5"/>
  <c r="D9" i="5"/>
  <c r="D10" i="5"/>
  <c r="D8" i="5"/>
  <c r="E4" i="5"/>
  <c r="E5" i="5"/>
  <c r="E6" i="5"/>
  <c r="D5" i="5"/>
  <c r="D6" i="5"/>
  <c r="D4" i="5"/>
  <c r="H6" i="3"/>
  <c r="F13" i="5" l="1"/>
  <c r="F17" i="5"/>
  <c r="F18" i="5"/>
  <c r="E19" i="5"/>
  <c r="F14" i="5"/>
  <c r="F10" i="5"/>
  <c r="E11" i="5"/>
  <c r="E7" i="5"/>
  <c r="F9" i="5"/>
  <c r="F6" i="5"/>
  <c r="D19" i="5"/>
  <c r="F16" i="5"/>
  <c r="D15" i="5"/>
  <c r="F15" i="5" s="1"/>
  <c r="F12" i="5"/>
  <c r="D11" i="5"/>
  <c r="F11" i="5" s="1"/>
  <c r="F8" i="5"/>
  <c r="D7" i="5"/>
  <c r="F5" i="5"/>
  <c r="F4" i="5"/>
  <c r="E20" i="5"/>
  <c r="D5" i="3"/>
  <c r="D6" i="3"/>
  <c r="D7" i="3"/>
  <c r="D8" i="3"/>
  <c r="D9" i="3"/>
  <c r="D10" i="3"/>
  <c r="D11" i="3"/>
  <c r="D12" i="3"/>
  <c r="D13" i="3"/>
  <c r="C6" i="3"/>
  <c r="C7" i="3"/>
  <c r="C8" i="3"/>
  <c r="C9" i="3"/>
  <c r="C10" i="3"/>
  <c r="C11" i="3"/>
  <c r="C12" i="3"/>
  <c r="C13" i="3"/>
  <c r="E13" i="3" s="1"/>
  <c r="C5" i="3"/>
  <c r="F19" i="5" l="1"/>
  <c r="D20" i="5"/>
  <c r="F7" i="5"/>
  <c r="E9" i="3"/>
  <c r="E5" i="3"/>
  <c r="E11" i="3"/>
  <c r="E7" i="3"/>
  <c r="E10" i="3"/>
  <c r="E6" i="3"/>
  <c r="E12" i="3"/>
  <c r="E8" i="3"/>
  <c r="C18" i="3" l="1"/>
  <c r="D18" i="3" s="1"/>
  <c r="M7" i="3" s="1"/>
  <c r="C17" i="3"/>
  <c r="M6" i="3" s="1"/>
</calcChain>
</file>

<file path=xl/sharedStrings.xml><?xml version="1.0" encoding="utf-8"?>
<sst xmlns="http://schemas.openxmlformats.org/spreadsheetml/2006/main" count="674" uniqueCount="69">
  <si>
    <t>Q1</t>
  </si>
  <si>
    <t>Q2</t>
  </si>
  <si>
    <t>Q3</t>
  </si>
  <si>
    <t>Q4</t>
  </si>
  <si>
    <t>Region</t>
  </si>
  <si>
    <t>Month</t>
  </si>
  <si>
    <t>Budget</t>
  </si>
  <si>
    <t>Sales Mth</t>
  </si>
  <si>
    <t>England</t>
  </si>
  <si>
    <t>Germany</t>
  </si>
  <si>
    <t>France</t>
  </si>
  <si>
    <t>Spain</t>
  </si>
  <si>
    <t>Italy</t>
  </si>
  <si>
    <t>Sweeden</t>
  </si>
  <si>
    <t>Switzerland</t>
  </si>
  <si>
    <t>Greece</t>
  </si>
  <si>
    <t>Norway</t>
  </si>
  <si>
    <t>Pin Rouge</t>
  </si>
  <si>
    <t>Keepers Court</t>
  </si>
  <si>
    <t>Ten Aces</t>
  </si>
  <si>
    <t>Disco Bling</t>
  </si>
  <si>
    <t>Ringmeister</t>
  </si>
  <si>
    <t>Guest Wing</t>
  </si>
  <si>
    <t>Brandy Lane</t>
  </si>
  <si>
    <t>Dempsey</t>
  </si>
  <si>
    <t>Trustee Brown</t>
  </si>
  <si>
    <t>The Corporation</t>
  </si>
  <si>
    <t>Born To Excel</t>
  </si>
  <si>
    <t>Beltane</t>
  </si>
  <si>
    <t>My Bonny Lad</t>
  </si>
  <si>
    <t>Ultimate Fighter</t>
  </si>
  <si>
    <t>Lets Lighten Up</t>
  </si>
  <si>
    <t>Hey Blondie</t>
  </si>
  <si>
    <t>The Blues</t>
  </si>
  <si>
    <t>Festival Star</t>
  </si>
  <si>
    <t>Arctic Ocean</t>
  </si>
  <si>
    <t>Redhage</t>
  </si>
  <si>
    <t>Catlantic</t>
  </si>
  <si>
    <t>Coolism</t>
  </si>
  <si>
    <t>Love You Like That</t>
  </si>
  <si>
    <t>Teen Idol</t>
  </si>
  <si>
    <t>Honest Lies</t>
  </si>
  <si>
    <t>Kalahaar</t>
  </si>
  <si>
    <t>Babieca Noire</t>
  </si>
  <si>
    <t>Acorns</t>
  </si>
  <si>
    <t>Geiger Rio</t>
  </si>
  <si>
    <t>Megems Boy</t>
  </si>
  <si>
    <t>Metal Talk</t>
  </si>
  <si>
    <t>Even Astar</t>
  </si>
  <si>
    <t>Clients</t>
  </si>
  <si>
    <t>Quarter</t>
  </si>
  <si>
    <t>Grand Total</t>
  </si>
  <si>
    <t>Sum of Budget</t>
  </si>
  <si>
    <t>Sum of Sales Mth</t>
  </si>
  <si>
    <t>Difference</t>
  </si>
  <si>
    <t>quarter</t>
  </si>
  <si>
    <t>ALL</t>
  </si>
  <si>
    <t>Max under budget</t>
  </si>
  <si>
    <t>Max over budget</t>
  </si>
  <si>
    <t>IN</t>
  </si>
  <si>
    <t xml:space="preserve">maximum under budgeted region is </t>
  </si>
  <si>
    <t>maximum over budgeted region is</t>
  </si>
  <si>
    <t>Total</t>
  </si>
  <si>
    <t xml:space="preserve">Difference </t>
  </si>
  <si>
    <t>This indicates that budget needs to be decreased according to the sales.</t>
  </si>
  <si>
    <t>This indicates that budget needs to be increased according to the sales.</t>
  </si>
  <si>
    <t>REPORTS</t>
  </si>
  <si>
    <t>COMPANY BUDGET ANALYSIS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</si>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</sst>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28"/>
      <color theme="1"/>
      <name val="Algerian"/>
      <family val="5"/>
    </font>
    <font>
      <sz val="11"/>
      <color theme="1"/>
      <name val="Algerian"/>
      <family val="5"/>
    </font>
    <font>
      <b/>
      <sz val="28"/>
      <color theme="1"/>
      <name val="Arial Black"/>
      <family val="2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165" fontId="3" fillId="0" borderId="0" xfId="1" applyNumberFormat="1" applyFont="1"/>
    <xf numFmtId="166" fontId="4" fillId="0" borderId="0" xfId="1" applyNumberFormat="1" applyFont="1"/>
    <xf numFmtId="166" fontId="4" fillId="0" borderId="0" xfId="1" applyNumberFormat="1" applyFont="1" applyFill="1"/>
    <xf numFmtId="166" fontId="4" fillId="0" borderId="0" xfId="1" applyNumberFormat="1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3" fontId="4" fillId="0" borderId="0" xfId="0" applyNumberFormat="1" applyFont="1"/>
    <xf numFmtId="166" fontId="4" fillId="0" borderId="0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6" xfId="0" applyFill="1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6" fillId="0" borderId="0" xfId="0" applyFont="1" applyFill="1"/>
    <xf numFmtId="0" fontId="7" fillId="0" borderId="0" xfId="0" applyFont="1" applyFill="1"/>
    <xf numFmtId="0" fontId="5" fillId="5" borderId="8" xfId="0" applyFont="1" applyFill="1" applyBorder="1"/>
    <xf numFmtId="0" fontId="5" fillId="6" borderId="12" xfId="0" applyFont="1" applyFill="1" applyBorder="1"/>
    <xf numFmtId="0" fontId="5" fillId="0" borderId="0" xfId="0" applyFont="1"/>
    <xf numFmtId="17" fontId="0" fillId="0" borderId="18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7" fontId="0" fillId="0" borderId="21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4" borderId="9" xfId="0" applyFont="1" applyFill="1" applyBorder="1"/>
    <xf numFmtId="0" fontId="11" fillId="4" borderId="11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0" fontId="0" fillId="0" borderId="9" xfId="0" applyBorder="1"/>
    <xf numFmtId="0" fontId="13" fillId="0" borderId="0" xfId="0" applyFont="1"/>
    <xf numFmtId="17" fontId="14" fillId="0" borderId="0" xfId="0" applyNumberFormat="1" applyFont="1"/>
    <xf numFmtId="0" fontId="14" fillId="0" borderId="0" xfId="0" applyFont="1" applyAlignment="1">
      <alignment horizontal="left"/>
    </xf>
    <xf numFmtId="0" fontId="13" fillId="0" borderId="0" xfId="0" applyNumberFormat="1" applyFont="1"/>
    <xf numFmtId="166" fontId="14" fillId="0" borderId="0" xfId="1" applyNumberFormat="1" applyFont="1" applyFill="1"/>
    <xf numFmtId="0" fontId="0" fillId="6" borderId="6" xfId="0" applyFill="1" applyBorder="1"/>
    <xf numFmtId="0" fontId="11" fillId="6" borderId="9" xfId="0" applyFont="1" applyFill="1" applyBorder="1"/>
    <xf numFmtId="0" fontId="11" fillId="6" borderId="11" xfId="0" applyFont="1" applyFill="1" applyBorder="1"/>
    <xf numFmtId="0" fontId="11" fillId="10" borderId="13" xfId="0" applyFont="1" applyFill="1" applyBorder="1"/>
    <xf numFmtId="0" fontId="11" fillId="10" borderId="14" xfId="0" applyFont="1" applyFill="1" applyBorder="1"/>
    <xf numFmtId="0" fontId="0" fillId="11" borderId="0" xfId="0" applyFill="1" applyBorder="1"/>
    <xf numFmtId="0" fontId="0" fillId="11" borderId="44" xfId="0" applyFill="1" applyBorder="1"/>
    <xf numFmtId="0" fontId="0" fillId="11" borderId="40" xfId="0" applyFill="1" applyBorder="1"/>
    <xf numFmtId="0" fontId="0" fillId="11" borderId="45" xfId="0" applyFill="1" applyBorder="1"/>
    <xf numFmtId="0" fontId="0" fillId="11" borderId="46" xfId="0" applyFill="1" applyBorder="1"/>
    <xf numFmtId="0" fontId="0" fillId="11" borderId="47" xfId="0" applyFill="1" applyBorder="1"/>
    <xf numFmtId="0" fontId="0" fillId="0" borderId="0" xfId="0" applyAlignment="1">
      <alignment horizontal="center" vertical="center"/>
    </xf>
    <xf numFmtId="166" fontId="10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9" fillId="0" borderId="0" xfId="3"/>
    <xf numFmtId="0" fontId="0" fillId="9" borderId="15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17" fontId="10" fillId="0" borderId="6" xfId="0" applyNumberFormat="1" applyFont="1" applyBorder="1" applyAlignment="1">
      <alignment horizontal="center" vertical="center"/>
    </xf>
    <xf numFmtId="17" fontId="10" fillId="0" borderId="7" xfId="0" applyNumberFormat="1" applyFont="1" applyBorder="1" applyAlignment="1">
      <alignment horizontal="center" vertical="center"/>
    </xf>
    <xf numFmtId="17" fontId="10" fillId="0" borderId="11" xfId="0" applyNumberFormat="1" applyFont="1" applyBorder="1" applyAlignment="1">
      <alignment horizontal="center" vertical="center"/>
    </xf>
    <xf numFmtId="17" fontId="10" fillId="0" borderId="5" xfId="0" applyNumberFormat="1" applyFont="1" applyBorder="1" applyAlignment="1">
      <alignment horizontal="center" vertical="center"/>
    </xf>
    <xf numFmtId="166" fontId="10" fillId="0" borderId="8" xfId="1" applyNumberFormat="1" applyFont="1" applyFill="1" applyBorder="1" applyAlignment="1">
      <alignment horizontal="center"/>
    </xf>
    <xf numFmtId="166" fontId="10" fillId="0" borderId="12" xfId="1" applyNumberFormat="1" applyFont="1" applyFill="1" applyBorder="1" applyAlignment="1">
      <alignment horizontal="center"/>
    </xf>
    <xf numFmtId="0" fontId="15" fillId="11" borderId="41" xfId="0" applyFont="1" applyFill="1" applyBorder="1" applyAlignment="1">
      <alignment horizontal="center" vertical="center"/>
    </xf>
    <xf numFmtId="0" fontId="16" fillId="11" borderId="42" xfId="0" applyFont="1" applyFill="1" applyBorder="1" applyAlignment="1">
      <alignment horizontal="center" vertical="center"/>
    </xf>
    <xf numFmtId="0" fontId="16" fillId="11" borderId="43" xfId="0" applyFont="1" applyFill="1" applyBorder="1" applyAlignment="1">
      <alignment horizontal="center" vertical="center"/>
    </xf>
    <xf numFmtId="0" fontId="16" fillId="11" borderId="44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11" borderId="40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0" fontId="16" fillId="11" borderId="47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8" fillId="9" borderId="38" xfId="0" applyFont="1" applyFill="1" applyBorder="1" applyAlignment="1">
      <alignment horizontal="center" vertical="center"/>
    </xf>
    <xf numFmtId="0" fontId="18" fillId="9" borderId="34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17" fontId="8" fillId="8" borderId="6" xfId="0" applyNumberFormat="1" applyFont="1" applyFill="1" applyBorder="1" applyAlignment="1">
      <alignment horizontal="center" vertical="center"/>
    </xf>
    <xf numFmtId="17" fontId="8" fillId="8" borderId="7" xfId="0" applyNumberFormat="1" applyFont="1" applyFill="1" applyBorder="1" applyAlignment="1">
      <alignment horizontal="center" vertical="center"/>
    </xf>
    <xf numFmtId="17" fontId="8" fillId="8" borderId="8" xfId="0" applyNumberFormat="1" applyFont="1" applyFill="1" applyBorder="1" applyAlignment="1">
      <alignment horizontal="center" vertical="center"/>
    </xf>
    <xf numFmtId="17" fontId="8" fillId="8" borderId="11" xfId="0" applyNumberFormat="1" applyFont="1" applyFill="1" applyBorder="1" applyAlignment="1">
      <alignment horizontal="center" vertical="center"/>
    </xf>
    <xf numFmtId="17" fontId="8" fillId="8" borderId="5" xfId="0" applyNumberFormat="1" applyFont="1" applyFill="1" applyBorder="1" applyAlignment="1">
      <alignment horizontal="center" vertical="center"/>
    </xf>
    <xf numFmtId="17" fontId="8" fillId="8" borderId="12" xfId="0" applyNumberFormat="1" applyFont="1" applyFill="1" applyBorder="1" applyAlignment="1">
      <alignment horizontal="center" vertical="center"/>
    </xf>
    <xf numFmtId="17" fontId="8" fillId="9" borderId="6" xfId="0" applyNumberFormat="1" applyFont="1" applyFill="1" applyBorder="1" applyAlignment="1">
      <alignment horizontal="center" vertical="center"/>
    </xf>
    <xf numFmtId="17" fontId="9" fillId="9" borderId="7" xfId="0" applyNumberFormat="1" applyFont="1" applyFill="1" applyBorder="1" applyAlignment="1">
      <alignment horizontal="center" vertical="center"/>
    </xf>
    <xf numFmtId="17" fontId="9" fillId="9" borderId="8" xfId="0" applyNumberFormat="1" applyFont="1" applyFill="1" applyBorder="1" applyAlignment="1">
      <alignment horizontal="center" vertical="center"/>
    </xf>
    <xf numFmtId="17" fontId="9" fillId="9" borderId="11" xfId="0" applyNumberFormat="1" applyFont="1" applyFill="1" applyBorder="1" applyAlignment="1">
      <alignment horizontal="center" vertical="center"/>
    </xf>
    <xf numFmtId="17" fontId="9" fillId="9" borderId="5" xfId="0" applyNumberFormat="1" applyFont="1" applyFill="1" applyBorder="1" applyAlignment="1">
      <alignment horizontal="center" vertical="center"/>
    </xf>
    <xf numFmtId="17" fontId="9" fillId="9" borderId="12" xfId="0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- Style1" xfId="2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E8D67E"/>
      <color rgb="FF295D19"/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Quarterly</a:t>
            </a:r>
            <a:r>
              <a:rPr lang="en-IN" b="1" u="sng" baseline="0"/>
              <a:t> Budgets vs Sales </a:t>
            </a:r>
            <a:endParaRPr lang="en-IN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9968297101449275"/>
          <c:w val="0.67981714785651792"/>
          <c:h val="0.4731659391760812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Dashboard!$L$17:$L$25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Norway</c:v>
                </c:pt>
                <c:pt idx="6">
                  <c:v>Spain</c:v>
                </c:pt>
                <c:pt idx="7">
                  <c:v>Sweeden</c:v>
                </c:pt>
                <c:pt idx="8">
                  <c:v>Switzerland</c:v>
                </c:pt>
              </c:strCache>
            </c:strRef>
          </c:cat>
          <c:val>
            <c:numRef>
              <c:f>Dashboard!$M$17:$M$25</c:f>
              <c:numCache>
                <c:formatCode>General</c:formatCode>
                <c:ptCount val="9"/>
                <c:pt idx="0">
                  <c:v>2277.7904869114082</c:v>
                </c:pt>
                <c:pt idx="1">
                  <c:v>1642.0139334084681</c:v>
                </c:pt>
                <c:pt idx="2">
                  <c:v>1729.2007276583688</c:v>
                </c:pt>
                <c:pt idx="3">
                  <c:v>1528.2904932698466</c:v>
                </c:pt>
                <c:pt idx="4">
                  <c:v>2292.831239209107</c:v>
                </c:pt>
                <c:pt idx="5">
                  <c:v>665.53255120279653</c:v>
                </c:pt>
                <c:pt idx="6">
                  <c:v>1896.3979620497207</c:v>
                </c:pt>
                <c:pt idx="7">
                  <c:v>1225.0010562282653</c:v>
                </c:pt>
                <c:pt idx="8">
                  <c:v>1973.726216348753</c:v>
                </c:pt>
              </c:numCache>
            </c:numRef>
          </c:val>
        </c:ser>
        <c:ser>
          <c:idx val="1"/>
          <c:order val="1"/>
          <c:tx>
            <c:v>Sales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Dashboard!$L$17:$L$25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Norway</c:v>
                </c:pt>
                <c:pt idx="6">
                  <c:v>Spain</c:v>
                </c:pt>
                <c:pt idx="7">
                  <c:v>Sweeden</c:v>
                </c:pt>
                <c:pt idx="8">
                  <c:v>Switzerland</c:v>
                </c:pt>
              </c:strCache>
            </c:strRef>
          </c:cat>
          <c:val>
            <c:numRef>
              <c:f>Dashboard!$N$17:$N$25</c:f>
              <c:numCache>
                <c:formatCode>General</c:formatCode>
                <c:ptCount val="9"/>
                <c:pt idx="0">
                  <c:v>2317.816843023325</c:v>
                </c:pt>
                <c:pt idx="1">
                  <c:v>1661.0362739423979</c:v>
                </c:pt>
                <c:pt idx="2">
                  <c:v>1753.9095109989698</c:v>
                </c:pt>
                <c:pt idx="3">
                  <c:v>1555.8686226101863</c:v>
                </c:pt>
                <c:pt idx="4">
                  <c:v>2338.7251686889495</c:v>
                </c:pt>
                <c:pt idx="5">
                  <c:v>672.82616609293189</c:v>
                </c:pt>
                <c:pt idx="6">
                  <c:v>1891.2608357845904</c:v>
                </c:pt>
                <c:pt idx="7">
                  <c:v>1247.8084264349998</c:v>
                </c:pt>
                <c:pt idx="8">
                  <c:v>1977.662394726852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02688"/>
        <c:axId val="535191264"/>
      </c:barChart>
      <c:catAx>
        <c:axId val="5352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1264"/>
        <c:crosses val="autoZero"/>
        <c:auto val="1"/>
        <c:lblAlgn val="ctr"/>
        <c:lblOffset val="100"/>
        <c:noMultiLvlLbl val="0"/>
      </c:catAx>
      <c:valAx>
        <c:axId val="535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E8D67E"/>
            </a:solidFill>
            <a:ln>
              <a:noFill/>
            </a:ln>
            <a:effectLst/>
          </c:spPr>
          <c:invertIfNegative val="0"/>
          <c:cat>
            <c:strRef>
              <c:f>Dashboard!$L$17:$L$25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Norway</c:v>
                </c:pt>
                <c:pt idx="6">
                  <c:v>Spain</c:v>
                </c:pt>
                <c:pt idx="7">
                  <c:v>Sweeden</c:v>
                </c:pt>
                <c:pt idx="8">
                  <c:v>Switzerland</c:v>
                </c:pt>
              </c:strCache>
            </c:strRef>
          </c:cat>
          <c:val>
            <c:numRef>
              <c:f>Dashboard!$O$17:$O$25</c:f>
              <c:numCache>
                <c:formatCode>General</c:formatCode>
                <c:ptCount val="9"/>
                <c:pt idx="0">
                  <c:v>40.026356111916812</c:v>
                </c:pt>
                <c:pt idx="1">
                  <c:v>19.022340533929764</c:v>
                </c:pt>
                <c:pt idx="2">
                  <c:v>24.70878334060103</c:v>
                </c:pt>
                <c:pt idx="3">
                  <c:v>27.578129340339729</c:v>
                </c:pt>
                <c:pt idx="4">
                  <c:v>45.893929479842427</c:v>
                </c:pt>
                <c:pt idx="5">
                  <c:v>7.293614890135359</c:v>
                </c:pt>
                <c:pt idx="6">
                  <c:v>-5.1371262651302914</c:v>
                </c:pt>
                <c:pt idx="7">
                  <c:v>22.807370206734504</c:v>
                </c:pt>
                <c:pt idx="8">
                  <c:v>3.9361783780989299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196160"/>
        <c:axId val="535198336"/>
      </c:barChart>
      <c:catAx>
        <c:axId val="53519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8336"/>
        <c:crosses val="autoZero"/>
        <c:auto val="1"/>
        <c:lblAlgn val="ctr"/>
        <c:lblOffset val="100"/>
        <c:noMultiLvlLbl val="0"/>
      </c:catAx>
      <c:valAx>
        <c:axId val="5351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C$7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gion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quaterl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quaterl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region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518160</xdr:colOff>
          <xdr:row>4</xdr:row>
          <xdr:rowOff>83820</xdr:rowOff>
        </xdr:from>
        <xdr:to>
          <xdr:col>3</xdr:col>
          <xdr:colOff>60960</xdr:colOff>
          <xdr:row>5</xdr:row>
          <xdr:rowOff>106680</xdr:rowOff>
        </xdr:to>
        <xdr:sp macro="" textlink="">
          <xdr:nvSpPr>
            <xdr:cNvPr id="11279" name="Option 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525780</xdr:colOff>
          <xdr:row>4</xdr:row>
          <xdr:rowOff>76200</xdr:rowOff>
        </xdr:from>
        <xdr:to>
          <xdr:col>4</xdr:col>
          <xdr:colOff>190500</xdr:colOff>
          <xdr:row>5</xdr:row>
          <xdr:rowOff>99060</xdr:rowOff>
        </xdr:to>
        <xdr:sp macro="" textlink="">
          <xdr:nvSpPr>
            <xdr:cNvPr id="11280" name="Option 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518160</xdr:colOff>
          <xdr:row>4</xdr:row>
          <xdr:rowOff>76200</xdr:rowOff>
        </xdr:from>
        <xdr:to>
          <xdr:col>5</xdr:col>
          <xdr:colOff>182880</xdr:colOff>
          <xdr:row>5</xdr:row>
          <xdr:rowOff>99060</xdr:rowOff>
        </xdr:to>
        <xdr:sp macro="" textlink="">
          <xdr:nvSpPr>
            <xdr:cNvPr id="11281" name="Option 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525780</xdr:colOff>
          <xdr:row>4</xdr:row>
          <xdr:rowOff>83820</xdr:rowOff>
        </xdr:from>
        <xdr:to>
          <xdr:col>6</xdr:col>
          <xdr:colOff>190500</xdr:colOff>
          <xdr:row>5</xdr:row>
          <xdr:rowOff>106680</xdr:rowOff>
        </xdr:to>
        <xdr:sp macro="" textlink="">
          <xdr:nvSpPr>
            <xdr:cNvPr id="11282" name="Option 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525780</xdr:colOff>
          <xdr:row>4</xdr:row>
          <xdr:rowOff>76200</xdr:rowOff>
        </xdr:from>
        <xdr:to>
          <xdr:col>7</xdr:col>
          <xdr:colOff>190500</xdr:colOff>
          <xdr:row>5</xdr:row>
          <xdr:rowOff>99060</xdr:rowOff>
        </xdr:to>
        <xdr:sp macro="" textlink="">
          <xdr:nvSpPr>
            <xdr:cNvPr id="11283" name="Option 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Q4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7620</xdr:colOff>
      <xdr:row>5</xdr:row>
      <xdr:rowOff>91440</xdr:rowOff>
    </xdr:from>
    <xdr:to>
      <xdr:col>9</xdr:col>
      <xdr:colOff>190500</xdr:colOff>
      <xdr:row>20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20</xdr:row>
      <xdr:rowOff>91440</xdr:rowOff>
    </xdr:from>
    <xdr:to>
      <xdr:col>9</xdr:col>
      <xdr:colOff>190500</xdr:colOff>
      <xdr:row>30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10</xdr:row>
      <xdr:rowOff>152400</xdr:rowOff>
    </xdr:from>
    <xdr:to>
      <xdr:col>20</xdr:col>
      <xdr:colOff>53340</xdr:colOff>
      <xdr:row>14</xdr:row>
      <xdr:rowOff>7620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11940540" y="2042160"/>
          <a:ext cx="1562100" cy="609600"/>
        </a:xfrm>
        <a:prstGeom prst="round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/>
            <a:t>REGION</a:t>
          </a:r>
        </a:p>
      </xdr:txBody>
    </xdr:sp>
    <xdr:clientData/>
  </xdr:twoCellAnchor>
  <xdr:twoCellAnchor>
    <xdr:from>
      <xdr:col>17</xdr:col>
      <xdr:colOff>365760</xdr:colOff>
      <xdr:row>19</xdr:row>
      <xdr:rowOff>22860</xdr:rowOff>
    </xdr:from>
    <xdr:to>
      <xdr:col>20</xdr:col>
      <xdr:colOff>76200</xdr:colOff>
      <xdr:row>22</xdr:row>
      <xdr:rowOff>106680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11986260" y="3581400"/>
          <a:ext cx="1539240" cy="632460"/>
        </a:xfrm>
        <a:prstGeom prst="round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QUATERLY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0</xdr:row>
      <xdr:rowOff>45721</xdr:rowOff>
    </xdr:from>
    <xdr:to>
      <xdr:col>1</xdr:col>
      <xdr:colOff>1051560</xdr:colOff>
      <xdr:row>0</xdr:row>
      <xdr:rowOff>91440</xdr:rowOff>
    </xdr:to>
    <xdr:sp macro="" textlink="">
      <xdr:nvSpPr>
        <xdr:cNvPr id="4" name="Right Arrow 3">
          <a:hlinkClick xmlns:r="http://schemas.openxmlformats.org/officeDocument/2006/relationships" r:id="rId1"/>
        </xdr:cNvPr>
        <xdr:cNvSpPr/>
      </xdr:nvSpPr>
      <xdr:spPr>
        <a:xfrm>
          <a:off x="853440" y="45721"/>
          <a:ext cx="80772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21</xdr:row>
      <xdr:rowOff>7620</xdr:rowOff>
    </xdr:from>
    <xdr:to>
      <xdr:col>1</xdr:col>
      <xdr:colOff>525780</xdr:colOff>
      <xdr:row>22</xdr:row>
      <xdr:rowOff>167640</xdr:rowOff>
    </xdr:to>
    <xdr:sp macro="" textlink="">
      <xdr:nvSpPr>
        <xdr:cNvPr id="2" name="Down Arrow 1"/>
        <xdr:cNvSpPr/>
      </xdr:nvSpPr>
      <xdr:spPr>
        <a:xfrm>
          <a:off x="899160" y="3886200"/>
          <a:ext cx="236220" cy="342900"/>
        </a:xfrm>
        <a:prstGeom prst="downArrow">
          <a:avLst>
            <a:gd name="adj1" fmla="val 50000"/>
            <a:gd name="adj2" fmla="val 74612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266700</xdr:colOff>
      <xdr:row>24</xdr:row>
      <xdr:rowOff>7620</xdr:rowOff>
    </xdr:from>
    <xdr:to>
      <xdr:col>1</xdr:col>
      <xdr:colOff>518160</xdr:colOff>
      <xdr:row>25</xdr:row>
      <xdr:rowOff>213360</xdr:rowOff>
    </xdr:to>
    <xdr:sp macro="" textlink="">
      <xdr:nvSpPr>
        <xdr:cNvPr id="3" name="Up Arrow 2"/>
        <xdr:cNvSpPr/>
      </xdr:nvSpPr>
      <xdr:spPr>
        <a:xfrm>
          <a:off x="876300" y="4427220"/>
          <a:ext cx="251460" cy="388620"/>
        </a:xfrm>
        <a:prstGeom prst="upArrow">
          <a:avLst>
            <a:gd name="adj1" fmla="val 50000"/>
            <a:gd name="adj2" fmla="val 88462"/>
          </a:avLst>
        </a:prstGeom>
        <a:solidFill>
          <a:srgbClr val="00B050"/>
        </a:solidFill>
        <a:ln>
          <a:solidFill>
            <a:srgbClr val="295D1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0</xdr:row>
      <xdr:rowOff>60961</xdr:rowOff>
    </xdr:from>
    <xdr:to>
      <xdr:col>1</xdr:col>
      <xdr:colOff>708660</xdr:colOff>
      <xdr:row>0</xdr:row>
      <xdr:rowOff>106680</xdr:rowOff>
    </xdr:to>
    <xdr:sp macro="" textlink="">
      <xdr:nvSpPr>
        <xdr:cNvPr id="4" name="Left Arrow 3">
          <a:hlinkClick xmlns:r="http://schemas.openxmlformats.org/officeDocument/2006/relationships" r:id="rId1"/>
        </xdr:cNvPr>
        <xdr:cNvSpPr/>
      </xdr:nvSpPr>
      <xdr:spPr>
        <a:xfrm>
          <a:off x="662940" y="60961"/>
          <a:ext cx="655320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31"/>
  <sheetViews>
    <sheetView showGridLines="0" tabSelected="1" zoomScaleNormal="100" workbookViewId="0"/>
  </sheetViews>
  <sheetFormatPr defaultRowHeight="14.4" x14ac:dyDescent="0.3"/>
  <cols>
    <col min="1" max="1" width="0.77734375" customWidth="1"/>
    <col min="2" max="2" width="4.88671875" customWidth="1"/>
    <col min="3" max="3" width="10.6640625" customWidth="1"/>
    <col min="10" max="10" width="5" customWidth="1"/>
    <col min="11" max="11" width="3.44140625" customWidth="1"/>
    <col min="12" max="12" width="18.44140625" customWidth="1"/>
    <col min="13" max="13" width="15.77734375" customWidth="1"/>
    <col min="14" max="14" width="18.33203125" customWidth="1"/>
    <col min="15" max="15" width="12.33203125" customWidth="1"/>
    <col min="16" max="16" width="18.77734375" customWidth="1"/>
    <col min="17" max="17" width="5.6640625" customWidth="1"/>
    <col min="21" max="21" width="7.21875" customWidth="1"/>
    <col min="22" max="22" width="4.88671875" customWidth="1"/>
  </cols>
  <sheetData>
    <row r="1" spans="2:24" ht="15" thickBot="1" x14ac:dyDescent="0.35"/>
    <row r="2" spans="2:24" x14ac:dyDescent="0.3">
      <c r="B2" s="77"/>
      <c r="C2" s="96" t="s">
        <v>67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8"/>
      <c r="V2" s="77"/>
    </row>
    <row r="3" spans="2:24" x14ac:dyDescent="0.3">
      <c r="B3" s="7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78"/>
    </row>
    <row r="4" spans="2:24" ht="15" thickBot="1" x14ac:dyDescent="0.35">
      <c r="B4" s="78"/>
      <c r="C4" s="102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0"/>
      <c r="R4" s="100"/>
      <c r="S4" s="100"/>
      <c r="T4" s="100"/>
      <c r="U4" s="101"/>
      <c r="V4" s="78"/>
    </row>
    <row r="5" spans="2:24" ht="15.6" thickTop="1" thickBot="1" x14ac:dyDescent="0.35">
      <c r="B5" s="78"/>
      <c r="C5" s="55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87" t="s">
        <v>66</v>
      </c>
      <c r="S5" s="88"/>
      <c r="T5" s="88"/>
      <c r="U5" s="89"/>
      <c r="V5" s="79"/>
    </row>
    <row r="6" spans="2:24" ht="25.8" x14ac:dyDescent="0.5">
      <c r="B6" s="78"/>
      <c r="J6" s="22"/>
      <c r="K6" s="22"/>
      <c r="L6" s="81" t="str">
        <f>UPPER("Over all budget needs to be")</f>
        <v>OVER ALL BUDGET NEEDS TO BE</v>
      </c>
      <c r="M6" s="82"/>
      <c r="N6" s="82"/>
      <c r="O6" s="82"/>
      <c r="P6" s="85">
        <f>O26</f>
        <v>186.12957601646849</v>
      </c>
      <c r="Q6" s="73"/>
      <c r="R6" s="90"/>
      <c r="S6" s="91"/>
      <c r="T6" s="91"/>
      <c r="U6" s="92"/>
      <c r="V6" s="79"/>
    </row>
    <row r="7" spans="2:24" ht="26.4" thickBot="1" x14ac:dyDescent="0.55000000000000004">
      <c r="B7" s="78"/>
      <c r="C7" s="14">
        <v>5</v>
      </c>
      <c r="J7" s="22"/>
      <c r="L7" s="83"/>
      <c r="M7" s="84"/>
      <c r="N7" s="84"/>
      <c r="O7" s="84"/>
      <c r="P7" s="86"/>
      <c r="Q7" s="73"/>
      <c r="R7" s="93"/>
      <c r="S7" s="94"/>
      <c r="T7" s="94"/>
      <c r="U7" s="95"/>
      <c r="V7" s="79"/>
      <c r="W7" s="14">
        <v>1</v>
      </c>
      <c r="X7" s="14" t="s">
        <v>56</v>
      </c>
    </row>
    <row r="8" spans="2:24" ht="15" thickBot="1" x14ac:dyDescent="0.35">
      <c r="B8" s="78"/>
      <c r="D8" s="14" t="str">
        <f>VLOOKUP(C7,W7:X11,2,0)</f>
        <v>Q4</v>
      </c>
      <c r="J8" s="22"/>
      <c r="O8" s="22"/>
      <c r="P8" s="22"/>
      <c r="Q8" s="22"/>
      <c r="R8" s="67"/>
      <c r="S8" s="66"/>
      <c r="T8" s="66"/>
      <c r="U8" s="68"/>
      <c r="V8" s="79"/>
      <c r="W8" s="14">
        <v>2</v>
      </c>
      <c r="X8" s="14" t="s">
        <v>0</v>
      </c>
    </row>
    <row r="9" spans="2:24" ht="15.6" x14ac:dyDescent="0.3">
      <c r="B9" s="78"/>
      <c r="J9" s="22"/>
      <c r="L9" s="61"/>
      <c r="M9" s="64" t="s">
        <v>54</v>
      </c>
      <c r="N9" s="65" t="s">
        <v>4</v>
      </c>
      <c r="O9" s="22"/>
      <c r="P9" s="22"/>
      <c r="Q9" s="22"/>
      <c r="R9" s="67"/>
      <c r="S9" s="66"/>
      <c r="T9" s="66"/>
      <c r="U9" s="68"/>
      <c r="V9" s="79"/>
      <c r="W9" s="14">
        <v>3</v>
      </c>
      <c r="X9" s="14" t="s">
        <v>1</v>
      </c>
    </row>
    <row r="10" spans="2:24" ht="15.6" x14ac:dyDescent="0.3">
      <c r="B10" s="78"/>
      <c r="J10" s="22"/>
      <c r="K10" s="22"/>
      <c r="L10" s="62" t="s">
        <v>57</v>
      </c>
      <c r="M10" s="22">
        <f>MAX(O17:O25)</f>
        <v>45.893929479842427</v>
      </c>
      <c r="N10" s="23" t="str">
        <f>IFERROR(INDEX($L$17:$O$25,MATCH($M10,$O$17:$O$25,0),MATCH($N$9,$L$16:$O$16,0)),"None")</f>
        <v>Italy</v>
      </c>
      <c r="O10" s="22"/>
      <c r="P10" s="22"/>
      <c r="Q10" s="22"/>
      <c r="R10" s="67"/>
      <c r="S10" s="66"/>
      <c r="T10" s="66"/>
      <c r="U10" s="68"/>
      <c r="V10" s="79"/>
      <c r="W10" s="14">
        <v>4</v>
      </c>
      <c r="X10" s="14" t="s">
        <v>2</v>
      </c>
    </row>
    <row r="11" spans="2:24" ht="16.2" thickBot="1" x14ac:dyDescent="0.35">
      <c r="B11" s="78"/>
      <c r="J11" s="22"/>
      <c r="K11" s="22"/>
      <c r="L11" s="63" t="s">
        <v>58</v>
      </c>
      <c r="M11" s="24">
        <f>IF(MIN(O17:O25)&lt;0,MIN(O17:O25),"None")</f>
        <v>-5.1371262651302914</v>
      </c>
      <c r="N11" s="25" t="str">
        <f>IFERROR(INDEX($L$17:$O$25,MATCH($M11,$O$17:$O$25,0),MATCH($N$9,$L$16:$O$16,0)),"None")</f>
        <v>Spain</v>
      </c>
      <c r="O11" s="22"/>
      <c r="P11" s="22"/>
      <c r="Q11" s="22"/>
      <c r="R11" s="67"/>
      <c r="S11" s="66"/>
      <c r="T11" s="66"/>
      <c r="U11" s="68"/>
      <c r="V11" s="79"/>
      <c r="W11" s="14">
        <v>5</v>
      </c>
      <c r="X11" s="14" t="s">
        <v>3</v>
      </c>
    </row>
    <row r="12" spans="2:24" x14ac:dyDescent="0.3">
      <c r="B12" s="78"/>
      <c r="J12" s="22"/>
      <c r="K12" s="22"/>
      <c r="R12" s="67"/>
      <c r="S12" s="66"/>
      <c r="T12" s="66"/>
      <c r="U12" s="68"/>
      <c r="V12" s="79"/>
    </row>
    <row r="13" spans="2:24" x14ac:dyDescent="0.3">
      <c r="B13" s="78"/>
      <c r="J13" s="22"/>
      <c r="K13" s="22"/>
      <c r="R13" s="67"/>
      <c r="S13" s="66"/>
      <c r="T13" s="66"/>
      <c r="U13" s="68"/>
      <c r="V13" s="79"/>
    </row>
    <row r="14" spans="2:24" x14ac:dyDescent="0.3">
      <c r="B14" s="78"/>
      <c r="J14" s="22"/>
      <c r="R14" s="67"/>
      <c r="S14" s="66"/>
      <c r="T14" s="66"/>
      <c r="U14" s="68"/>
      <c r="V14" s="79"/>
    </row>
    <row r="15" spans="2:24" ht="15" thickBot="1" x14ac:dyDescent="0.35">
      <c r="B15" s="78"/>
      <c r="J15" s="22"/>
      <c r="R15" s="67"/>
      <c r="S15" s="66"/>
      <c r="T15" s="66"/>
      <c r="U15" s="68"/>
      <c r="V15" s="79"/>
    </row>
    <row r="16" spans="2:24" ht="16.2" thickBot="1" x14ac:dyDescent="0.35">
      <c r="B16" s="78"/>
      <c r="J16" s="22"/>
      <c r="K16" s="72"/>
      <c r="L16" s="75" t="s">
        <v>4</v>
      </c>
      <c r="M16" s="75" t="s">
        <v>52</v>
      </c>
      <c r="N16" s="75" t="s">
        <v>53</v>
      </c>
      <c r="O16" s="75" t="s">
        <v>54</v>
      </c>
      <c r="R16" s="67"/>
      <c r="S16" s="66"/>
      <c r="T16" s="66"/>
      <c r="U16" s="68"/>
      <c r="V16" s="79"/>
    </row>
    <row r="17" spans="2:22" x14ac:dyDescent="0.3">
      <c r="B17" s="78"/>
      <c r="J17" s="22"/>
      <c r="K17" s="74">
        <v>2</v>
      </c>
      <c r="L17" s="43" t="s">
        <v>8</v>
      </c>
      <c r="M17" s="46">
        <f>HLOOKUP($D$8,region!$B$22:$G$31,Dashboard!$K17,0)</f>
        <v>2277.7904869114082</v>
      </c>
      <c r="N17" s="46">
        <f>HLOOKUP($D$8,region!$I$22:$M$31,Dashboard!$K17,0)</f>
        <v>2317.816843023325</v>
      </c>
      <c r="O17" s="18">
        <f>N17-M17</f>
        <v>40.026356111916812</v>
      </c>
      <c r="R17" s="67"/>
      <c r="S17" s="66"/>
      <c r="T17" s="66"/>
      <c r="U17" s="68"/>
      <c r="V17" s="79"/>
    </row>
    <row r="18" spans="2:22" x14ac:dyDescent="0.3">
      <c r="B18" s="78"/>
      <c r="J18" s="22"/>
      <c r="K18" s="74">
        <v>3</v>
      </c>
      <c r="L18" s="44" t="s">
        <v>10</v>
      </c>
      <c r="M18" s="47">
        <f>HLOOKUP($D$8,region!$B$22:$G$31,Dashboard!$K18,0)</f>
        <v>1642.0139334084681</v>
      </c>
      <c r="N18" s="47">
        <f>HLOOKUP($D$8,region!$I$22:$M$31,Dashboard!$K18,0)</f>
        <v>1661.0362739423979</v>
      </c>
      <c r="O18" s="19">
        <f t="shared" ref="O18:O25" si="0">N18-M18</f>
        <v>19.022340533929764</v>
      </c>
      <c r="R18" s="67"/>
      <c r="S18" s="66"/>
      <c r="T18" s="66"/>
      <c r="U18" s="68"/>
      <c r="V18" s="79"/>
    </row>
    <row r="19" spans="2:22" x14ac:dyDescent="0.3">
      <c r="B19" s="78"/>
      <c r="J19" s="22"/>
      <c r="K19" s="74">
        <v>4</v>
      </c>
      <c r="L19" s="44" t="s">
        <v>9</v>
      </c>
      <c r="M19" s="47">
        <f>HLOOKUP($D$8,region!$B$22:$G$31,Dashboard!$K19,0)</f>
        <v>1729.2007276583688</v>
      </c>
      <c r="N19" s="47">
        <f>HLOOKUP($D$8,region!$I$22:$M$31,Dashboard!$K19,0)</f>
        <v>1753.9095109989698</v>
      </c>
      <c r="O19" s="19">
        <f t="shared" si="0"/>
        <v>24.70878334060103</v>
      </c>
      <c r="R19" s="67"/>
      <c r="S19" s="66"/>
      <c r="T19" s="66"/>
      <c r="U19" s="68"/>
      <c r="V19" s="79"/>
    </row>
    <row r="20" spans="2:22" x14ac:dyDescent="0.3">
      <c r="B20" s="78"/>
      <c r="J20" s="22"/>
      <c r="K20" s="74">
        <v>5</v>
      </c>
      <c r="L20" s="44" t="s">
        <v>15</v>
      </c>
      <c r="M20" s="47">
        <f>HLOOKUP($D$8,region!$B$22:$G$31,Dashboard!$K20,0)</f>
        <v>1528.2904932698466</v>
      </c>
      <c r="N20" s="47">
        <f>HLOOKUP($D$8,region!$I$22:$M$31,Dashboard!$K20,0)</f>
        <v>1555.8686226101863</v>
      </c>
      <c r="O20" s="19">
        <f t="shared" si="0"/>
        <v>27.578129340339729</v>
      </c>
      <c r="R20" s="67"/>
      <c r="S20" s="66"/>
      <c r="T20" s="66"/>
      <c r="U20" s="68"/>
      <c r="V20" s="79"/>
    </row>
    <row r="21" spans="2:22" x14ac:dyDescent="0.3">
      <c r="B21" s="78"/>
      <c r="J21" s="22"/>
      <c r="K21" s="74">
        <v>6</v>
      </c>
      <c r="L21" s="44" t="s">
        <v>12</v>
      </c>
      <c r="M21" s="47">
        <f>HLOOKUP($D$8,region!$B$22:$G$31,Dashboard!$K21,0)</f>
        <v>2292.831239209107</v>
      </c>
      <c r="N21" s="47">
        <f>HLOOKUP($D$8,region!$I$22:$M$31,Dashboard!$K21,0)</f>
        <v>2338.7251686889495</v>
      </c>
      <c r="O21" s="19">
        <f t="shared" si="0"/>
        <v>45.893929479842427</v>
      </c>
      <c r="R21" s="67"/>
      <c r="S21" s="66"/>
      <c r="T21" s="66"/>
      <c r="U21" s="68"/>
      <c r="V21" s="79"/>
    </row>
    <row r="22" spans="2:22" x14ac:dyDescent="0.3">
      <c r="B22" s="78"/>
      <c r="J22" s="22"/>
      <c r="K22" s="74">
        <v>7</v>
      </c>
      <c r="L22" s="44" t="s">
        <v>16</v>
      </c>
      <c r="M22" s="47">
        <f>HLOOKUP($D$8,region!$B$22:$G$31,Dashboard!$K22,0)</f>
        <v>665.53255120279653</v>
      </c>
      <c r="N22" s="47">
        <f>HLOOKUP($D$8,region!$I$22:$M$31,Dashboard!$K22,0)</f>
        <v>672.82616609293189</v>
      </c>
      <c r="O22" s="19">
        <f t="shared" si="0"/>
        <v>7.293614890135359</v>
      </c>
      <c r="R22" s="67"/>
      <c r="S22" s="66"/>
      <c r="T22" s="66"/>
      <c r="U22" s="68"/>
      <c r="V22" s="79"/>
    </row>
    <row r="23" spans="2:22" x14ac:dyDescent="0.3">
      <c r="B23" s="78"/>
      <c r="J23" s="22"/>
      <c r="K23" s="74">
        <v>8</v>
      </c>
      <c r="L23" s="44" t="s">
        <v>11</v>
      </c>
      <c r="M23" s="47">
        <f>HLOOKUP($D$8,region!$B$22:$G$31,Dashboard!$K23,0)</f>
        <v>1896.3979620497207</v>
      </c>
      <c r="N23" s="47">
        <f>HLOOKUP($D$8,region!$I$22:$M$31,Dashboard!$K23,0)</f>
        <v>1891.2608357845904</v>
      </c>
      <c r="O23" s="19">
        <f t="shared" si="0"/>
        <v>-5.1371262651302914</v>
      </c>
      <c r="R23" s="67"/>
      <c r="S23" s="66"/>
      <c r="T23" s="66"/>
      <c r="U23" s="68"/>
      <c r="V23" s="79"/>
    </row>
    <row r="24" spans="2:22" x14ac:dyDescent="0.3">
      <c r="B24" s="78"/>
      <c r="J24" s="22"/>
      <c r="K24" s="74">
        <v>9</v>
      </c>
      <c r="L24" s="44" t="s">
        <v>13</v>
      </c>
      <c r="M24" s="47">
        <f>HLOOKUP($D$8,region!$B$22:$G$31,Dashboard!$K24,0)</f>
        <v>1225.0010562282653</v>
      </c>
      <c r="N24" s="47">
        <f>HLOOKUP($D$8,region!$I$22:$M$31,Dashboard!$K24,0)</f>
        <v>1247.8084264349998</v>
      </c>
      <c r="O24" s="19">
        <f t="shared" si="0"/>
        <v>22.807370206734504</v>
      </c>
      <c r="R24" s="67"/>
      <c r="S24" s="66"/>
      <c r="T24" s="66"/>
      <c r="U24" s="68"/>
      <c r="V24" s="79"/>
    </row>
    <row r="25" spans="2:22" ht="15" thickBot="1" x14ac:dyDescent="0.35">
      <c r="B25" s="78"/>
      <c r="C25" s="55"/>
      <c r="D25" s="22"/>
      <c r="E25" s="22"/>
      <c r="F25" s="22"/>
      <c r="G25" s="22"/>
      <c r="H25" s="22"/>
      <c r="I25" s="22"/>
      <c r="J25" s="22"/>
      <c r="K25" s="74">
        <v>10</v>
      </c>
      <c r="L25" s="45" t="s">
        <v>14</v>
      </c>
      <c r="M25" s="48">
        <f>HLOOKUP($D$8,region!$B$22:$G$31,Dashboard!$K25,0)</f>
        <v>1973.726216348753</v>
      </c>
      <c r="N25" s="48">
        <f>HLOOKUP($D$8,region!$I$22:$M$31,Dashboard!$K25,0)</f>
        <v>1977.662394726852</v>
      </c>
      <c r="O25" s="20">
        <f t="shared" si="0"/>
        <v>3.9361783780989299</v>
      </c>
      <c r="P25" s="72"/>
      <c r="Q25" s="72"/>
      <c r="R25" s="67"/>
      <c r="S25" s="66"/>
      <c r="T25" s="66"/>
      <c r="U25" s="68"/>
      <c r="V25" s="79"/>
    </row>
    <row r="26" spans="2:22" x14ac:dyDescent="0.3">
      <c r="B26" s="78"/>
      <c r="C26" s="55"/>
      <c r="D26" s="22"/>
      <c r="E26" s="22"/>
      <c r="F26" s="22"/>
      <c r="G26" s="22"/>
      <c r="H26" s="22"/>
      <c r="I26" s="22"/>
      <c r="J26" s="22"/>
      <c r="K26" s="72"/>
      <c r="L26" s="74"/>
      <c r="M26" s="74">
        <f>SUM(M17:M25)</f>
        <v>15230.784666286734</v>
      </c>
      <c r="N26" s="74">
        <f>SUM(N17:N25)</f>
        <v>15416.914242303203</v>
      </c>
      <c r="O26" s="74">
        <f>N26-M26</f>
        <v>186.12957601646849</v>
      </c>
      <c r="P26" s="22"/>
      <c r="Q26" s="22"/>
      <c r="R26" s="67"/>
      <c r="S26" s="66"/>
      <c r="T26" s="66"/>
      <c r="U26" s="68"/>
      <c r="V26" s="79"/>
    </row>
    <row r="27" spans="2:22" x14ac:dyDescent="0.3">
      <c r="B27" s="78"/>
      <c r="C27" s="55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67"/>
      <c r="S27" s="66"/>
      <c r="T27" s="66"/>
      <c r="U27" s="68"/>
      <c r="V27" s="79"/>
    </row>
    <row r="28" spans="2:22" x14ac:dyDescent="0.3">
      <c r="B28" s="78"/>
      <c r="C28" s="55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67"/>
      <c r="S28" s="66"/>
      <c r="T28" s="66"/>
      <c r="U28" s="68"/>
      <c r="V28" s="79"/>
    </row>
    <row r="29" spans="2:22" x14ac:dyDescent="0.3">
      <c r="B29" s="78"/>
      <c r="C29" s="55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67"/>
      <c r="S29" s="66"/>
      <c r="T29" s="66"/>
      <c r="U29" s="68"/>
      <c r="V29" s="79"/>
    </row>
    <row r="30" spans="2:22" x14ac:dyDescent="0.3">
      <c r="B30" s="78"/>
      <c r="C30" s="5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67"/>
      <c r="S30" s="66"/>
      <c r="T30" s="66"/>
      <c r="U30" s="68"/>
      <c r="V30" s="79"/>
    </row>
    <row r="31" spans="2:22" ht="15" thickBot="1" x14ac:dyDescent="0.35">
      <c r="B31" s="104"/>
      <c r="C31" s="42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2"/>
      <c r="R31" s="69"/>
      <c r="S31" s="70"/>
      <c r="T31" s="70"/>
      <c r="U31" s="71"/>
      <c r="V31" s="80"/>
    </row>
  </sheetData>
  <mergeCells count="6">
    <mergeCell ref="B2:B31"/>
    <mergeCell ref="V2:V31"/>
    <mergeCell ref="L6:O7"/>
    <mergeCell ref="P6:P7"/>
    <mergeCell ref="R5:U7"/>
    <mergeCell ref="C2:U4"/>
  </mergeCells>
  <conditionalFormatting sqref="O17:O25">
    <cfRule type="cellIs" dxfId="11" priority="3" operator="equal">
      <formula>$M$11</formula>
    </cfRule>
    <cfRule type="cellIs" dxfId="10" priority="4" operator="equal">
      <formula>$M$10</formula>
    </cfRule>
    <cfRule type="cellIs" dxfId="9" priority="7" operator="equal">
      <formula>$C$18</formula>
    </cfRule>
    <cfRule type="cellIs" dxfId="8" priority="8" operator="equal">
      <formula>$C$17</formula>
    </cfRule>
  </conditionalFormatting>
  <conditionalFormatting sqref="L17:L25">
    <cfRule type="cellIs" dxfId="7" priority="1" operator="equal">
      <formula>$N$10</formula>
    </cfRule>
    <cfRule type="cellIs" dxfId="6" priority="2" operator="equal">
      <formula>$N$11</formula>
    </cfRule>
    <cfRule type="cellIs" dxfId="5" priority="5" operator="equal">
      <formula>$D$18</formula>
    </cfRule>
    <cfRule type="cellIs" dxfId="4" priority="6" operator="equal">
      <formula>$D$17</formula>
    </cfRule>
  </conditionalFormatting>
  <pageMargins left="0.7" right="0.7" top="0.75" bottom="0.75" header="0.3" footer="0.3"/>
  <pageSetup paperSize="9" orientation="portrait" horizontalDpi="4294967294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9" r:id="rId4" name="Option Button 15">
              <controlPr defaultSize="0" autoFill="0" autoLine="0" autoPict="0">
                <anchor moveWithCells="1">
                  <from>
                    <xdr:col>2</xdr:col>
                    <xdr:colOff>518160</xdr:colOff>
                    <xdr:row>4</xdr:row>
                    <xdr:rowOff>83820</xdr:rowOff>
                  </from>
                  <to>
                    <xdr:col>3</xdr:col>
                    <xdr:colOff>60960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5" name="Option Button 16">
              <controlPr defaultSize="0" autoFill="0" autoLine="0" autoPict="0">
                <anchor moveWithCells="1">
                  <from>
                    <xdr:col>3</xdr:col>
                    <xdr:colOff>525780</xdr:colOff>
                    <xdr:row>4</xdr:row>
                    <xdr:rowOff>76200</xdr:rowOff>
                  </from>
                  <to>
                    <xdr:col>4</xdr:col>
                    <xdr:colOff>190500</xdr:colOff>
                    <xdr:row>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6" name="Option Button 17">
              <controlPr defaultSize="0" autoFill="0" autoLine="0" autoPict="0">
                <anchor moveWithCells="1">
                  <from>
                    <xdr:col>4</xdr:col>
                    <xdr:colOff>518160</xdr:colOff>
                    <xdr:row>4</xdr:row>
                    <xdr:rowOff>76200</xdr:rowOff>
                  </from>
                  <to>
                    <xdr:col>5</xdr:col>
                    <xdr:colOff>182880</xdr:colOff>
                    <xdr:row>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7" name="Option Button 18">
              <controlPr defaultSize="0" autoFill="0" autoLine="0" autoPict="0">
                <anchor moveWithCells="1">
                  <from>
                    <xdr:col>5</xdr:col>
                    <xdr:colOff>525780</xdr:colOff>
                    <xdr:row>4</xdr:row>
                    <xdr:rowOff>83820</xdr:rowOff>
                  </from>
                  <to>
                    <xdr:col>6</xdr:col>
                    <xdr:colOff>190500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8" name="Option Button 19">
              <controlPr defaultSize="0" autoFill="0" autoLine="0" autoPict="0">
                <anchor moveWithCells="1">
                  <from>
                    <xdr:col>6</xdr:col>
                    <xdr:colOff>525780</xdr:colOff>
                    <xdr:row>4</xdr:row>
                    <xdr:rowOff>76200</xdr:rowOff>
                  </from>
                  <to>
                    <xdr:col>7</xdr:col>
                    <xdr:colOff>190500</xdr:colOff>
                    <xdr:row>5</xdr:row>
                    <xdr:rowOff>99060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1486135-A30E-4584-BB93-16F6B118E419}">
            <x14:iconSet custom="1">
              <x14:cfvo type="percent">
                <xm:f>0</xm:f>
              </x14:cfvo>
              <x14:cfvo type="formula">
                <xm:f>0</xm:f>
              </x14:cfvo>
              <x14:cfvo type="formula" gte="0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P6:Q6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09"/>
  <sheetViews>
    <sheetView workbookViewId="0">
      <pane ySplit="1" topLeftCell="A162" activePane="bottomLeft" state="frozen"/>
      <selection pane="bottomLeft" sqref="A1:F193"/>
    </sheetView>
  </sheetViews>
  <sheetFormatPr defaultColWidth="9.109375" defaultRowHeight="13.8" x14ac:dyDescent="0.3"/>
  <cols>
    <col min="1" max="2" width="9.109375" style="6"/>
    <col min="3" max="3" width="14.109375" style="6" bestFit="1" customWidth="1"/>
    <col min="4" max="4" width="19.6640625" style="6" customWidth="1"/>
    <col min="5" max="5" width="9.5546875" style="6" bestFit="1" customWidth="1"/>
    <col min="6" max="6" width="11.109375" style="6" bestFit="1" customWidth="1"/>
    <col min="7" max="14" width="9.109375" style="6"/>
    <col min="15" max="15" width="44.5546875" style="6" bestFit="1" customWidth="1"/>
    <col min="16" max="16384" width="9.109375" style="6"/>
  </cols>
  <sheetData>
    <row r="1" spans="1:16" x14ac:dyDescent="0.3">
      <c r="A1" s="1" t="s">
        <v>5</v>
      </c>
      <c r="B1" s="1" t="s">
        <v>50</v>
      </c>
      <c r="C1" s="1" t="s">
        <v>4</v>
      </c>
      <c r="D1" s="1" t="s">
        <v>49</v>
      </c>
      <c r="E1" s="2" t="s">
        <v>6</v>
      </c>
      <c r="F1" s="2" t="s">
        <v>7</v>
      </c>
    </row>
    <row r="2" spans="1:16" x14ac:dyDescent="0.3">
      <c r="A2" s="7">
        <v>41275</v>
      </c>
      <c r="B2" s="7" t="s">
        <v>0</v>
      </c>
      <c r="C2" s="8" t="s">
        <v>8</v>
      </c>
      <c r="D2" s="6" t="s">
        <v>17</v>
      </c>
      <c r="E2" s="3">
        <v>4.4402836494074993</v>
      </c>
      <c r="F2" s="3">
        <v>4.6739827888499992</v>
      </c>
    </row>
    <row r="3" spans="1:16" x14ac:dyDescent="0.3">
      <c r="A3" s="7">
        <v>41275</v>
      </c>
      <c r="B3" s="7" t="s">
        <v>0</v>
      </c>
      <c r="C3" s="8" t="s">
        <v>10</v>
      </c>
      <c r="D3" s="9" t="s">
        <v>18</v>
      </c>
      <c r="E3" s="4">
        <v>4.8585368767049992</v>
      </c>
      <c r="F3" s="4">
        <v>5.1142493438999992</v>
      </c>
    </row>
    <row r="4" spans="1:16" x14ac:dyDescent="0.3">
      <c r="A4" s="7">
        <v>41275</v>
      </c>
      <c r="B4" s="7" t="s">
        <v>0</v>
      </c>
      <c r="C4" s="8" t="s">
        <v>9</v>
      </c>
      <c r="D4" s="9" t="s">
        <v>19</v>
      </c>
      <c r="E4" s="4">
        <v>2.4548135601924601</v>
      </c>
      <c r="F4" s="4">
        <v>2.5840142738868002</v>
      </c>
    </row>
    <row r="5" spans="1:16" x14ac:dyDescent="0.3">
      <c r="A5" s="7">
        <v>41275</v>
      </c>
      <c r="B5" s="7" t="s">
        <v>0</v>
      </c>
      <c r="C5" s="8" t="s">
        <v>12</v>
      </c>
      <c r="D5" s="9" t="s">
        <v>20</v>
      </c>
      <c r="E5" s="4">
        <v>1.3406443218349999</v>
      </c>
      <c r="F5" s="4">
        <v>1.4112045493000001</v>
      </c>
    </row>
    <row r="6" spans="1:16" x14ac:dyDescent="0.3">
      <c r="A6" s="7">
        <v>41275</v>
      </c>
      <c r="B6" s="7" t="s">
        <v>0</v>
      </c>
      <c r="C6" s="8" t="s">
        <v>13</v>
      </c>
      <c r="D6" s="9" t="s">
        <v>21</v>
      </c>
      <c r="E6" s="4">
        <v>195.15876700457179</v>
      </c>
      <c r="F6" s="4">
        <v>205.43028105744401</v>
      </c>
    </row>
    <row r="7" spans="1:16" x14ac:dyDescent="0.3">
      <c r="A7" s="7">
        <v>41275</v>
      </c>
      <c r="B7" s="7" t="s">
        <v>0</v>
      </c>
      <c r="C7" s="8" t="s">
        <v>16</v>
      </c>
      <c r="D7" s="9" t="s">
        <v>22</v>
      </c>
      <c r="E7" s="4">
        <v>172.69971902386757</v>
      </c>
      <c r="F7" s="4">
        <v>181.78917791986061</v>
      </c>
      <c r="P7" s="10"/>
    </row>
    <row r="8" spans="1:16" x14ac:dyDescent="0.3">
      <c r="A8" s="7">
        <v>41275</v>
      </c>
      <c r="B8" s="7" t="s">
        <v>0</v>
      </c>
      <c r="C8" s="8" t="s">
        <v>11</v>
      </c>
      <c r="D8" s="9" t="s">
        <v>23</v>
      </c>
      <c r="E8" s="4">
        <v>67.654635873743061</v>
      </c>
      <c r="F8" s="4">
        <v>71.215406182887435</v>
      </c>
      <c r="P8" s="10"/>
    </row>
    <row r="9" spans="1:16" x14ac:dyDescent="0.3">
      <c r="A9" s="7">
        <v>41275</v>
      </c>
      <c r="B9" s="7" t="s">
        <v>0</v>
      </c>
      <c r="C9" s="8" t="s">
        <v>13</v>
      </c>
      <c r="D9" s="9" t="s">
        <v>24</v>
      </c>
      <c r="E9" s="4">
        <v>15.474897772520764</v>
      </c>
      <c r="F9" s="4">
        <v>16.289366076337647</v>
      </c>
      <c r="G9" s="1"/>
      <c r="H9" s="1"/>
      <c r="I9" s="1"/>
      <c r="J9" s="1"/>
      <c r="K9" s="2"/>
      <c r="L9" s="2"/>
      <c r="P9" s="10"/>
    </row>
    <row r="10" spans="1:16" x14ac:dyDescent="0.3">
      <c r="A10" s="7">
        <v>41275</v>
      </c>
      <c r="B10" s="7" t="s">
        <v>0</v>
      </c>
      <c r="C10" s="8" t="s">
        <v>14</v>
      </c>
      <c r="D10" s="9" t="s">
        <v>25</v>
      </c>
      <c r="E10" s="4">
        <v>1187.7744753688296</v>
      </c>
      <c r="F10" s="4">
        <v>1250.2889214408733</v>
      </c>
      <c r="G10" s="7"/>
      <c r="H10" s="7"/>
      <c r="I10" s="8"/>
      <c r="K10" s="3"/>
      <c r="L10" s="3"/>
      <c r="P10" s="10"/>
    </row>
    <row r="11" spans="1:16" x14ac:dyDescent="0.3">
      <c r="A11" s="7">
        <v>41275</v>
      </c>
      <c r="B11" s="7" t="s">
        <v>0</v>
      </c>
      <c r="C11" s="8" t="s">
        <v>11</v>
      </c>
      <c r="D11" s="9" t="s">
        <v>26</v>
      </c>
      <c r="E11" s="4">
        <v>1931.6575848319114</v>
      </c>
      <c r="F11" s="4">
        <v>2033.3237735072753</v>
      </c>
      <c r="G11" s="7"/>
      <c r="H11" s="7"/>
      <c r="I11" s="8"/>
      <c r="J11" s="9"/>
      <c r="K11" s="4"/>
      <c r="L11" s="4"/>
      <c r="P11" s="10"/>
    </row>
    <row r="12" spans="1:16" x14ac:dyDescent="0.3">
      <c r="A12" s="7">
        <v>41275</v>
      </c>
      <c r="B12" s="7" t="s">
        <v>0</v>
      </c>
      <c r="C12" s="8" t="s">
        <v>13</v>
      </c>
      <c r="D12" s="9" t="s">
        <v>27</v>
      </c>
      <c r="E12" s="4">
        <v>79</v>
      </c>
      <c r="F12" s="4">
        <v>80</v>
      </c>
      <c r="G12" s="7"/>
      <c r="H12" s="7"/>
      <c r="I12" s="8"/>
      <c r="J12" s="9"/>
      <c r="K12" s="4"/>
      <c r="L12" s="4"/>
      <c r="P12" s="10"/>
    </row>
    <row r="13" spans="1:16" x14ac:dyDescent="0.3">
      <c r="A13" s="7">
        <v>41275</v>
      </c>
      <c r="B13" s="7" t="s">
        <v>0</v>
      </c>
      <c r="C13" s="8" t="s">
        <v>14</v>
      </c>
      <c r="D13" s="9" t="s">
        <v>28</v>
      </c>
      <c r="E13" s="4">
        <v>112.07603187569002</v>
      </c>
      <c r="F13" s="4">
        <v>117.97477039546318</v>
      </c>
      <c r="G13" s="7"/>
      <c r="H13" s="7"/>
      <c r="I13" s="8"/>
      <c r="J13" s="9"/>
      <c r="K13" s="4"/>
      <c r="L13" s="4"/>
      <c r="P13" s="10"/>
    </row>
    <row r="14" spans="1:16" x14ac:dyDescent="0.3">
      <c r="A14" s="7">
        <v>41275</v>
      </c>
      <c r="B14" s="7" t="s">
        <v>0</v>
      </c>
      <c r="C14" s="8" t="s">
        <v>15</v>
      </c>
      <c r="D14" s="9" t="s">
        <v>29</v>
      </c>
      <c r="E14" s="4">
        <v>200.44939037074957</v>
      </c>
      <c r="F14" s="4">
        <v>210.99935828499954</v>
      </c>
      <c r="G14" s="7"/>
      <c r="H14" s="7"/>
      <c r="I14" s="8"/>
      <c r="J14" s="9"/>
      <c r="K14" s="4"/>
      <c r="L14" s="4"/>
      <c r="P14" s="10"/>
    </row>
    <row r="15" spans="1:16" x14ac:dyDescent="0.3">
      <c r="A15" s="7">
        <v>41275</v>
      </c>
      <c r="B15" s="7" t="s">
        <v>0</v>
      </c>
      <c r="C15" s="8" t="s">
        <v>8</v>
      </c>
      <c r="D15" s="9" t="s">
        <v>30</v>
      </c>
      <c r="E15" s="4">
        <v>445.17523960633633</v>
      </c>
      <c r="F15" s="4">
        <v>468.60551537509087</v>
      </c>
      <c r="G15" s="7"/>
      <c r="H15" s="7"/>
      <c r="I15" s="8"/>
      <c r="J15" s="9"/>
      <c r="K15" s="4"/>
      <c r="L15" s="4"/>
      <c r="P15" s="10"/>
    </row>
    <row r="16" spans="1:16" x14ac:dyDescent="0.3">
      <c r="A16" s="7">
        <v>41275</v>
      </c>
      <c r="B16" s="7" t="s">
        <v>0</v>
      </c>
      <c r="C16" s="8" t="s">
        <v>10</v>
      </c>
      <c r="D16" s="9" t="s">
        <v>31</v>
      </c>
      <c r="E16" s="4">
        <v>323.5060143036132</v>
      </c>
      <c r="F16" s="4">
        <v>340.53264663538232</v>
      </c>
      <c r="G16" s="7"/>
      <c r="H16" s="7"/>
      <c r="I16" s="8"/>
      <c r="J16" s="9"/>
      <c r="K16" s="4"/>
      <c r="L16" s="4"/>
      <c r="P16" s="10"/>
    </row>
    <row r="17" spans="1:16" x14ac:dyDescent="0.3">
      <c r="A17" s="7">
        <v>41275</v>
      </c>
      <c r="B17" s="7" t="s">
        <v>0</v>
      </c>
      <c r="C17" s="8" t="s">
        <v>9</v>
      </c>
      <c r="D17" s="9" t="s">
        <v>32</v>
      </c>
      <c r="E17" s="4">
        <v>24.158525093743329</v>
      </c>
      <c r="F17" s="4">
        <v>26.768448857333333</v>
      </c>
      <c r="G17" s="7"/>
      <c r="H17" s="7"/>
      <c r="I17" s="8"/>
      <c r="J17" s="9"/>
      <c r="K17" s="4"/>
      <c r="L17" s="4"/>
      <c r="P17" s="10"/>
    </row>
    <row r="18" spans="1:16" x14ac:dyDescent="0.3">
      <c r="A18" s="7">
        <v>41306</v>
      </c>
      <c r="B18" s="7" t="s">
        <v>0</v>
      </c>
      <c r="C18" s="8" t="s">
        <v>12</v>
      </c>
      <c r="D18" s="9" t="s">
        <v>33</v>
      </c>
      <c r="E18" s="4">
        <v>4.5290893223956488</v>
      </c>
      <c r="F18" s="4">
        <v>4.7674624446269993</v>
      </c>
      <c r="G18" s="7"/>
      <c r="H18" s="7"/>
      <c r="I18" s="8"/>
      <c r="J18" s="9"/>
      <c r="K18" s="4"/>
      <c r="L18" s="4"/>
      <c r="P18" s="10"/>
    </row>
    <row r="19" spans="1:16" x14ac:dyDescent="0.3">
      <c r="A19" s="7">
        <v>41306</v>
      </c>
      <c r="B19" s="7" t="s">
        <v>0</v>
      </c>
      <c r="C19" s="8" t="s">
        <v>13</v>
      </c>
      <c r="D19" s="9" t="s">
        <v>34</v>
      </c>
      <c r="E19" s="4">
        <v>4.955707614239099</v>
      </c>
      <c r="F19" s="4">
        <v>5.216534330777999</v>
      </c>
      <c r="G19" s="7"/>
      <c r="H19" s="7"/>
      <c r="I19" s="8"/>
      <c r="J19" s="9"/>
      <c r="K19" s="4"/>
      <c r="L19" s="4"/>
      <c r="P19" s="10"/>
    </row>
    <row r="20" spans="1:16" x14ac:dyDescent="0.3">
      <c r="A20" s="7">
        <v>41306</v>
      </c>
      <c r="B20" s="7" t="s">
        <v>0</v>
      </c>
      <c r="C20" s="8" t="s">
        <v>16</v>
      </c>
      <c r="D20" s="9" t="s">
        <v>35</v>
      </c>
      <c r="E20" s="4">
        <v>2.5039098313963093</v>
      </c>
      <c r="F20" s="4">
        <v>2.635694559364536</v>
      </c>
      <c r="G20" s="7"/>
      <c r="H20" s="7"/>
      <c r="I20" s="8"/>
      <c r="J20" s="9"/>
      <c r="K20" s="4"/>
      <c r="L20" s="4"/>
      <c r="P20" s="10"/>
    </row>
    <row r="21" spans="1:16" x14ac:dyDescent="0.3">
      <c r="A21" s="7">
        <v>41306</v>
      </c>
      <c r="B21" s="7" t="s">
        <v>0</v>
      </c>
      <c r="C21" s="8" t="s">
        <v>11</v>
      </c>
      <c r="D21" s="9" t="s">
        <v>36</v>
      </c>
      <c r="E21" s="4">
        <v>1.3674572082717</v>
      </c>
      <c r="F21" s="4">
        <v>1.4394286402860001</v>
      </c>
      <c r="G21" s="7"/>
      <c r="H21" s="7"/>
      <c r="I21" s="8"/>
      <c r="J21" s="9"/>
      <c r="K21" s="4"/>
      <c r="L21" s="4"/>
      <c r="P21" s="10"/>
    </row>
    <row r="22" spans="1:16" x14ac:dyDescent="0.3">
      <c r="A22" s="7">
        <v>41306</v>
      </c>
      <c r="B22" s="7" t="s">
        <v>0</v>
      </c>
      <c r="C22" s="8" t="s">
        <v>13</v>
      </c>
      <c r="D22" s="9" t="s">
        <v>37</v>
      </c>
      <c r="E22" s="4">
        <v>199.06194234466324</v>
      </c>
      <c r="F22" s="4">
        <v>209.53888667859289</v>
      </c>
      <c r="G22" s="7"/>
      <c r="H22" s="7"/>
      <c r="I22" s="8"/>
      <c r="J22" s="9"/>
      <c r="K22" s="4"/>
      <c r="L22" s="4"/>
      <c r="P22" s="10"/>
    </row>
    <row r="23" spans="1:16" x14ac:dyDescent="0.3">
      <c r="A23" s="7">
        <v>41306</v>
      </c>
      <c r="B23" s="7" t="s">
        <v>0</v>
      </c>
      <c r="C23" s="8" t="s">
        <v>14</v>
      </c>
      <c r="D23" s="9" t="s">
        <v>38</v>
      </c>
      <c r="E23" s="4">
        <v>176.15371340434493</v>
      </c>
      <c r="F23" s="4">
        <v>185.42496147825781</v>
      </c>
      <c r="G23" s="7"/>
      <c r="H23" s="7"/>
      <c r="I23" s="8"/>
      <c r="J23" s="9"/>
      <c r="K23" s="4"/>
      <c r="L23" s="4"/>
      <c r="P23" s="10"/>
    </row>
    <row r="24" spans="1:16" x14ac:dyDescent="0.3">
      <c r="A24" s="7">
        <v>41306</v>
      </c>
      <c r="B24" s="7" t="s">
        <v>0</v>
      </c>
      <c r="C24" s="8" t="s">
        <v>11</v>
      </c>
      <c r="D24" s="9" t="s">
        <v>39</v>
      </c>
      <c r="E24" s="4">
        <v>69.007728591217926</v>
      </c>
      <c r="F24" s="4">
        <v>72.639714306545187</v>
      </c>
      <c r="G24" s="7"/>
      <c r="H24" s="7"/>
      <c r="I24" s="8"/>
      <c r="J24" s="9"/>
      <c r="K24" s="4"/>
      <c r="L24" s="4"/>
      <c r="P24" s="10"/>
    </row>
    <row r="25" spans="1:16" x14ac:dyDescent="0.3">
      <c r="A25" s="7">
        <v>41306</v>
      </c>
      <c r="B25" s="7" t="s">
        <v>0</v>
      </c>
      <c r="C25" s="8" t="s">
        <v>13</v>
      </c>
      <c r="D25" s="9" t="s">
        <v>40</v>
      </c>
      <c r="E25" s="4">
        <v>15.78439572797118</v>
      </c>
      <c r="F25" s="4">
        <v>16.6151533978644</v>
      </c>
      <c r="G25" s="7"/>
      <c r="H25" s="7"/>
      <c r="I25" s="8"/>
      <c r="J25" s="9"/>
      <c r="K25" s="4"/>
      <c r="L25" s="4"/>
      <c r="P25" s="10"/>
    </row>
    <row r="26" spans="1:16" x14ac:dyDescent="0.3">
      <c r="A26" s="7">
        <v>41306</v>
      </c>
      <c r="B26" s="7" t="s">
        <v>0</v>
      </c>
      <c r="C26" s="8" t="s">
        <v>14</v>
      </c>
      <c r="D26" s="9" t="s">
        <v>41</v>
      </c>
      <c r="E26" s="4">
        <v>1211.5299648762061</v>
      </c>
      <c r="F26" s="4">
        <v>1275.2946998696907</v>
      </c>
      <c r="G26" s="7"/>
      <c r="H26" s="7"/>
      <c r="I26" s="8"/>
      <c r="J26" s="9"/>
      <c r="K26" s="4"/>
      <c r="L26" s="4"/>
      <c r="P26" s="10"/>
    </row>
    <row r="27" spans="1:16" x14ac:dyDescent="0.3">
      <c r="A27" s="7">
        <v>41306</v>
      </c>
      <c r="B27" s="7" t="s">
        <v>0</v>
      </c>
      <c r="C27" s="8" t="s">
        <v>15</v>
      </c>
      <c r="D27" s="9" t="s">
        <v>42</v>
      </c>
      <c r="E27" s="4">
        <v>1970.2907365285496</v>
      </c>
      <c r="F27" s="4">
        <v>2073.9902489774208</v>
      </c>
      <c r="G27" s="7"/>
      <c r="H27" s="7"/>
      <c r="I27" s="8"/>
      <c r="J27" s="9"/>
      <c r="K27" s="4"/>
      <c r="L27" s="4"/>
      <c r="P27" s="10"/>
    </row>
    <row r="28" spans="1:16" x14ac:dyDescent="0.3">
      <c r="A28" s="7">
        <v>41306</v>
      </c>
      <c r="B28" s="7" t="s">
        <v>0</v>
      </c>
      <c r="C28" s="8" t="s">
        <v>8</v>
      </c>
      <c r="D28" s="9" t="s">
        <v>43</v>
      </c>
      <c r="E28" s="4">
        <v>1134.6469496529871</v>
      </c>
      <c r="F28" s="4">
        <v>1194.3652101610392</v>
      </c>
      <c r="G28" s="7"/>
      <c r="H28" s="7"/>
      <c r="I28" s="8"/>
      <c r="J28" s="9"/>
      <c r="K28" s="4"/>
      <c r="L28" s="4"/>
      <c r="P28" s="10"/>
    </row>
    <row r="29" spans="1:16" x14ac:dyDescent="0.3">
      <c r="A29" s="7">
        <v>41306</v>
      </c>
      <c r="B29" s="7" t="s">
        <v>0</v>
      </c>
      <c r="C29" s="8" t="s">
        <v>10</v>
      </c>
      <c r="D29" s="9" t="s">
        <v>44</v>
      </c>
      <c r="E29" s="4">
        <v>114.31755251320382</v>
      </c>
      <c r="F29" s="4">
        <v>120.33426580337245</v>
      </c>
      <c r="G29" s="7"/>
      <c r="H29" s="7"/>
      <c r="I29" s="8"/>
      <c r="J29" s="9"/>
      <c r="K29" s="4"/>
      <c r="L29" s="4"/>
      <c r="P29" s="10"/>
    </row>
    <row r="30" spans="1:16" x14ac:dyDescent="0.3">
      <c r="A30" s="7">
        <v>41306</v>
      </c>
      <c r="B30" s="7" t="s">
        <v>0</v>
      </c>
      <c r="C30" s="8" t="s">
        <v>9</v>
      </c>
      <c r="D30" s="9" t="s">
        <v>45</v>
      </c>
      <c r="E30" s="4">
        <v>204.45837817816454</v>
      </c>
      <c r="F30" s="4">
        <v>215.21934545069954</v>
      </c>
      <c r="G30" s="7"/>
      <c r="H30" s="7"/>
      <c r="I30" s="8"/>
      <c r="J30" s="9"/>
      <c r="K30" s="4"/>
      <c r="L30" s="4"/>
      <c r="P30" s="10"/>
    </row>
    <row r="31" spans="1:16" x14ac:dyDescent="0.3">
      <c r="A31" s="7">
        <v>41306</v>
      </c>
      <c r="B31" s="7" t="s">
        <v>0</v>
      </c>
      <c r="C31" s="8" t="s">
        <v>12</v>
      </c>
      <c r="D31" s="9" t="s">
        <v>46</v>
      </c>
      <c r="E31" s="4">
        <v>454.07874439846307</v>
      </c>
      <c r="F31" s="4">
        <v>477.9776256825927</v>
      </c>
      <c r="G31" s="7"/>
      <c r="H31" s="7"/>
      <c r="I31" s="8"/>
      <c r="J31" s="9"/>
      <c r="K31" s="4"/>
      <c r="L31" s="4"/>
      <c r="P31" s="10"/>
    </row>
    <row r="32" spans="1:16" x14ac:dyDescent="0.3">
      <c r="A32" s="7">
        <v>41306</v>
      </c>
      <c r="B32" s="7" t="s">
        <v>0</v>
      </c>
      <c r="C32" s="8" t="s">
        <v>13</v>
      </c>
      <c r="D32" s="9" t="s">
        <v>47</v>
      </c>
      <c r="E32" s="4">
        <v>329.97613458968544</v>
      </c>
      <c r="F32" s="4">
        <v>347.34329956808995</v>
      </c>
      <c r="G32" s="7"/>
      <c r="H32" s="7"/>
      <c r="I32" s="8"/>
      <c r="J32" s="9"/>
      <c r="K32" s="4"/>
      <c r="L32" s="4"/>
      <c r="P32" s="10"/>
    </row>
    <row r="33" spans="1:12" x14ac:dyDescent="0.3">
      <c r="A33" s="7">
        <v>41306</v>
      </c>
      <c r="B33" s="7" t="s">
        <v>0</v>
      </c>
      <c r="C33" s="8" t="s">
        <v>16</v>
      </c>
      <c r="D33" s="9" t="s">
        <v>48</v>
      </c>
      <c r="E33" s="4">
        <v>25.938626942755999</v>
      </c>
      <c r="F33" s="4">
        <v>27.30381783448</v>
      </c>
      <c r="G33" s="7"/>
      <c r="H33" s="7"/>
      <c r="I33" s="8"/>
      <c r="J33" s="9"/>
      <c r="K33" s="4"/>
      <c r="L33" s="4"/>
    </row>
    <row r="34" spans="1:12" x14ac:dyDescent="0.3">
      <c r="A34" s="7">
        <v>41334</v>
      </c>
      <c r="B34" s="7" t="s">
        <v>0</v>
      </c>
      <c r="C34" s="8" t="s">
        <v>11</v>
      </c>
      <c r="D34" s="6" t="s">
        <v>17</v>
      </c>
      <c r="E34" s="4">
        <v>5.4582677528534527</v>
      </c>
      <c r="F34" s="4">
        <v>4.7674624446269993</v>
      </c>
      <c r="G34" s="7"/>
      <c r="H34" s="7"/>
      <c r="I34" s="8"/>
      <c r="J34" s="9"/>
      <c r="K34" s="4"/>
      <c r="L34" s="4"/>
    </row>
    <row r="35" spans="1:12" x14ac:dyDescent="0.3">
      <c r="A35" s="7">
        <v>41334</v>
      </c>
      <c r="B35" s="7" t="s">
        <v>0</v>
      </c>
      <c r="C35" s="8" t="s">
        <v>13</v>
      </c>
      <c r="D35" s="9" t="s">
        <v>18</v>
      </c>
      <c r="E35" s="4">
        <v>5.9724101553077311</v>
      </c>
      <c r="F35" s="4">
        <v>5.216534330777999</v>
      </c>
      <c r="G35" s="7"/>
      <c r="H35" s="7"/>
      <c r="I35" s="8"/>
      <c r="J35" s="9"/>
      <c r="K35" s="4"/>
      <c r="L35" s="4"/>
    </row>
    <row r="36" spans="1:12" x14ac:dyDescent="0.3">
      <c r="A36" s="7">
        <v>41334</v>
      </c>
      <c r="B36" s="7" t="s">
        <v>0</v>
      </c>
      <c r="C36" s="8" t="s">
        <v>14</v>
      </c>
      <c r="D36" s="9" t="s">
        <v>19</v>
      </c>
      <c r="E36" s="4">
        <v>3.0176067010164576</v>
      </c>
      <c r="F36" s="4">
        <v>2.635694559364536</v>
      </c>
      <c r="G36" s="7"/>
      <c r="H36" s="7"/>
      <c r="I36" s="8"/>
      <c r="J36" s="9"/>
      <c r="K36" s="4"/>
      <c r="L36" s="4"/>
    </row>
    <row r="37" spans="1:12" x14ac:dyDescent="0.3">
      <c r="A37" s="7">
        <v>41334</v>
      </c>
      <c r="B37" s="7" t="s">
        <v>0</v>
      </c>
      <c r="C37" s="8" t="s">
        <v>11</v>
      </c>
      <c r="D37" s="9" t="s">
        <v>20</v>
      </c>
      <c r="E37" s="4">
        <v>0.48020385026344148</v>
      </c>
      <c r="F37" s="4">
        <v>0.41942864028600002</v>
      </c>
      <c r="G37" s="7"/>
      <c r="H37" s="7"/>
      <c r="I37" s="8"/>
      <c r="J37" s="9"/>
      <c r="K37" s="4"/>
      <c r="L37" s="4"/>
    </row>
    <row r="38" spans="1:12" x14ac:dyDescent="0.3">
      <c r="A38" s="7">
        <v>41334</v>
      </c>
      <c r="B38" s="7" t="s">
        <v>0</v>
      </c>
      <c r="C38" s="8" t="s">
        <v>13</v>
      </c>
      <c r="D38" s="9" t="s">
        <v>21</v>
      </c>
      <c r="E38" s="4">
        <v>239.90107135832105</v>
      </c>
      <c r="F38" s="4">
        <v>209.53888667859289</v>
      </c>
      <c r="G38" s="7"/>
      <c r="H38" s="7"/>
      <c r="I38" s="8"/>
      <c r="J38" s="9"/>
      <c r="K38" s="4"/>
      <c r="L38" s="4"/>
    </row>
    <row r="39" spans="1:12" x14ac:dyDescent="0.3">
      <c r="A39" s="7">
        <v>41334</v>
      </c>
      <c r="B39" s="7" t="s">
        <v>0</v>
      </c>
      <c r="C39" s="8" t="s">
        <v>14</v>
      </c>
      <c r="D39" s="9" t="s">
        <v>22</v>
      </c>
      <c r="E39" s="4">
        <v>212.2930383964574</v>
      </c>
      <c r="F39" s="4">
        <v>185.42496147825781</v>
      </c>
      <c r="G39" s="7"/>
      <c r="H39" s="7"/>
      <c r="I39" s="8"/>
      <c r="J39" s="9"/>
      <c r="K39" s="4"/>
      <c r="L39" s="4"/>
    </row>
    <row r="40" spans="1:12" x14ac:dyDescent="0.3">
      <c r="A40" s="7">
        <v>41334</v>
      </c>
      <c r="B40" s="7" t="s">
        <v>0</v>
      </c>
      <c r="C40" s="8" t="s">
        <v>15</v>
      </c>
      <c r="D40" s="9" t="s">
        <v>23</v>
      </c>
      <c r="E40" s="4">
        <v>83.165208909563603</v>
      </c>
      <c r="F40" s="4">
        <v>72.639714306545187</v>
      </c>
      <c r="G40" s="7"/>
      <c r="H40" s="7"/>
      <c r="I40" s="8"/>
      <c r="J40" s="9"/>
      <c r="K40" s="4"/>
      <c r="L40" s="4"/>
    </row>
    <row r="41" spans="1:12" x14ac:dyDescent="0.3">
      <c r="A41" s="7">
        <v>41334</v>
      </c>
      <c r="B41" s="7" t="s">
        <v>0</v>
      </c>
      <c r="C41" s="8" t="s">
        <v>8</v>
      </c>
      <c r="D41" s="9" t="s">
        <v>24</v>
      </c>
      <c r="E41" s="4">
        <v>19.022689125214953</v>
      </c>
      <c r="F41" s="4">
        <v>16.6151533978644</v>
      </c>
      <c r="G41" s="7"/>
      <c r="H41" s="7"/>
      <c r="I41" s="8"/>
      <c r="J41" s="9"/>
      <c r="K41" s="4"/>
      <c r="L41" s="4"/>
    </row>
    <row r="42" spans="1:12" x14ac:dyDescent="0.3">
      <c r="A42" s="7">
        <v>41334</v>
      </c>
      <c r="B42" s="7" t="s">
        <v>0</v>
      </c>
      <c r="C42" s="8" t="s">
        <v>10</v>
      </c>
      <c r="D42" s="9" t="s">
        <v>25</v>
      </c>
      <c r="E42" s="4">
        <v>1460.084901880809</v>
      </c>
      <c r="F42" s="4">
        <v>1275.2946998696907</v>
      </c>
      <c r="G42" s="7"/>
      <c r="H42" s="7"/>
      <c r="I42" s="8"/>
      <c r="K42" s="4"/>
      <c r="L42" s="4"/>
    </row>
    <row r="43" spans="1:12" x14ac:dyDescent="0.3">
      <c r="A43" s="7">
        <v>41334</v>
      </c>
      <c r="B43" s="7" t="s">
        <v>0</v>
      </c>
      <c r="C43" s="8" t="s">
        <v>9</v>
      </c>
      <c r="D43" s="9" t="s">
        <v>26</v>
      </c>
      <c r="E43" s="4">
        <v>2374.5114360542493</v>
      </c>
      <c r="F43" s="4">
        <v>2073.9902489774208</v>
      </c>
      <c r="G43" s="7"/>
      <c r="H43" s="7"/>
      <c r="I43" s="8"/>
      <c r="J43" s="9"/>
      <c r="K43" s="4"/>
      <c r="L43" s="4"/>
    </row>
    <row r="44" spans="1:12" x14ac:dyDescent="0.3">
      <c r="A44" s="7">
        <v>41334</v>
      </c>
      <c r="B44" s="7" t="s">
        <v>0</v>
      </c>
      <c r="C44" s="8" t="s">
        <v>12</v>
      </c>
      <c r="D44" s="9" t="s">
        <v>27</v>
      </c>
      <c r="E44" s="4">
        <v>1367.4287291133739</v>
      </c>
      <c r="F44" s="4">
        <v>1194.3652101610392</v>
      </c>
      <c r="G44" s="7"/>
      <c r="H44" s="7"/>
      <c r="I44" s="8"/>
      <c r="J44" s="9"/>
      <c r="K44" s="4"/>
      <c r="L44" s="4"/>
    </row>
    <row r="45" spans="1:12" x14ac:dyDescent="0.3">
      <c r="A45" s="7">
        <v>41334</v>
      </c>
      <c r="B45" s="7" t="s">
        <v>0</v>
      </c>
      <c r="C45" s="8" t="s">
        <v>13</v>
      </c>
      <c r="D45" s="9" t="s">
        <v>28</v>
      </c>
      <c r="E45" s="4">
        <v>137.77070091828114</v>
      </c>
      <c r="F45" s="4">
        <v>120.33426580337245</v>
      </c>
      <c r="G45" s="7"/>
      <c r="H45" s="7"/>
      <c r="I45" s="8"/>
      <c r="J45" s="9"/>
      <c r="K45" s="4"/>
      <c r="L45" s="4"/>
    </row>
    <row r="46" spans="1:12" x14ac:dyDescent="0.3">
      <c r="A46" s="7">
        <v>41334</v>
      </c>
      <c r="B46" s="7" t="s">
        <v>0</v>
      </c>
      <c r="C46" s="8" t="s">
        <v>16</v>
      </c>
      <c r="D46" s="9" t="s">
        <v>29</v>
      </c>
      <c r="E46" s="4">
        <v>246.40462860650592</v>
      </c>
      <c r="F46" s="4">
        <v>215.21934545069954</v>
      </c>
      <c r="G46" s="7"/>
      <c r="H46" s="7"/>
      <c r="I46" s="8"/>
      <c r="J46" s="9"/>
      <c r="K46" s="4"/>
      <c r="L46" s="4"/>
    </row>
    <row r="47" spans="1:12" x14ac:dyDescent="0.3">
      <c r="A47" s="7">
        <v>41334</v>
      </c>
      <c r="B47" s="7" t="s">
        <v>0</v>
      </c>
      <c r="C47" s="8" t="s">
        <v>11</v>
      </c>
      <c r="D47" s="9" t="s">
        <v>30</v>
      </c>
      <c r="E47" s="4">
        <v>547.23658364400046</v>
      </c>
      <c r="F47" s="4">
        <v>477.9776256825927</v>
      </c>
      <c r="G47" s="7"/>
      <c r="H47" s="7"/>
      <c r="I47" s="8"/>
      <c r="J47" s="9"/>
      <c r="K47" s="4"/>
      <c r="L47" s="4"/>
    </row>
    <row r="48" spans="1:12" x14ac:dyDescent="0.3">
      <c r="A48" s="7">
        <v>41334</v>
      </c>
      <c r="B48" s="7" t="s">
        <v>0</v>
      </c>
      <c r="C48" s="8" t="s">
        <v>13</v>
      </c>
      <c r="D48" s="9" t="s">
        <v>31</v>
      </c>
      <c r="E48" s="4">
        <v>397.6733436755062</v>
      </c>
      <c r="F48" s="4">
        <v>347.34329956808995</v>
      </c>
      <c r="G48" s="7"/>
      <c r="H48" s="7"/>
      <c r="I48" s="8"/>
      <c r="J48" s="9"/>
      <c r="K48" s="4"/>
      <c r="L48" s="4"/>
    </row>
    <row r="49" spans="1:12" x14ac:dyDescent="0.3">
      <c r="A49" s="7">
        <v>41334</v>
      </c>
      <c r="B49" s="7" t="s">
        <v>0</v>
      </c>
      <c r="C49" s="8" t="s">
        <v>14</v>
      </c>
      <c r="D49" s="9" t="s">
        <v>32</v>
      </c>
      <c r="E49" s="4">
        <v>31.260141038696155</v>
      </c>
      <c r="F49" s="4">
        <v>27.30381783448</v>
      </c>
      <c r="G49" s="7"/>
      <c r="H49" s="7"/>
      <c r="I49" s="8"/>
      <c r="J49" s="9"/>
      <c r="K49" s="4"/>
      <c r="L49" s="4"/>
    </row>
    <row r="50" spans="1:12" x14ac:dyDescent="0.3">
      <c r="A50" s="7">
        <v>41365</v>
      </c>
      <c r="B50" s="7" t="s">
        <v>1</v>
      </c>
      <c r="C50" s="8" t="s">
        <v>11</v>
      </c>
      <c r="D50" s="9" t="s">
        <v>33</v>
      </c>
      <c r="E50" s="4">
        <v>4.1710622407697393</v>
      </c>
      <c r="F50" s="4">
        <v>4.3000641657419996</v>
      </c>
      <c r="G50" s="7"/>
      <c r="H50" s="7"/>
      <c r="I50" s="8"/>
      <c r="J50" s="9"/>
      <c r="K50" s="4"/>
      <c r="L50" s="4"/>
    </row>
    <row r="51" spans="1:12" x14ac:dyDescent="0.3">
      <c r="A51" s="7">
        <v>41365</v>
      </c>
      <c r="B51" s="7" t="s">
        <v>1</v>
      </c>
      <c r="C51" s="8" t="s">
        <v>13</v>
      </c>
      <c r="D51" s="9" t="s">
        <v>34</v>
      </c>
      <c r="E51" s="4">
        <v>4.5639561144963592</v>
      </c>
      <c r="F51" s="4">
        <v>4.7051093963879991</v>
      </c>
      <c r="G51" s="7"/>
      <c r="H51" s="7"/>
      <c r="I51" s="8"/>
      <c r="J51" s="9"/>
      <c r="K51" s="4"/>
      <c r="L51" s="4"/>
    </row>
    <row r="52" spans="1:12" x14ac:dyDescent="0.3">
      <c r="A52" s="7">
        <v>41365</v>
      </c>
      <c r="B52" s="7" t="s">
        <v>1</v>
      </c>
      <c r="C52" s="8" t="s">
        <v>14</v>
      </c>
      <c r="D52" s="9" t="s">
        <v>35</v>
      </c>
      <c r="E52" s="4">
        <v>2.3059743380165805</v>
      </c>
      <c r="F52" s="4">
        <v>2.3772931319758563</v>
      </c>
      <c r="G52" s="7"/>
      <c r="H52" s="7"/>
      <c r="I52" s="8"/>
      <c r="J52" s="9"/>
      <c r="K52" s="4"/>
      <c r="L52" s="4"/>
    </row>
    <row r="53" spans="1:12" x14ac:dyDescent="0.3">
      <c r="A53" s="7">
        <v>41365</v>
      </c>
      <c r="B53" s="7" t="s">
        <v>1</v>
      </c>
      <c r="C53" s="8" t="s">
        <v>15</v>
      </c>
      <c r="D53" s="9" t="s">
        <v>36</v>
      </c>
      <c r="E53" s="4">
        <v>1.25935893979532</v>
      </c>
      <c r="F53" s="4">
        <v>1.2983081853560001</v>
      </c>
      <c r="G53" s="7"/>
      <c r="H53" s="7"/>
      <c r="I53" s="8"/>
      <c r="J53" s="9"/>
      <c r="K53" s="4"/>
      <c r="L53" s="4"/>
    </row>
    <row r="54" spans="1:12" x14ac:dyDescent="0.3">
      <c r="A54" s="7">
        <v>41365</v>
      </c>
      <c r="B54" s="7" t="s">
        <v>1</v>
      </c>
      <c r="C54" s="8" t="s">
        <v>8</v>
      </c>
      <c r="D54" s="9" t="s">
        <v>37</v>
      </c>
      <c r="E54" s="4">
        <v>183.32598281566305</v>
      </c>
      <c r="F54" s="4">
        <v>188.9958585728485</v>
      </c>
      <c r="G54" s="7"/>
      <c r="H54" s="7"/>
      <c r="I54" s="8"/>
      <c r="J54" s="9"/>
      <c r="K54" s="4"/>
      <c r="L54" s="4"/>
    </row>
    <row r="55" spans="1:12" x14ac:dyDescent="0.3">
      <c r="A55" s="7">
        <v>41365</v>
      </c>
      <c r="B55" s="7" t="s">
        <v>1</v>
      </c>
      <c r="C55" s="8" t="s">
        <v>10</v>
      </c>
      <c r="D55" s="9" t="s">
        <v>38</v>
      </c>
      <c r="E55" s="4">
        <v>162.22866237568363</v>
      </c>
      <c r="F55" s="4">
        <v>167.24604368627178</v>
      </c>
      <c r="G55" s="7"/>
      <c r="H55" s="7"/>
      <c r="I55" s="8"/>
      <c r="J55" s="9"/>
      <c r="K55" s="4"/>
      <c r="L55" s="4"/>
    </row>
    <row r="56" spans="1:12" x14ac:dyDescent="0.3">
      <c r="A56" s="7">
        <v>41365</v>
      </c>
      <c r="B56" s="7" t="s">
        <v>1</v>
      </c>
      <c r="C56" s="8" t="s">
        <v>9</v>
      </c>
      <c r="D56" s="9" t="s">
        <v>39</v>
      </c>
      <c r="E56" s="4">
        <v>63.552628477608742</v>
      </c>
      <c r="F56" s="4">
        <v>65.518173688256439</v>
      </c>
      <c r="G56" s="7"/>
      <c r="H56" s="7"/>
      <c r="I56" s="8"/>
      <c r="J56" s="9"/>
      <c r="K56" s="4"/>
      <c r="L56" s="4"/>
    </row>
    <row r="57" spans="1:12" x14ac:dyDescent="0.3">
      <c r="A57" s="7">
        <v>41365</v>
      </c>
      <c r="B57" s="7" t="s">
        <v>1</v>
      </c>
      <c r="C57" s="8" t="s">
        <v>12</v>
      </c>
      <c r="D57" s="9" t="s">
        <v>40</v>
      </c>
      <c r="E57" s="4">
        <v>14.536630286523716</v>
      </c>
      <c r="F57" s="4">
        <v>14.986216790230635</v>
      </c>
      <c r="G57" s="7"/>
      <c r="H57" s="7"/>
      <c r="I57" s="8"/>
      <c r="J57" s="9"/>
      <c r="K57" s="4"/>
      <c r="L57" s="4"/>
    </row>
    <row r="58" spans="1:12" x14ac:dyDescent="0.3">
      <c r="A58" s="7">
        <v>41365</v>
      </c>
      <c r="B58" s="7" t="s">
        <v>1</v>
      </c>
      <c r="C58" s="8" t="s">
        <v>13</v>
      </c>
      <c r="D58" s="9" t="s">
        <v>41</v>
      </c>
      <c r="E58" s="4">
        <v>40</v>
      </c>
      <c r="F58" s="4">
        <v>70</v>
      </c>
      <c r="G58" s="7"/>
      <c r="H58" s="7"/>
      <c r="I58" s="8"/>
      <c r="J58" s="9"/>
      <c r="K58" s="4"/>
      <c r="L58" s="4"/>
    </row>
    <row r="59" spans="1:12" x14ac:dyDescent="0.3">
      <c r="A59" s="7">
        <v>41365</v>
      </c>
      <c r="B59" s="7" t="s">
        <v>1</v>
      </c>
      <c r="C59" s="8" t="s">
        <v>16</v>
      </c>
      <c r="D59" s="9" t="s">
        <v>42</v>
      </c>
      <c r="E59" s="4">
        <v>1814.5381354778924</v>
      </c>
      <c r="F59" s="4">
        <v>1870.6578716266933</v>
      </c>
      <c r="G59" s="7"/>
      <c r="H59" s="7"/>
      <c r="I59" s="8"/>
      <c r="J59" s="9"/>
      <c r="K59" s="4"/>
      <c r="L59" s="4"/>
    </row>
    <row r="60" spans="1:12" x14ac:dyDescent="0.3">
      <c r="A60" s="7">
        <v>41365</v>
      </c>
      <c r="B60" s="7" t="s">
        <v>1</v>
      </c>
      <c r="C60" s="8" t="s">
        <v>11</v>
      </c>
      <c r="D60" s="9" t="s">
        <v>43</v>
      </c>
      <c r="E60" s="4">
        <v>1044.9524642624622</v>
      </c>
      <c r="F60" s="4">
        <v>1077.2705817138785</v>
      </c>
      <c r="G60" s="7"/>
      <c r="H60" s="7"/>
      <c r="I60" s="8"/>
      <c r="J60" s="9"/>
      <c r="K60" s="4"/>
      <c r="L60" s="4"/>
    </row>
    <row r="61" spans="1:12" x14ac:dyDescent="0.3">
      <c r="A61" s="7">
        <v>41365</v>
      </c>
      <c r="B61" s="7" t="s">
        <v>1</v>
      </c>
      <c r="C61" s="8" t="s">
        <v>13</v>
      </c>
      <c r="D61" s="9" t="s">
        <v>44</v>
      </c>
      <c r="E61" s="4">
        <v>105.28068510091136</v>
      </c>
      <c r="F61" s="4">
        <v>108.53678876382614</v>
      </c>
      <c r="G61" s="7"/>
      <c r="H61" s="7"/>
      <c r="I61" s="8"/>
      <c r="J61" s="9"/>
      <c r="K61" s="4"/>
      <c r="L61" s="4"/>
    </row>
    <row r="62" spans="1:12" x14ac:dyDescent="0.3">
      <c r="A62" s="7">
        <v>41365</v>
      </c>
      <c r="B62" s="7" t="s">
        <v>1</v>
      </c>
      <c r="C62" s="8" t="s">
        <v>14</v>
      </c>
      <c r="D62" s="9" t="s">
        <v>45</v>
      </c>
      <c r="E62" s="4">
        <v>188.29582733353359</v>
      </c>
      <c r="F62" s="4">
        <v>194.11940962219958</v>
      </c>
      <c r="G62" s="7"/>
      <c r="H62" s="7"/>
      <c r="I62" s="8"/>
      <c r="J62" s="9"/>
      <c r="K62" s="4"/>
      <c r="L62" s="4"/>
    </row>
    <row r="63" spans="1:12" x14ac:dyDescent="0.3">
      <c r="A63" s="7">
        <v>41365</v>
      </c>
      <c r="B63" s="7" t="s">
        <v>1</v>
      </c>
      <c r="C63" s="8" t="s">
        <v>11</v>
      </c>
      <c r="D63" s="9" t="s">
        <v>46</v>
      </c>
      <c r="E63" s="4">
        <v>418.18356192073111</v>
      </c>
      <c r="F63" s="4">
        <v>431.11707414508362</v>
      </c>
      <c r="G63" s="7"/>
      <c r="H63" s="7"/>
      <c r="I63" s="8"/>
      <c r="J63" s="9"/>
      <c r="K63" s="4"/>
      <c r="L63" s="4"/>
    </row>
    <row r="64" spans="1:12" x14ac:dyDescent="0.3">
      <c r="A64" s="7">
        <v>41365</v>
      </c>
      <c r="B64" s="7" t="s">
        <v>1</v>
      </c>
      <c r="C64" s="8" t="s">
        <v>13</v>
      </c>
      <c r="D64" s="9" t="s">
        <v>47</v>
      </c>
      <c r="E64" s="4">
        <v>303.89133385741519</v>
      </c>
      <c r="F64" s="4">
        <v>313.29003490455176</v>
      </c>
      <c r="G64" s="7"/>
      <c r="H64" s="7"/>
      <c r="I64" s="8"/>
      <c r="J64" s="9"/>
      <c r="K64" s="4"/>
      <c r="L64" s="4"/>
    </row>
    <row r="65" spans="1:12" x14ac:dyDescent="0.3">
      <c r="A65" s="7">
        <v>41365</v>
      </c>
      <c r="B65" s="7" t="s">
        <v>1</v>
      </c>
      <c r="C65" s="8" t="s">
        <v>14</v>
      </c>
      <c r="D65" s="9" t="s">
        <v>48</v>
      </c>
      <c r="E65" s="4">
        <v>23.888163760284264</v>
      </c>
      <c r="F65" s="4">
        <v>24.626972948746666</v>
      </c>
      <c r="G65" s="7"/>
      <c r="H65" s="7"/>
      <c r="I65" s="8"/>
      <c r="J65" s="9"/>
      <c r="K65" s="4"/>
      <c r="L65" s="4"/>
    </row>
    <row r="66" spans="1:12" x14ac:dyDescent="0.3">
      <c r="A66" s="7">
        <v>41395</v>
      </c>
      <c r="B66" s="7" t="s">
        <v>1</v>
      </c>
      <c r="C66" s="8" t="s">
        <v>15</v>
      </c>
      <c r="D66" s="6" t="s">
        <v>17</v>
      </c>
      <c r="E66" s="4">
        <v>4.4247660265485171</v>
      </c>
      <c r="F66" s="4">
        <v>4.5150673740290994</v>
      </c>
      <c r="G66" s="7"/>
      <c r="H66" s="7"/>
      <c r="I66" s="8"/>
      <c r="J66" s="9"/>
      <c r="K66" s="4"/>
      <c r="L66" s="4"/>
    </row>
    <row r="67" spans="1:12" x14ac:dyDescent="0.3">
      <c r="A67" s="7">
        <v>41395</v>
      </c>
      <c r="B67" s="7" t="s">
        <v>1</v>
      </c>
      <c r="C67" s="8" t="s">
        <v>8</v>
      </c>
      <c r="D67" s="9" t="s">
        <v>18</v>
      </c>
      <c r="E67" s="4">
        <v>4.8415575688832506</v>
      </c>
      <c r="F67" s="4">
        <v>4.9403648662073989</v>
      </c>
      <c r="G67" s="7"/>
      <c r="H67" s="7"/>
      <c r="I67" s="8"/>
      <c r="J67" s="9"/>
      <c r="K67" s="4"/>
      <c r="L67" s="4"/>
    </row>
    <row r="68" spans="1:12" x14ac:dyDescent="0.3">
      <c r="A68" s="7">
        <v>41395</v>
      </c>
      <c r="B68" s="7" t="s">
        <v>1</v>
      </c>
      <c r="C68" s="8" t="s">
        <v>10</v>
      </c>
      <c r="D68" s="9" t="s">
        <v>19</v>
      </c>
      <c r="E68" s="4">
        <v>2.4462346328031561</v>
      </c>
      <c r="F68" s="4">
        <v>2.4961577885746493</v>
      </c>
      <c r="G68" s="7"/>
      <c r="H68" s="7"/>
      <c r="I68" s="8"/>
      <c r="J68" s="9"/>
      <c r="K68" s="4"/>
      <c r="L68" s="4"/>
    </row>
    <row r="69" spans="1:12" x14ac:dyDescent="0.3">
      <c r="A69" s="7">
        <v>41395</v>
      </c>
      <c r="B69" s="7" t="s">
        <v>1</v>
      </c>
      <c r="C69" s="8" t="s">
        <v>9</v>
      </c>
      <c r="D69" s="9" t="s">
        <v>20</v>
      </c>
      <c r="E69" s="4">
        <v>1.3359591227313243</v>
      </c>
      <c r="F69" s="4">
        <v>1.3632235946238003</v>
      </c>
      <c r="G69" s="7"/>
      <c r="H69" s="7"/>
      <c r="I69" s="8"/>
      <c r="J69" s="9"/>
      <c r="K69" s="4"/>
      <c r="L69" s="4"/>
    </row>
    <row r="70" spans="1:12" x14ac:dyDescent="0.3">
      <c r="A70" s="7">
        <v>41395</v>
      </c>
      <c r="B70" s="7" t="s">
        <v>1</v>
      </c>
      <c r="C70" s="8" t="s">
        <v>12</v>
      </c>
      <c r="D70" s="9" t="s">
        <v>21</v>
      </c>
      <c r="E70" s="4">
        <v>194.47673847146112</v>
      </c>
      <c r="F70" s="4">
        <v>198.44565150149094</v>
      </c>
      <c r="G70" s="7"/>
      <c r="H70" s="7"/>
      <c r="I70" s="8"/>
      <c r="J70" s="9"/>
      <c r="K70" s="4"/>
      <c r="L70" s="4"/>
    </row>
    <row r="71" spans="1:12" x14ac:dyDescent="0.3">
      <c r="A71" s="7">
        <v>41395</v>
      </c>
      <c r="B71" s="7" t="s">
        <v>1</v>
      </c>
      <c r="C71" s="8" t="s">
        <v>13</v>
      </c>
      <c r="D71" s="9" t="s">
        <v>22</v>
      </c>
      <c r="E71" s="4">
        <v>172.09617895317365</v>
      </c>
      <c r="F71" s="4">
        <v>175.60834587058537</v>
      </c>
      <c r="G71" s="7"/>
      <c r="H71" s="7"/>
      <c r="I71" s="8"/>
      <c r="J71" s="9"/>
      <c r="K71" s="4"/>
      <c r="L71" s="4"/>
    </row>
    <row r="72" spans="1:12" x14ac:dyDescent="0.3">
      <c r="A72" s="7">
        <v>41395</v>
      </c>
      <c r="B72" s="7" t="s">
        <v>1</v>
      </c>
      <c r="C72" s="8" t="s">
        <v>16</v>
      </c>
      <c r="D72" s="9" t="s">
        <v>23</v>
      </c>
      <c r="E72" s="4">
        <v>67.418200725215883</v>
      </c>
      <c r="F72" s="4">
        <v>68.794082372669266</v>
      </c>
      <c r="G72" s="7"/>
      <c r="H72" s="7"/>
      <c r="I72" s="8"/>
      <c r="J72" s="9"/>
      <c r="K72" s="4"/>
      <c r="L72" s="4"/>
    </row>
    <row r="73" spans="1:12" x14ac:dyDescent="0.3">
      <c r="A73" s="7">
        <v>41395</v>
      </c>
      <c r="B73" s="7" t="s">
        <v>1</v>
      </c>
      <c r="C73" s="8" t="s">
        <v>11</v>
      </c>
      <c r="D73" s="9" t="s">
        <v>24</v>
      </c>
      <c r="E73" s="4">
        <v>15.420817077147323</v>
      </c>
      <c r="F73" s="4">
        <v>15.735527629742167</v>
      </c>
      <c r="G73" s="7"/>
      <c r="H73" s="7"/>
      <c r="I73" s="8"/>
      <c r="J73" s="9"/>
      <c r="K73" s="4"/>
      <c r="L73" s="4"/>
    </row>
    <row r="74" spans="1:12" x14ac:dyDescent="0.3">
      <c r="A74" s="7">
        <v>41395</v>
      </c>
      <c r="B74" s="7" t="s">
        <v>1</v>
      </c>
      <c r="C74" s="8" t="s">
        <v>13</v>
      </c>
      <c r="D74" s="9" t="s">
        <v>25</v>
      </c>
      <c r="E74" s="4">
        <v>100</v>
      </c>
      <c r="F74" s="4">
        <v>112</v>
      </c>
      <c r="G74" s="7"/>
      <c r="H74" s="7"/>
      <c r="I74" s="8"/>
      <c r="K74" s="4"/>
      <c r="L74" s="4"/>
    </row>
    <row r="75" spans="1:12" x14ac:dyDescent="0.3">
      <c r="A75" s="7">
        <v>41395</v>
      </c>
      <c r="B75" s="7" t="s">
        <v>1</v>
      </c>
      <c r="C75" s="8" t="s">
        <v>14</v>
      </c>
      <c r="D75" s="9" t="s">
        <v>26</v>
      </c>
      <c r="E75" s="4">
        <v>1924.9069499038676</v>
      </c>
      <c r="F75" s="4">
        <v>1964.1907652080281</v>
      </c>
      <c r="G75" s="7"/>
      <c r="H75" s="7"/>
      <c r="I75" s="8"/>
      <c r="J75" s="9"/>
      <c r="K75" s="4"/>
      <c r="L75" s="4"/>
    </row>
    <row r="76" spans="1:12" x14ac:dyDescent="0.3">
      <c r="A76" s="7">
        <v>41395</v>
      </c>
      <c r="B76" s="7" t="s">
        <v>1</v>
      </c>
      <c r="C76" s="8" t="s">
        <v>11</v>
      </c>
      <c r="D76" s="9" t="s">
        <v>27</v>
      </c>
      <c r="E76" s="4">
        <v>1108.5114285835809</v>
      </c>
      <c r="F76" s="4">
        <v>1131.1341107995725</v>
      </c>
      <c r="G76" s="7"/>
      <c r="H76" s="7"/>
      <c r="I76" s="8"/>
      <c r="J76" s="9"/>
      <c r="K76" s="4"/>
      <c r="L76" s="4"/>
    </row>
    <row r="77" spans="1:12" x14ac:dyDescent="0.3">
      <c r="A77" s="7">
        <v>41395</v>
      </c>
      <c r="B77" s="7" t="s">
        <v>1</v>
      </c>
      <c r="C77" s="8" t="s">
        <v>13</v>
      </c>
      <c r="D77" s="9" t="s">
        <v>28</v>
      </c>
      <c r="E77" s="4">
        <v>111.68435563797709</v>
      </c>
      <c r="F77" s="4">
        <v>113.96362820201745</v>
      </c>
      <c r="G77" s="7"/>
      <c r="H77" s="7"/>
      <c r="I77" s="8"/>
      <c r="J77" s="9"/>
      <c r="K77" s="4"/>
      <c r="L77" s="4"/>
    </row>
    <row r="78" spans="1:12" x14ac:dyDescent="0.3">
      <c r="A78" s="7">
        <v>41395</v>
      </c>
      <c r="B78" s="7" t="s">
        <v>1</v>
      </c>
      <c r="C78" s="8" t="s">
        <v>14</v>
      </c>
      <c r="D78" s="9" t="s">
        <v>29</v>
      </c>
      <c r="E78" s="4">
        <v>199.7488725012434</v>
      </c>
      <c r="F78" s="4">
        <v>203.82538010330958</v>
      </c>
      <c r="G78" s="7"/>
      <c r="H78" s="7"/>
      <c r="I78" s="8"/>
      <c r="J78" s="9"/>
      <c r="K78" s="4"/>
      <c r="L78" s="4"/>
    </row>
    <row r="79" spans="1:12" x14ac:dyDescent="0.3">
      <c r="A79" s="7">
        <v>41395</v>
      </c>
      <c r="B79" s="7" t="s">
        <v>1</v>
      </c>
      <c r="C79" s="8" t="s">
        <v>15</v>
      </c>
      <c r="D79" s="9" t="s">
        <v>30</v>
      </c>
      <c r="E79" s="4">
        <v>443.61946929529103</v>
      </c>
      <c r="F79" s="4">
        <v>452.67292785233781</v>
      </c>
      <c r="G79" s="7"/>
      <c r="H79" s="7"/>
      <c r="I79" s="8"/>
      <c r="J79" s="9"/>
      <c r="K79" s="4"/>
      <c r="L79" s="4"/>
    </row>
    <row r="80" spans="1:12" x14ac:dyDescent="0.3">
      <c r="A80" s="7">
        <v>41395</v>
      </c>
      <c r="B80" s="7" t="s">
        <v>1</v>
      </c>
      <c r="C80" s="8" t="s">
        <v>8</v>
      </c>
      <c r="D80" s="9" t="s">
        <v>31</v>
      </c>
      <c r="E80" s="4">
        <v>322.37544591678375</v>
      </c>
      <c r="F80" s="4">
        <v>328.95453664977936</v>
      </c>
      <c r="G80" s="7"/>
      <c r="H80" s="7"/>
      <c r="I80" s="8"/>
      <c r="J80" s="9"/>
      <c r="K80" s="4"/>
      <c r="L80" s="4"/>
    </row>
    <row r="81" spans="1:12" x14ac:dyDescent="0.3">
      <c r="A81" s="7">
        <v>41395</v>
      </c>
      <c r="B81" s="7" t="s">
        <v>1</v>
      </c>
      <c r="C81" s="8" t="s">
        <v>10</v>
      </c>
      <c r="D81" s="9" t="s">
        <v>32</v>
      </c>
      <c r="E81" s="4">
        <v>25.341155164260318</v>
      </c>
      <c r="F81" s="4">
        <v>25.858321596183998</v>
      </c>
      <c r="G81" s="7"/>
      <c r="H81" s="7"/>
      <c r="I81" s="8"/>
      <c r="J81" s="9"/>
      <c r="K81" s="4"/>
      <c r="L81" s="4"/>
    </row>
    <row r="82" spans="1:12" x14ac:dyDescent="0.3">
      <c r="A82" s="7">
        <v>41426</v>
      </c>
      <c r="B82" s="7" t="s">
        <v>1</v>
      </c>
      <c r="C82" s="8" t="s">
        <v>9</v>
      </c>
      <c r="D82" s="9" t="s">
        <v>33</v>
      </c>
      <c r="E82" s="4">
        <v>4.8095282897266491</v>
      </c>
      <c r="F82" s="4">
        <v>4.9076819282924991</v>
      </c>
      <c r="G82" s="7"/>
      <c r="H82" s="7"/>
      <c r="I82" s="8"/>
      <c r="J82" s="9"/>
      <c r="K82" s="4"/>
      <c r="L82" s="4"/>
    </row>
    <row r="83" spans="1:12" x14ac:dyDescent="0.3">
      <c r="A83" s="7">
        <v>41426</v>
      </c>
      <c r="B83" s="7" t="s">
        <v>1</v>
      </c>
      <c r="C83" s="8" t="s">
        <v>12</v>
      </c>
      <c r="D83" s="9" t="s">
        <v>34</v>
      </c>
      <c r="E83" s="4">
        <v>5.2625625748730993</v>
      </c>
      <c r="F83" s="4">
        <v>5.3699618110949991</v>
      </c>
      <c r="G83" s="7"/>
      <c r="H83" s="7"/>
      <c r="I83" s="8"/>
      <c r="J83" s="9"/>
      <c r="K83" s="4"/>
      <c r="L83" s="4"/>
    </row>
    <row r="84" spans="1:12" x14ac:dyDescent="0.3">
      <c r="A84" s="7">
        <v>41426</v>
      </c>
      <c r="B84" s="7" t="s">
        <v>1</v>
      </c>
      <c r="C84" s="8" t="s">
        <v>13</v>
      </c>
      <c r="D84" s="9" t="s">
        <v>35</v>
      </c>
      <c r="E84" s="4">
        <v>2.6589506878295173</v>
      </c>
      <c r="F84" s="4">
        <v>2.7132149875811402</v>
      </c>
      <c r="G84" s="7"/>
      <c r="H84" s="7"/>
      <c r="I84" s="8"/>
      <c r="J84" s="9"/>
      <c r="K84" s="4"/>
      <c r="L84" s="4"/>
    </row>
    <row r="85" spans="1:12" x14ac:dyDescent="0.3">
      <c r="A85" s="7">
        <v>41426</v>
      </c>
      <c r="B85" s="7" t="s">
        <v>1</v>
      </c>
      <c r="C85" s="8" t="s">
        <v>16</v>
      </c>
      <c r="D85" s="9" t="s">
        <v>36</v>
      </c>
      <c r="E85" s="4">
        <v>0.42312948122970001</v>
      </c>
      <c r="F85" s="4">
        <v>0.43176477676500002</v>
      </c>
      <c r="G85" s="7"/>
      <c r="H85" s="7"/>
      <c r="I85" s="8"/>
      <c r="J85" s="9"/>
      <c r="K85" s="4"/>
      <c r="L85" s="4"/>
    </row>
    <row r="86" spans="1:12" x14ac:dyDescent="0.3">
      <c r="A86" s="7">
        <v>41426</v>
      </c>
      <c r="B86" s="7" t="s">
        <v>1</v>
      </c>
      <c r="C86" s="8" t="s">
        <v>11</v>
      </c>
      <c r="D86" s="9" t="s">
        <v>37</v>
      </c>
      <c r="E86" s="4">
        <v>211.38775920810988</v>
      </c>
      <c r="F86" s="4">
        <v>215.70179511031623</v>
      </c>
      <c r="G86" s="7"/>
      <c r="H86" s="7"/>
      <c r="I86" s="8"/>
      <c r="J86" s="9"/>
      <c r="K86" s="4"/>
      <c r="L86" s="4"/>
    </row>
    <row r="87" spans="1:12" x14ac:dyDescent="0.3">
      <c r="A87" s="7">
        <v>41426</v>
      </c>
      <c r="B87" s="7" t="s">
        <v>1</v>
      </c>
      <c r="C87" s="8" t="s">
        <v>13</v>
      </c>
      <c r="D87" s="9" t="s">
        <v>38</v>
      </c>
      <c r="E87" s="4">
        <v>187.06106407953655</v>
      </c>
      <c r="F87" s="4">
        <v>190.87863681585364</v>
      </c>
      <c r="G87" s="7"/>
      <c r="H87" s="7"/>
      <c r="I87" s="8"/>
      <c r="J87" s="9"/>
      <c r="K87" s="4"/>
      <c r="L87" s="4"/>
    </row>
    <row r="88" spans="1:12" x14ac:dyDescent="0.3">
      <c r="A88" s="7">
        <v>41426</v>
      </c>
      <c r="B88" s="7" t="s">
        <v>1</v>
      </c>
      <c r="C88" s="8" t="s">
        <v>14</v>
      </c>
      <c r="D88" s="9" t="s">
        <v>39</v>
      </c>
      <c r="E88" s="4">
        <v>73.280652962191169</v>
      </c>
      <c r="F88" s="4">
        <v>74.776176492031809</v>
      </c>
      <c r="G88" s="7"/>
      <c r="H88" s="7"/>
      <c r="I88" s="8"/>
      <c r="J88" s="9"/>
      <c r="K88" s="4"/>
      <c r="L88" s="4"/>
    </row>
    <row r="89" spans="1:12" x14ac:dyDescent="0.3">
      <c r="A89" s="7">
        <v>41426</v>
      </c>
      <c r="B89" s="7" t="s">
        <v>1</v>
      </c>
      <c r="C89" s="8" t="s">
        <v>11</v>
      </c>
      <c r="D89" s="9" t="s">
        <v>40</v>
      </c>
      <c r="E89" s="4">
        <v>16.761757692551441</v>
      </c>
      <c r="F89" s="4">
        <v>17.103834380154531</v>
      </c>
      <c r="G89" s="7"/>
      <c r="H89" s="7"/>
      <c r="I89" s="8"/>
      <c r="J89" s="9"/>
      <c r="K89" s="4"/>
      <c r="L89" s="4"/>
    </row>
    <row r="90" spans="1:12" x14ac:dyDescent="0.3">
      <c r="A90" s="7">
        <v>41426</v>
      </c>
      <c r="B90" s="7" t="s">
        <v>1</v>
      </c>
      <c r="C90" s="8" t="s">
        <v>13</v>
      </c>
      <c r="D90" s="9" t="s">
        <v>41</v>
      </c>
      <c r="E90" s="4">
        <v>29</v>
      </c>
      <c r="F90" s="4">
        <v>44</v>
      </c>
      <c r="G90" s="7"/>
      <c r="H90" s="7"/>
      <c r="I90" s="8"/>
      <c r="J90" s="9"/>
      <c r="K90" s="4"/>
      <c r="L90" s="4"/>
    </row>
    <row r="91" spans="1:12" x14ac:dyDescent="0.3">
      <c r="A91" s="7">
        <v>41426</v>
      </c>
      <c r="B91" s="7" t="s">
        <v>1</v>
      </c>
      <c r="C91" s="8" t="s">
        <v>14</v>
      </c>
      <c r="D91" s="9" t="s">
        <v>42</v>
      </c>
      <c r="E91" s="4">
        <v>1944.1560194029062</v>
      </c>
      <c r="F91" s="4">
        <v>1983.8326728601085</v>
      </c>
      <c r="G91" s="7"/>
      <c r="H91" s="7"/>
      <c r="I91" s="8"/>
      <c r="J91" s="9"/>
      <c r="K91" s="4"/>
      <c r="L91" s="4"/>
    </row>
    <row r="92" spans="1:12" x14ac:dyDescent="0.3">
      <c r="A92" s="7">
        <v>41426</v>
      </c>
      <c r="B92" s="7" t="s">
        <v>1</v>
      </c>
      <c r="C92" s="8" t="s">
        <v>15</v>
      </c>
      <c r="D92" s="9" t="s">
        <v>43</v>
      </c>
      <c r="E92" s="4">
        <v>1119.5965428694169</v>
      </c>
      <c r="F92" s="4">
        <v>1142.4454519075682</v>
      </c>
      <c r="G92" s="7"/>
      <c r="H92" s="7"/>
      <c r="I92" s="8"/>
      <c r="J92" s="9"/>
      <c r="K92" s="4"/>
      <c r="L92" s="4"/>
    </row>
    <row r="93" spans="1:12" x14ac:dyDescent="0.3">
      <c r="A93" s="7">
        <v>41426</v>
      </c>
      <c r="B93" s="7" t="s">
        <v>1</v>
      </c>
      <c r="C93" s="8" t="s">
        <v>8</v>
      </c>
      <c r="D93" s="9" t="s">
        <v>44</v>
      </c>
      <c r="E93" s="4">
        <v>112.80119919435687</v>
      </c>
      <c r="F93" s="4">
        <v>115.10326448403762</v>
      </c>
      <c r="G93" s="7"/>
      <c r="H93" s="7"/>
      <c r="I93" s="8"/>
      <c r="J93" s="9"/>
      <c r="K93" s="4"/>
      <c r="L93" s="4"/>
    </row>
    <row r="94" spans="1:12" x14ac:dyDescent="0.3">
      <c r="A94" s="7">
        <v>41426</v>
      </c>
      <c r="B94" s="7" t="s">
        <v>1</v>
      </c>
      <c r="C94" s="8" t="s">
        <v>10</v>
      </c>
      <c r="D94" s="9" t="s">
        <v>45</v>
      </c>
      <c r="E94" s="4">
        <v>201.74636122625583</v>
      </c>
      <c r="F94" s="4">
        <v>205.86363390434269</v>
      </c>
      <c r="G94" s="7"/>
      <c r="H94" s="7"/>
      <c r="I94" s="8"/>
      <c r="J94" s="9"/>
      <c r="K94" s="4"/>
      <c r="L94" s="4"/>
    </row>
    <row r="95" spans="1:12" x14ac:dyDescent="0.3">
      <c r="A95" s="7">
        <v>41426</v>
      </c>
      <c r="B95" s="7" t="s">
        <v>1</v>
      </c>
      <c r="C95" s="8" t="s">
        <v>9</v>
      </c>
      <c r="D95" s="9" t="s">
        <v>46</v>
      </c>
      <c r="E95" s="4">
        <v>448.05566398824396</v>
      </c>
      <c r="F95" s="4">
        <v>457.19965713086117</v>
      </c>
      <c r="G95" s="7"/>
      <c r="H95" s="7"/>
      <c r="I95" s="8"/>
      <c r="J95" s="9"/>
      <c r="K95" s="4"/>
      <c r="L95" s="4"/>
    </row>
    <row r="96" spans="1:12" x14ac:dyDescent="0.3">
      <c r="A96" s="7">
        <v>41426</v>
      </c>
      <c r="B96" s="7" t="s">
        <v>1</v>
      </c>
      <c r="C96" s="8" t="s">
        <v>12</v>
      </c>
      <c r="D96" s="9" t="s">
        <v>47</v>
      </c>
      <c r="E96" s="4">
        <v>325.59920037595163</v>
      </c>
      <c r="F96" s="4">
        <v>332.24408201627716</v>
      </c>
      <c r="G96" s="7"/>
      <c r="H96" s="7"/>
      <c r="I96" s="8"/>
      <c r="J96" s="9"/>
      <c r="K96" s="4"/>
      <c r="L96" s="4"/>
    </row>
    <row r="97" spans="1:12" x14ac:dyDescent="0.3">
      <c r="A97" s="7">
        <v>41426</v>
      </c>
      <c r="B97" s="7" t="s">
        <v>1</v>
      </c>
      <c r="C97" s="8" t="s">
        <v>13</v>
      </c>
      <c r="D97" s="9" t="s">
        <v>48</v>
      </c>
      <c r="E97" s="4">
        <v>25.594566715902921</v>
      </c>
      <c r="F97" s="4">
        <v>26.11690481214584</v>
      </c>
      <c r="G97" s="7"/>
      <c r="H97" s="7"/>
      <c r="I97" s="8"/>
      <c r="J97" s="9"/>
      <c r="K97" s="4"/>
      <c r="L97" s="4"/>
    </row>
    <row r="98" spans="1:12" x14ac:dyDescent="0.3">
      <c r="A98" s="7">
        <v>41456</v>
      </c>
      <c r="B98" s="7" t="s">
        <v>2</v>
      </c>
      <c r="C98" s="8" t="s">
        <v>16</v>
      </c>
      <c r="D98" s="6" t="s">
        <v>17</v>
      </c>
      <c r="E98" s="4">
        <v>4.7089208101966529</v>
      </c>
      <c r="F98" s="4">
        <v>4.9567587475754245</v>
      </c>
      <c r="G98" s="7"/>
      <c r="H98" s="7"/>
      <c r="I98" s="8"/>
      <c r="J98" s="9"/>
      <c r="K98" s="4"/>
      <c r="L98" s="4"/>
    </row>
    <row r="99" spans="1:12" x14ac:dyDescent="0.3">
      <c r="A99" s="7">
        <v>41456</v>
      </c>
      <c r="B99" s="7" t="s">
        <v>2</v>
      </c>
      <c r="C99" s="8" t="s">
        <v>11</v>
      </c>
      <c r="D99" s="9" t="s">
        <v>18</v>
      </c>
      <c r="E99" s="4">
        <v>5.1524783577456512</v>
      </c>
      <c r="F99" s="4">
        <v>5.4236614292059491</v>
      </c>
      <c r="G99" s="7"/>
      <c r="H99" s="7"/>
      <c r="I99" s="8"/>
      <c r="J99" s="9"/>
      <c r="K99" s="4"/>
      <c r="L99" s="4"/>
    </row>
    <row r="100" spans="1:12" x14ac:dyDescent="0.3">
      <c r="A100" s="7">
        <v>41456</v>
      </c>
      <c r="B100" s="7" t="s">
        <v>2</v>
      </c>
      <c r="C100" s="8" t="s">
        <v>13</v>
      </c>
      <c r="D100" s="9" t="s">
        <v>19</v>
      </c>
      <c r="E100" s="4">
        <v>2.6033297805841036</v>
      </c>
      <c r="F100" s="4">
        <v>2.7403471374569515</v>
      </c>
      <c r="G100" s="7"/>
      <c r="H100" s="7"/>
      <c r="I100" s="8"/>
      <c r="J100" s="9"/>
      <c r="K100" s="4"/>
      <c r="L100" s="4"/>
    </row>
    <row r="101" spans="1:12" x14ac:dyDescent="0.3">
      <c r="A101" s="7">
        <v>41456</v>
      </c>
      <c r="B101" s="7" t="s">
        <v>2</v>
      </c>
      <c r="C101" s="8" t="s">
        <v>14</v>
      </c>
      <c r="D101" s="9" t="s">
        <v>20</v>
      </c>
      <c r="E101" s="4">
        <v>0.4142783033060175</v>
      </c>
      <c r="F101" s="4">
        <v>0.43608242453265</v>
      </c>
      <c r="G101" s="7"/>
      <c r="H101" s="7"/>
      <c r="I101" s="8"/>
      <c r="J101" s="9"/>
      <c r="K101" s="4"/>
      <c r="L101" s="4"/>
    </row>
    <row r="102" spans="1:12" x14ac:dyDescent="0.3">
      <c r="A102" s="7">
        <v>41456</v>
      </c>
      <c r="B102" s="7" t="s">
        <v>2</v>
      </c>
      <c r="C102" s="8" t="s">
        <v>11</v>
      </c>
      <c r="D102" s="9" t="s">
        <v>21</v>
      </c>
      <c r="E102" s="4">
        <v>206.96587240834842</v>
      </c>
      <c r="F102" s="4">
        <v>217.8588130614194</v>
      </c>
      <c r="G102" s="7"/>
      <c r="H102" s="7"/>
      <c r="I102" s="8"/>
      <c r="J102" s="9"/>
      <c r="K102" s="4"/>
      <c r="L102" s="4"/>
    </row>
    <row r="103" spans="1:12" x14ac:dyDescent="0.3">
      <c r="A103" s="7">
        <v>41456</v>
      </c>
      <c r="B103" s="7" t="s">
        <v>2</v>
      </c>
      <c r="C103" s="8" t="s">
        <v>13</v>
      </c>
      <c r="D103" s="9" t="s">
        <v>22</v>
      </c>
      <c r="E103" s="4">
        <v>183.14805202481156</v>
      </c>
      <c r="F103" s="4">
        <v>192.78742318401217</v>
      </c>
      <c r="G103" s="7"/>
      <c r="H103" s="7"/>
      <c r="I103" s="8"/>
      <c r="J103" s="9"/>
      <c r="K103" s="4"/>
      <c r="L103" s="4"/>
    </row>
    <row r="104" spans="1:12" x14ac:dyDescent="0.3">
      <c r="A104" s="7">
        <v>41456</v>
      </c>
      <c r="B104" s="7" t="s">
        <v>2</v>
      </c>
      <c r="C104" s="8" t="s">
        <v>14</v>
      </c>
      <c r="D104" s="9" t="s">
        <v>23</v>
      </c>
      <c r="E104" s="4">
        <v>71.747741344104512</v>
      </c>
      <c r="F104" s="4">
        <v>75.523938256952121</v>
      </c>
      <c r="G104" s="7"/>
      <c r="H104" s="7"/>
      <c r="I104" s="8"/>
      <c r="J104" s="9"/>
      <c r="K104" s="4"/>
      <c r="L104" s="4"/>
    </row>
    <row r="105" spans="1:12" x14ac:dyDescent="0.3">
      <c r="A105" s="7">
        <v>41456</v>
      </c>
      <c r="B105" s="7" t="s">
        <v>2</v>
      </c>
      <c r="C105" s="8" t="s">
        <v>15</v>
      </c>
      <c r="D105" s="9" t="s">
        <v>24</v>
      </c>
      <c r="E105" s="4">
        <v>16.411129087758273</v>
      </c>
      <c r="F105" s="4">
        <v>17.274872723956076</v>
      </c>
      <c r="G105" s="7"/>
      <c r="H105" s="7"/>
      <c r="I105" s="8"/>
      <c r="J105" s="9"/>
      <c r="K105" s="4"/>
      <c r="L105" s="4"/>
    </row>
    <row r="106" spans="1:12" x14ac:dyDescent="0.3">
      <c r="A106" s="7">
        <v>41456</v>
      </c>
      <c r="B106" s="7" t="s">
        <v>2</v>
      </c>
      <c r="C106" s="8" t="s">
        <v>8</v>
      </c>
      <c r="D106" s="9" t="s">
        <v>25</v>
      </c>
      <c r="E106" s="4">
        <v>1259.6348311286438</v>
      </c>
      <c r="F106" s="4">
        <v>1325.9314011880463</v>
      </c>
      <c r="G106" s="7"/>
      <c r="H106" s="7"/>
      <c r="I106" s="8"/>
      <c r="K106" s="4"/>
      <c r="L106" s="4"/>
    </row>
    <row r="107" spans="1:12" x14ac:dyDescent="0.3">
      <c r="A107" s="7">
        <v>41456</v>
      </c>
      <c r="B107" s="7" t="s">
        <v>2</v>
      </c>
      <c r="C107" s="8" t="s">
        <v>10</v>
      </c>
      <c r="D107" s="9" t="s">
        <v>26</v>
      </c>
      <c r="E107" s="4">
        <v>1950.9741606802304</v>
      </c>
      <c r="F107" s="4">
        <v>2053.6570112423478</v>
      </c>
      <c r="G107" s="7"/>
      <c r="H107" s="7"/>
      <c r="I107" s="8"/>
      <c r="J107" s="9"/>
      <c r="K107" s="4"/>
      <c r="L107" s="4"/>
    </row>
    <row r="108" spans="1:12" x14ac:dyDescent="0.3">
      <c r="A108" s="7">
        <v>41456</v>
      </c>
      <c r="B108" s="7" t="s">
        <v>2</v>
      </c>
      <c r="C108" s="8" t="s">
        <v>9</v>
      </c>
      <c r="D108" s="9" t="s">
        <v>27</v>
      </c>
      <c r="E108" s="4">
        <v>1123.5229599505067</v>
      </c>
      <c r="F108" s="4">
        <v>1182.655747316323</v>
      </c>
      <c r="G108" s="7"/>
      <c r="H108" s="7"/>
      <c r="I108" s="8"/>
      <c r="J108" s="9"/>
      <c r="K108" s="4"/>
      <c r="L108" s="4"/>
    </row>
    <row r="109" spans="1:12" x14ac:dyDescent="0.3">
      <c r="A109" s="7">
        <v>41456</v>
      </c>
      <c r="B109" s="7" t="s">
        <v>2</v>
      </c>
      <c r="C109" s="8" t="s">
        <v>12</v>
      </c>
      <c r="D109" s="9" t="s">
        <v>28</v>
      </c>
      <c r="E109" s="4">
        <v>113.19679219444691</v>
      </c>
      <c r="F109" s="4">
        <v>119.15451809941781</v>
      </c>
      <c r="G109" s="7"/>
      <c r="H109" s="7"/>
      <c r="I109" s="8"/>
      <c r="J109" s="9"/>
      <c r="K109" s="4"/>
      <c r="L109" s="4"/>
    </row>
    <row r="110" spans="1:12" x14ac:dyDescent="0.3">
      <c r="A110" s="7">
        <v>41456</v>
      </c>
      <c r="B110" s="7" t="s">
        <v>2</v>
      </c>
      <c r="C110" s="8" t="s">
        <v>13</v>
      </c>
      <c r="D110" s="9" t="s">
        <v>29</v>
      </c>
      <c r="E110" s="4">
        <v>202.45388427445707</v>
      </c>
      <c r="F110" s="4">
        <v>213.10935186784954</v>
      </c>
      <c r="G110" s="7"/>
      <c r="H110" s="7"/>
      <c r="I110" s="8"/>
      <c r="J110" s="9"/>
      <c r="K110" s="4"/>
      <c r="L110" s="4"/>
    </row>
    <row r="111" spans="1:12" x14ac:dyDescent="0.3">
      <c r="A111" s="7">
        <v>41456</v>
      </c>
      <c r="B111" s="7" t="s">
        <v>2</v>
      </c>
      <c r="C111" s="8" t="s">
        <v>16</v>
      </c>
      <c r="D111" s="9" t="s">
        <v>30</v>
      </c>
      <c r="E111" s="4">
        <v>449.62699200239967</v>
      </c>
      <c r="F111" s="4">
        <v>473.29157052884176</v>
      </c>
      <c r="G111" s="7"/>
      <c r="H111" s="7"/>
      <c r="I111" s="8"/>
      <c r="J111" s="9"/>
      <c r="K111" s="4"/>
      <c r="L111" s="4"/>
    </row>
    <row r="112" spans="1:12" x14ac:dyDescent="0.3">
      <c r="A112" s="7">
        <v>41456</v>
      </c>
      <c r="B112" s="7" t="s">
        <v>2</v>
      </c>
      <c r="C112" s="8" t="s">
        <v>11</v>
      </c>
      <c r="D112" s="9" t="s">
        <v>31</v>
      </c>
      <c r="E112" s="4">
        <v>326.74107444664929</v>
      </c>
      <c r="F112" s="4">
        <v>343.93797310173613</v>
      </c>
      <c r="G112" s="7"/>
      <c r="H112" s="7"/>
      <c r="I112" s="8"/>
      <c r="J112" s="9"/>
      <c r="K112" s="4"/>
      <c r="L112" s="4"/>
    </row>
    <row r="113" spans="1:12" x14ac:dyDescent="0.3">
      <c r="A113" s="7">
        <v>41456</v>
      </c>
      <c r="B113" s="7" t="s">
        <v>2</v>
      </c>
      <c r="C113" s="8" t="s">
        <v>13</v>
      </c>
      <c r="D113" s="9" t="s">
        <v>32</v>
      </c>
      <c r="E113" s="4">
        <v>25.684326678611331</v>
      </c>
      <c r="F113" s="4">
        <v>27.036133345906666</v>
      </c>
      <c r="G113" s="7"/>
      <c r="H113" s="7"/>
      <c r="I113" s="8"/>
      <c r="J113" s="9"/>
      <c r="K113" s="4"/>
      <c r="L113" s="4"/>
    </row>
    <row r="114" spans="1:12" x14ac:dyDescent="0.3">
      <c r="A114" s="7">
        <v>41487</v>
      </c>
      <c r="B114" s="7" t="s">
        <v>2</v>
      </c>
      <c r="C114" s="8" t="s">
        <v>14</v>
      </c>
      <c r="D114" s="9" t="s">
        <v>33</v>
      </c>
      <c r="E114" s="4">
        <v>4.484686485901574</v>
      </c>
      <c r="F114" s="4">
        <v>4.7207226167384988</v>
      </c>
      <c r="G114" s="7"/>
      <c r="H114" s="7"/>
      <c r="I114" s="8"/>
      <c r="J114" s="9"/>
      <c r="K114" s="4"/>
      <c r="L114" s="4"/>
    </row>
    <row r="115" spans="1:12" x14ac:dyDescent="0.3">
      <c r="A115" s="7">
        <v>41487</v>
      </c>
      <c r="B115" s="7" t="s">
        <v>2</v>
      </c>
      <c r="C115" s="8" t="s">
        <v>11</v>
      </c>
      <c r="D115" s="9" t="s">
        <v>34</v>
      </c>
      <c r="E115" s="4">
        <v>4.9071222454720491</v>
      </c>
      <c r="F115" s="4">
        <v>5.1653918373389995</v>
      </c>
      <c r="G115" s="7"/>
      <c r="H115" s="7"/>
      <c r="I115" s="8"/>
      <c r="J115" s="9"/>
      <c r="K115" s="4"/>
      <c r="L115" s="4"/>
    </row>
    <row r="116" spans="1:12" x14ac:dyDescent="0.3">
      <c r="A116" s="7">
        <v>41487</v>
      </c>
      <c r="B116" s="7" t="s">
        <v>2</v>
      </c>
      <c r="C116" s="8" t="s">
        <v>13</v>
      </c>
      <c r="D116" s="9" t="s">
        <v>35</v>
      </c>
      <c r="E116" s="4">
        <v>2.837629460836673</v>
      </c>
      <c r="F116" s="4">
        <v>2.9869783798280771</v>
      </c>
      <c r="G116" s="7"/>
      <c r="H116" s="7"/>
      <c r="I116" s="8"/>
      <c r="J116" s="9"/>
      <c r="K116" s="4"/>
      <c r="L116" s="4"/>
    </row>
    <row r="117" spans="1:12" x14ac:dyDescent="0.3">
      <c r="A117" s="7">
        <v>41487</v>
      </c>
      <c r="B117" s="7" t="s">
        <v>2</v>
      </c>
      <c r="C117" s="8" t="s">
        <v>14</v>
      </c>
      <c r="D117" s="9" t="s">
        <v>36</v>
      </c>
      <c r="E117" s="4">
        <v>0.45156335060355907</v>
      </c>
      <c r="F117" s="4">
        <v>0.47532984274058854</v>
      </c>
      <c r="G117" s="7"/>
      <c r="H117" s="7"/>
      <c r="I117" s="8"/>
      <c r="J117" s="9"/>
      <c r="K117" s="4"/>
      <c r="L117" s="4"/>
    </row>
    <row r="118" spans="1:12" x14ac:dyDescent="0.3">
      <c r="A118" s="7">
        <v>41487</v>
      </c>
      <c r="B118" s="7" t="s">
        <v>2</v>
      </c>
      <c r="C118" s="8" t="s">
        <v>15</v>
      </c>
      <c r="D118" s="9" t="s">
        <v>37</v>
      </c>
      <c r="E118" s="4">
        <v>225.59280092509979</v>
      </c>
      <c r="F118" s="4">
        <v>237.46610623694716</v>
      </c>
      <c r="G118" s="7"/>
      <c r="H118" s="7"/>
      <c r="I118" s="8"/>
      <c r="J118" s="9"/>
      <c r="K118" s="4"/>
      <c r="L118" s="4"/>
    </row>
    <row r="119" spans="1:12" x14ac:dyDescent="0.3">
      <c r="A119" s="7">
        <v>41487</v>
      </c>
      <c r="B119" s="7" t="s">
        <v>2</v>
      </c>
      <c r="C119" s="8" t="s">
        <v>8</v>
      </c>
      <c r="D119" s="9" t="s">
        <v>38</v>
      </c>
      <c r="E119" s="4">
        <v>199.63137670704461</v>
      </c>
      <c r="F119" s="4">
        <v>210.13829127057329</v>
      </c>
      <c r="G119" s="7"/>
      <c r="H119" s="7"/>
      <c r="I119" s="8"/>
      <c r="J119" s="9"/>
      <c r="K119" s="4"/>
      <c r="L119" s="4"/>
    </row>
    <row r="120" spans="1:12" x14ac:dyDescent="0.3">
      <c r="A120" s="7">
        <v>41487</v>
      </c>
      <c r="B120" s="7" t="s">
        <v>2</v>
      </c>
      <c r="C120" s="8" t="s">
        <v>10</v>
      </c>
      <c r="D120" s="9" t="s">
        <v>39</v>
      </c>
      <c r="E120" s="4">
        <v>78.205038065073921</v>
      </c>
      <c r="F120" s="4">
        <v>82.321092700077813</v>
      </c>
      <c r="G120" s="7"/>
      <c r="H120" s="7"/>
      <c r="I120" s="8"/>
      <c r="J120" s="9"/>
      <c r="K120" s="4"/>
      <c r="L120" s="4"/>
    </row>
    <row r="121" spans="1:12" x14ac:dyDescent="0.3">
      <c r="A121" s="7">
        <v>41487</v>
      </c>
      <c r="B121" s="7" t="s">
        <v>2</v>
      </c>
      <c r="C121" s="8" t="s">
        <v>9</v>
      </c>
      <c r="D121" s="9" t="s">
        <v>40</v>
      </c>
      <c r="E121" s="4">
        <v>17.888130705656518</v>
      </c>
      <c r="F121" s="4">
        <v>18.829611269112124</v>
      </c>
      <c r="G121" s="7"/>
      <c r="H121" s="7"/>
      <c r="I121" s="8"/>
      <c r="J121" s="9"/>
      <c r="K121" s="4"/>
      <c r="L121" s="4"/>
    </row>
    <row r="122" spans="1:12" x14ac:dyDescent="0.3">
      <c r="A122" s="7">
        <v>41487</v>
      </c>
      <c r="B122" s="7" t="s">
        <v>2</v>
      </c>
      <c r="C122" s="8" t="s">
        <v>12</v>
      </c>
      <c r="D122" s="9" t="s">
        <v>41</v>
      </c>
      <c r="E122" s="4">
        <v>1373.001965930222</v>
      </c>
      <c r="F122" s="4">
        <v>1445.2652272949706</v>
      </c>
      <c r="G122" s="7"/>
      <c r="H122" s="7"/>
      <c r="I122" s="8"/>
      <c r="J122" s="9"/>
      <c r="K122" s="4"/>
      <c r="L122" s="4"/>
    </row>
    <row r="123" spans="1:12" x14ac:dyDescent="0.3">
      <c r="A123" s="7">
        <v>41487</v>
      </c>
      <c r="B123" s="7" t="s">
        <v>2</v>
      </c>
      <c r="C123" s="8" t="s">
        <v>13</v>
      </c>
      <c r="D123" s="9" t="s">
        <v>42</v>
      </c>
      <c r="E123" s="4">
        <v>2.837629460836673</v>
      </c>
      <c r="F123" s="4">
        <v>2.9869783798280771</v>
      </c>
      <c r="G123" s="7"/>
      <c r="H123" s="7"/>
      <c r="I123" s="8"/>
      <c r="J123" s="9"/>
      <c r="K123" s="4"/>
      <c r="L123" s="4"/>
    </row>
    <row r="124" spans="1:12" x14ac:dyDescent="0.3">
      <c r="A124" s="7">
        <v>41487</v>
      </c>
      <c r="B124" s="7" t="s">
        <v>2</v>
      </c>
      <c r="C124" s="8" t="s">
        <v>16</v>
      </c>
      <c r="D124" s="9" t="s">
        <v>43</v>
      </c>
      <c r="E124" s="4">
        <v>1224.6400263460525</v>
      </c>
      <c r="F124" s="4">
        <v>1289.0947645747922</v>
      </c>
      <c r="G124" s="7"/>
      <c r="H124" s="7"/>
      <c r="I124" s="8"/>
      <c r="J124" s="9"/>
      <c r="K124" s="4"/>
      <c r="L124" s="4"/>
    </row>
    <row r="125" spans="1:12" x14ac:dyDescent="0.3">
      <c r="A125" s="7">
        <v>41487</v>
      </c>
      <c r="B125" s="7" t="s">
        <v>2</v>
      </c>
      <c r="C125" s="8" t="s">
        <v>11</v>
      </c>
      <c r="D125" s="9" t="s">
        <v>44</v>
      </c>
      <c r="E125" s="4">
        <v>123.38450349194714</v>
      </c>
      <c r="F125" s="4">
        <v>129.87842472836542</v>
      </c>
      <c r="G125" s="7"/>
      <c r="H125" s="7"/>
      <c r="I125" s="8"/>
      <c r="J125" s="9"/>
      <c r="K125" s="4"/>
      <c r="L125" s="4"/>
    </row>
    <row r="126" spans="1:12" x14ac:dyDescent="0.3">
      <c r="A126" s="7">
        <v>41487</v>
      </c>
      <c r="B126" s="7" t="s">
        <v>2</v>
      </c>
      <c r="C126" s="8" t="s">
        <v>13</v>
      </c>
      <c r="D126" s="9" t="s">
        <v>45</v>
      </c>
      <c r="E126" s="4">
        <v>220.67473385915818</v>
      </c>
      <c r="F126" s="4">
        <v>232.289193535956</v>
      </c>
      <c r="G126" s="7"/>
      <c r="H126" s="7"/>
      <c r="I126" s="8"/>
      <c r="J126" s="9"/>
      <c r="K126" s="4"/>
      <c r="L126" s="4"/>
    </row>
    <row r="127" spans="1:12" x14ac:dyDescent="0.3">
      <c r="A127" s="7">
        <v>41487</v>
      </c>
      <c r="B127" s="7" t="s">
        <v>2</v>
      </c>
      <c r="C127" s="8" t="s">
        <v>14</v>
      </c>
      <c r="D127" s="9" t="s">
        <v>46</v>
      </c>
      <c r="E127" s="4">
        <v>490.09342128261568</v>
      </c>
      <c r="F127" s="4">
        <v>515.88781187643758</v>
      </c>
      <c r="G127" s="7"/>
      <c r="H127" s="7"/>
      <c r="I127" s="8"/>
      <c r="J127" s="9"/>
      <c r="K127" s="4"/>
      <c r="L127" s="4"/>
    </row>
    <row r="128" spans="1:12" x14ac:dyDescent="0.3">
      <c r="A128" s="7">
        <v>41487</v>
      </c>
      <c r="B128" s="7" t="s">
        <v>2</v>
      </c>
      <c r="C128" s="8" t="s">
        <v>11</v>
      </c>
      <c r="D128" s="9" t="s">
        <v>47</v>
      </c>
      <c r="E128" s="4">
        <v>356.14777114684773</v>
      </c>
      <c r="F128" s="4">
        <v>374.89239068089239</v>
      </c>
      <c r="G128" s="7"/>
      <c r="H128" s="7"/>
      <c r="I128" s="8"/>
      <c r="J128" s="9"/>
      <c r="K128" s="4"/>
      <c r="L128" s="4"/>
    </row>
    <row r="129" spans="1:12" x14ac:dyDescent="0.3">
      <c r="A129" s="7">
        <v>41487</v>
      </c>
      <c r="B129" s="7" t="s">
        <v>2</v>
      </c>
      <c r="C129" s="8" t="s">
        <v>13</v>
      </c>
      <c r="D129" s="9" t="s">
        <v>48</v>
      </c>
      <c r="E129" s="4">
        <v>27.995916079686353</v>
      </c>
      <c r="F129" s="4">
        <v>29.469385347038269</v>
      </c>
      <c r="G129" s="7"/>
      <c r="H129" s="7"/>
      <c r="I129" s="8"/>
      <c r="J129" s="9"/>
      <c r="K129" s="4"/>
      <c r="L129" s="4"/>
    </row>
    <row r="130" spans="1:12" x14ac:dyDescent="0.3">
      <c r="A130" s="7">
        <v>41518</v>
      </c>
      <c r="B130" s="7" t="s">
        <v>2</v>
      </c>
      <c r="C130" s="8" t="s">
        <v>14</v>
      </c>
      <c r="D130" s="6" t="s">
        <v>17</v>
      </c>
      <c r="E130" s="4">
        <v>4.6512036906215091</v>
      </c>
      <c r="F130" s="4">
        <v>5.1455876522449637</v>
      </c>
      <c r="G130" s="7"/>
      <c r="H130" s="7"/>
      <c r="I130" s="8"/>
      <c r="J130" s="9"/>
      <c r="K130" s="4"/>
      <c r="L130" s="4"/>
    </row>
    <row r="131" spans="1:12" x14ac:dyDescent="0.3">
      <c r="A131" s="7">
        <v>41518</v>
      </c>
      <c r="B131" s="7" t="s">
        <v>2</v>
      </c>
      <c r="C131" s="8" t="s">
        <v>15</v>
      </c>
      <c r="D131" s="9" t="s">
        <v>18</v>
      </c>
      <c r="E131" s="4">
        <v>5.089324564876935</v>
      </c>
      <c r="F131" s="4">
        <v>5.6302771026995098</v>
      </c>
      <c r="G131" s="7"/>
      <c r="H131" s="7"/>
      <c r="I131" s="8"/>
      <c r="J131" s="9"/>
      <c r="K131" s="4"/>
      <c r="L131" s="4"/>
    </row>
    <row r="132" spans="1:12" x14ac:dyDescent="0.3">
      <c r="A132" s="7">
        <v>41518</v>
      </c>
      <c r="B132" s="7" t="s">
        <v>2</v>
      </c>
      <c r="C132" s="8" t="s">
        <v>8</v>
      </c>
      <c r="D132" s="9" t="s">
        <v>19</v>
      </c>
      <c r="E132" s="4">
        <v>2.5459612231198201</v>
      </c>
      <c r="F132" s="4">
        <v>2.8165755585366123</v>
      </c>
      <c r="G132" s="7"/>
      <c r="H132" s="7"/>
      <c r="I132" s="8"/>
      <c r="J132" s="9"/>
      <c r="K132" s="4"/>
      <c r="L132" s="4"/>
    </row>
    <row r="133" spans="1:12" x14ac:dyDescent="0.3">
      <c r="A133" s="7">
        <v>41518</v>
      </c>
      <c r="B133" s="7" t="s">
        <v>2</v>
      </c>
      <c r="C133" s="8" t="s">
        <v>10</v>
      </c>
      <c r="D133" s="9" t="s">
        <v>20</v>
      </c>
      <c r="E133" s="4">
        <v>0.40514901479763449</v>
      </c>
      <c r="F133" s="4">
        <v>0.44821295873700001</v>
      </c>
      <c r="G133" s="7"/>
      <c r="H133" s="7"/>
      <c r="I133" s="8"/>
      <c r="J133" s="9"/>
      <c r="K133" s="4"/>
      <c r="L133" s="4"/>
    </row>
    <row r="134" spans="1:12" x14ac:dyDescent="0.3">
      <c r="A134" s="7">
        <v>41518</v>
      </c>
      <c r="B134" s="7" t="s">
        <v>2</v>
      </c>
      <c r="C134" s="8" t="s">
        <v>9</v>
      </c>
      <c r="D134" s="9" t="s">
        <v>21</v>
      </c>
      <c r="E134" s="4">
        <v>202.40504664091907</v>
      </c>
      <c r="F134" s="4">
        <v>223.91900635261399</v>
      </c>
      <c r="G134" s="7"/>
      <c r="H134" s="7"/>
      <c r="I134" s="8"/>
      <c r="J134" s="9"/>
      <c r="K134" s="4"/>
      <c r="L134" s="4"/>
    </row>
    <row r="135" spans="1:12" x14ac:dyDescent="0.3">
      <c r="A135" s="7">
        <v>41518</v>
      </c>
      <c r="B135" s="7" t="s">
        <v>2</v>
      </c>
      <c r="C135" s="8" t="s">
        <v>12</v>
      </c>
      <c r="D135" s="9" t="s">
        <v>22</v>
      </c>
      <c r="E135" s="4">
        <v>179.11209022488171</v>
      </c>
      <c r="F135" s="4">
        <v>198.15020393264808</v>
      </c>
      <c r="G135" s="7"/>
      <c r="H135" s="7"/>
      <c r="I135" s="8"/>
      <c r="J135" s="9"/>
      <c r="K135" s="4"/>
      <c r="L135" s="4"/>
    </row>
    <row r="136" spans="1:12" x14ac:dyDescent="0.3">
      <c r="A136" s="7">
        <v>41518</v>
      </c>
      <c r="B136" s="7" t="s">
        <v>2</v>
      </c>
      <c r="C136" s="8" t="s">
        <v>13</v>
      </c>
      <c r="D136" s="9" t="s">
        <v>23</v>
      </c>
      <c r="E136" s="4">
        <v>70.166664504385665</v>
      </c>
      <c r="F136" s="4">
        <v>77.624792739347313</v>
      </c>
      <c r="G136" s="7"/>
      <c r="H136" s="7"/>
      <c r="I136" s="8"/>
      <c r="J136" s="9"/>
      <c r="K136" s="4"/>
      <c r="L136" s="4"/>
    </row>
    <row r="137" spans="1:12" x14ac:dyDescent="0.3">
      <c r="A137" s="7">
        <v>41518</v>
      </c>
      <c r="B137" s="7" t="s">
        <v>2</v>
      </c>
      <c r="C137" s="8" t="s">
        <v>16</v>
      </c>
      <c r="D137" s="9" t="s">
        <v>24</v>
      </c>
      <c r="E137" s="4">
        <v>16.049483471768113</v>
      </c>
      <c r="F137" s="4">
        <v>17.755409023208035</v>
      </c>
      <c r="G137" s="7"/>
      <c r="H137" s="7"/>
      <c r="I137" s="8"/>
      <c r="J137" s="9"/>
      <c r="K137" s="4"/>
      <c r="L137" s="4"/>
    </row>
    <row r="138" spans="1:12" x14ac:dyDescent="0.3">
      <c r="A138" s="7">
        <v>41518</v>
      </c>
      <c r="B138" s="7" t="s">
        <v>2</v>
      </c>
      <c r="C138" s="8" t="s">
        <v>11</v>
      </c>
      <c r="D138" s="9" t="s">
        <v>25</v>
      </c>
      <c r="E138" s="4">
        <v>1231.8767523279612</v>
      </c>
      <c r="F138" s="4">
        <v>1362.814924370552</v>
      </c>
      <c r="G138" s="7"/>
      <c r="H138" s="7"/>
      <c r="I138" s="8"/>
      <c r="K138" s="4"/>
      <c r="L138" s="4"/>
    </row>
    <row r="139" spans="1:12" x14ac:dyDescent="0.3">
      <c r="A139" s="7">
        <v>41518</v>
      </c>
      <c r="B139" s="7" t="s">
        <v>2</v>
      </c>
      <c r="C139" s="8" t="s">
        <v>13</v>
      </c>
      <c r="D139" s="9" t="s">
        <v>26</v>
      </c>
      <c r="E139" s="4">
        <v>44</v>
      </c>
      <c r="F139" s="4">
        <v>60</v>
      </c>
      <c r="G139" s="7"/>
      <c r="H139" s="7"/>
      <c r="I139" s="8"/>
      <c r="J139" s="9"/>
      <c r="K139" s="4"/>
      <c r="L139" s="4"/>
    </row>
    <row r="140" spans="1:12" x14ac:dyDescent="0.3">
      <c r="A140" s="7">
        <v>41518</v>
      </c>
      <c r="B140" s="7" t="s">
        <v>2</v>
      </c>
      <c r="C140" s="8" t="s">
        <v>14</v>
      </c>
      <c r="D140" s="9" t="s">
        <v>27</v>
      </c>
      <c r="E140" s="4">
        <v>1153.7025413318358</v>
      </c>
      <c r="F140" s="4">
        <v>1276.3314500740516</v>
      </c>
      <c r="G140" s="7"/>
      <c r="H140" s="7"/>
      <c r="I140" s="8"/>
      <c r="J140" s="9"/>
      <c r="K140" s="4"/>
      <c r="L140" s="4"/>
    </row>
    <row r="141" spans="1:12" x14ac:dyDescent="0.3">
      <c r="A141" s="7">
        <v>41518</v>
      </c>
      <c r="B141" s="7" t="s">
        <v>2</v>
      </c>
      <c r="C141" s="8" t="s">
        <v>11</v>
      </c>
      <c r="D141" s="9" t="s">
        <v>28</v>
      </c>
      <c r="E141" s="4">
        <v>106.63984845816411</v>
      </c>
      <c r="F141" s="4">
        <v>117.97477039546318</v>
      </c>
      <c r="G141" s="7"/>
      <c r="H141" s="7"/>
      <c r="I141" s="8"/>
      <c r="J141" s="9"/>
      <c r="K141" s="4"/>
      <c r="L141" s="4"/>
    </row>
    <row r="142" spans="1:12" x14ac:dyDescent="0.3">
      <c r="A142" s="7">
        <v>41518</v>
      </c>
      <c r="B142" s="7" t="s">
        <v>2</v>
      </c>
      <c r="C142" s="8" t="s">
        <v>13</v>
      </c>
      <c r="D142" s="9" t="s">
        <v>29</v>
      </c>
      <c r="E142" s="4">
        <v>190.72670806526546</v>
      </c>
      <c r="F142" s="4">
        <v>210.99935828499954</v>
      </c>
      <c r="G142" s="7"/>
      <c r="H142" s="7"/>
      <c r="I142" s="8"/>
      <c r="J142" s="9"/>
      <c r="K142" s="4"/>
      <c r="L142" s="4"/>
    </row>
    <row r="143" spans="1:12" x14ac:dyDescent="0.3">
      <c r="A143" s="7">
        <v>41518</v>
      </c>
      <c r="B143" s="7" t="s">
        <v>2</v>
      </c>
      <c r="C143" s="8" t="s">
        <v>14</v>
      </c>
      <c r="D143" s="9" t="s">
        <v>30</v>
      </c>
      <c r="E143" s="4">
        <v>423.58227084272676</v>
      </c>
      <c r="F143" s="4">
        <v>468.60551537509087</v>
      </c>
      <c r="G143" s="7"/>
      <c r="H143" s="7"/>
      <c r="I143" s="8"/>
      <c r="J143" s="9"/>
      <c r="K143" s="4"/>
      <c r="L143" s="4"/>
    </row>
    <row r="144" spans="1:12" x14ac:dyDescent="0.3">
      <c r="A144" s="7">
        <v>41518</v>
      </c>
      <c r="B144" s="7" t="s">
        <v>2</v>
      </c>
      <c r="C144" s="8" t="s">
        <v>15</v>
      </c>
      <c r="D144" s="9" t="s">
        <v>31</v>
      </c>
      <c r="E144" s="4">
        <v>307.81454128306763</v>
      </c>
      <c r="F144" s="4">
        <v>340.53264663538232</v>
      </c>
      <c r="G144" s="7"/>
      <c r="H144" s="7"/>
      <c r="I144" s="8"/>
      <c r="J144" s="9"/>
      <c r="K144" s="4"/>
      <c r="L144" s="4"/>
    </row>
    <row r="145" spans="1:12" x14ac:dyDescent="0.3">
      <c r="A145" s="7">
        <v>41518</v>
      </c>
      <c r="B145" s="7" t="s">
        <v>2</v>
      </c>
      <c r="C145" s="8" t="s">
        <v>8</v>
      </c>
      <c r="D145" s="9" t="s">
        <v>32</v>
      </c>
      <c r="E145" s="4">
        <v>24.196557620220791</v>
      </c>
      <c r="F145" s="4">
        <v>26.768448857333333</v>
      </c>
      <c r="G145" s="7"/>
      <c r="H145" s="7"/>
      <c r="I145" s="8"/>
      <c r="J145" s="9"/>
      <c r="K145" s="4"/>
      <c r="L145" s="4"/>
    </row>
    <row r="146" spans="1:12" x14ac:dyDescent="0.3">
      <c r="A146" s="7">
        <v>41548</v>
      </c>
      <c r="B146" s="7" t="s">
        <v>3</v>
      </c>
      <c r="C146" s="8" t="s">
        <v>10</v>
      </c>
      <c r="D146" s="9" t="s">
        <v>33</v>
      </c>
      <c r="E146" s="4">
        <v>4.7207226167384988</v>
      </c>
      <c r="F146" s="4">
        <v>4.6739827888499992</v>
      </c>
      <c r="G146" s="7"/>
      <c r="H146" s="7"/>
      <c r="I146" s="8"/>
      <c r="J146" s="9"/>
      <c r="K146" s="4"/>
      <c r="L146" s="4"/>
    </row>
    <row r="147" spans="1:12" x14ac:dyDescent="0.3">
      <c r="A147" s="7">
        <v>41548</v>
      </c>
      <c r="B147" s="7" t="s">
        <v>3</v>
      </c>
      <c r="C147" s="8" t="s">
        <v>9</v>
      </c>
      <c r="D147" s="9" t="s">
        <v>34</v>
      </c>
      <c r="E147" s="4">
        <v>5.1653918373389995</v>
      </c>
      <c r="F147" s="4">
        <v>5.1142493438999992</v>
      </c>
      <c r="G147" s="7"/>
      <c r="H147" s="7"/>
      <c r="I147" s="8"/>
      <c r="J147" s="9"/>
      <c r="K147" s="4"/>
      <c r="L147" s="4"/>
    </row>
    <row r="148" spans="1:12" x14ac:dyDescent="0.3">
      <c r="A148" s="7">
        <v>41548</v>
      </c>
      <c r="B148" s="7" t="s">
        <v>3</v>
      </c>
      <c r="C148" s="8" t="s">
        <v>12</v>
      </c>
      <c r="D148" s="9" t="s">
        <v>35</v>
      </c>
      <c r="E148" s="4">
        <v>2.6098544166256681</v>
      </c>
      <c r="F148" s="4">
        <v>2.5840142738868002</v>
      </c>
      <c r="G148" s="7"/>
      <c r="H148" s="7"/>
      <c r="I148" s="8"/>
      <c r="J148" s="9"/>
      <c r="K148" s="4"/>
      <c r="L148" s="4"/>
    </row>
    <row r="149" spans="1:12" x14ac:dyDescent="0.3">
      <c r="A149" s="7">
        <v>41548</v>
      </c>
      <c r="B149" s="7" t="s">
        <v>3</v>
      </c>
      <c r="C149" s="8" t="s">
        <v>13</v>
      </c>
      <c r="D149" s="9" t="s">
        <v>36</v>
      </c>
      <c r="E149" s="4">
        <v>0.41531659479299998</v>
      </c>
      <c r="F149" s="4">
        <v>0.4112045493</v>
      </c>
      <c r="G149" s="7"/>
      <c r="H149" s="7"/>
      <c r="I149" s="8"/>
      <c r="J149" s="9"/>
      <c r="K149" s="4"/>
      <c r="L149" s="4"/>
    </row>
    <row r="150" spans="1:12" x14ac:dyDescent="0.3">
      <c r="A150" s="7">
        <v>41548</v>
      </c>
      <c r="B150" s="7" t="s">
        <v>3</v>
      </c>
      <c r="C150" s="8" t="s">
        <v>16</v>
      </c>
      <c r="D150" s="9" t="s">
        <v>37</v>
      </c>
      <c r="E150" s="4">
        <v>207.48458386801846</v>
      </c>
      <c r="F150" s="4">
        <v>205.43028105744401</v>
      </c>
      <c r="G150" s="7"/>
      <c r="H150" s="7"/>
      <c r="I150" s="8"/>
      <c r="J150" s="9"/>
      <c r="K150" s="4"/>
      <c r="L150" s="4"/>
    </row>
    <row r="151" spans="1:12" x14ac:dyDescent="0.3">
      <c r="A151" s="7">
        <v>41548</v>
      </c>
      <c r="B151" s="7" t="s">
        <v>3</v>
      </c>
      <c r="C151" s="8" t="s">
        <v>11</v>
      </c>
      <c r="D151" s="9" t="s">
        <v>38</v>
      </c>
      <c r="E151" s="4">
        <v>183.60706969905922</v>
      </c>
      <c r="F151" s="4">
        <v>181.78917791986061</v>
      </c>
      <c r="G151" s="7"/>
      <c r="H151" s="7"/>
      <c r="I151" s="8"/>
      <c r="J151" s="9"/>
      <c r="K151" s="4"/>
      <c r="L151" s="4"/>
    </row>
    <row r="152" spans="1:12" x14ac:dyDescent="0.3">
      <c r="A152" s="7">
        <v>41548</v>
      </c>
      <c r="B152" s="7" t="s">
        <v>3</v>
      </c>
      <c r="C152" s="8" t="s">
        <v>13</v>
      </c>
      <c r="D152" s="9" t="s">
        <v>39</v>
      </c>
      <c r="E152" s="4">
        <v>71.927560244716304</v>
      </c>
      <c r="F152" s="4">
        <v>71.215406182887435</v>
      </c>
      <c r="G152" s="7"/>
      <c r="H152" s="7"/>
      <c r="I152" s="8"/>
      <c r="J152" s="9"/>
      <c r="K152" s="4"/>
      <c r="L152" s="4"/>
    </row>
    <row r="153" spans="1:12" x14ac:dyDescent="0.3">
      <c r="A153" s="7">
        <v>41548</v>
      </c>
      <c r="B153" s="7" t="s">
        <v>3</v>
      </c>
      <c r="C153" s="8" t="s">
        <v>14</v>
      </c>
      <c r="D153" s="9" t="s">
        <v>40</v>
      </c>
      <c r="E153" s="4">
        <v>16.452259737101024</v>
      </c>
      <c r="F153" s="4">
        <v>16.289366076337647</v>
      </c>
      <c r="G153" s="7"/>
      <c r="H153" s="7"/>
      <c r="I153" s="8"/>
      <c r="J153" s="9"/>
      <c r="K153" s="4"/>
      <c r="L153" s="4"/>
    </row>
    <row r="154" spans="1:12" x14ac:dyDescent="0.3">
      <c r="A154" s="7">
        <v>41548</v>
      </c>
      <c r="B154" s="7" t="s">
        <v>3</v>
      </c>
      <c r="C154" s="8" t="s">
        <v>11</v>
      </c>
      <c r="D154" s="9" t="s">
        <v>41</v>
      </c>
      <c r="E154" s="4">
        <v>1262.791810655282</v>
      </c>
      <c r="F154" s="4">
        <v>1250.2889214408733</v>
      </c>
      <c r="G154" s="7"/>
      <c r="H154" s="7"/>
      <c r="I154" s="8"/>
      <c r="J154" s="9"/>
      <c r="K154" s="4"/>
      <c r="L154" s="4"/>
    </row>
    <row r="155" spans="1:12" x14ac:dyDescent="0.3">
      <c r="A155" s="7">
        <v>41548</v>
      </c>
      <c r="B155" s="7" t="s">
        <v>3</v>
      </c>
      <c r="C155" s="8" t="s">
        <v>13</v>
      </c>
      <c r="D155" s="9" t="s">
        <v>42</v>
      </c>
      <c r="E155" s="4">
        <v>69.791098059229682</v>
      </c>
      <c r="F155" s="4">
        <v>71.215406182887435</v>
      </c>
      <c r="G155" s="7"/>
      <c r="H155" s="7"/>
      <c r="I155" s="8"/>
      <c r="J155" s="9"/>
      <c r="K155" s="4"/>
      <c r="L155" s="4"/>
    </row>
    <row r="156" spans="1:12" x14ac:dyDescent="0.3">
      <c r="A156" s="7">
        <v>41548</v>
      </c>
      <c r="B156" s="7" t="s">
        <v>3</v>
      </c>
      <c r="C156" s="8" t="s">
        <v>14</v>
      </c>
      <c r="D156" s="9" t="s">
        <v>43</v>
      </c>
      <c r="E156" s="4">
        <v>1182.655747316323</v>
      </c>
      <c r="F156" s="4">
        <v>1170.946284471607</v>
      </c>
      <c r="G156" s="7"/>
      <c r="H156" s="7"/>
      <c r="I156" s="8"/>
      <c r="J156" s="9"/>
      <c r="K156" s="4"/>
      <c r="L156" s="4"/>
    </row>
    <row r="157" spans="1:12" x14ac:dyDescent="0.3">
      <c r="A157" s="7">
        <v>41548</v>
      </c>
      <c r="B157" s="7" t="s">
        <v>3</v>
      </c>
      <c r="C157" s="8" t="s">
        <v>15</v>
      </c>
      <c r="D157" s="9" t="s">
        <v>44</v>
      </c>
      <c r="E157" s="4">
        <v>119.15451809941781</v>
      </c>
      <c r="F157" s="4">
        <v>117.97477039546318</v>
      </c>
      <c r="G157" s="7"/>
      <c r="H157" s="7"/>
      <c r="I157" s="8"/>
      <c r="J157" s="9"/>
      <c r="K157" s="4"/>
      <c r="L157" s="4"/>
    </row>
    <row r="158" spans="1:12" x14ac:dyDescent="0.3">
      <c r="A158" s="7">
        <v>41548</v>
      </c>
      <c r="B158" s="7" t="s">
        <v>3</v>
      </c>
      <c r="C158" s="8" t="s">
        <v>8</v>
      </c>
      <c r="D158" s="9" t="s">
        <v>45</v>
      </c>
      <c r="E158" s="4">
        <v>213.10935186784954</v>
      </c>
      <c r="F158" s="4">
        <v>210.99935828499954</v>
      </c>
      <c r="G158" s="7"/>
      <c r="H158" s="7"/>
      <c r="I158" s="8"/>
      <c r="J158" s="9"/>
      <c r="K158" s="4"/>
      <c r="L158" s="4"/>
    </row>
    <row r="159" spans="1:12" x14ac:dyDescent="0.3">
      <c r="A159" s="7">
        <v>41548</v>
      </c>
      <c r="B159" s="7" t="s">
        <v>3</v>
      </c>
      <c r="C159" s="8" t="s">
        <v>10</v>
      </c>
      <c r="D159" s="9" t="s">
        <v>46</v>
      </c>
      <c r="E159" s="4">
        <v>473.29157052884176</v>
      </c>
      <c r="F159" s="4">
        <v>468.60551537509087</v>
      </c>
      <c r="G159" s="7"/>
      <c r="H159" s="7"/>
      <c r="I159" s="8"/>
      <c r="J159" s="9"/>
      <c r="K159" s="4"/>
      <c r="L159" s="4"/>
    </row>
    <row r="160" spans="1:12" x14ac:dyDescent="0.3">
      <c r="A160" s="7">
        <v>41548</v>
      </c>
      <c r="B160" s="7" t="s">
        <v>3</v>
      </c>
      <c r="C160" s="8" t="s">
        <v>9</v>
      </c>
      <c r="D160" s="9" t="s">
        <v>47</v>
      </c>
      <c r="E160" s="4">
        <v>343.93797310173613</v>
      </c>
      <c r="F160" s="4">
        <v>340.53264663538232</v>
      </c>
      <c r="G160" s="7"/>
      <c r="H160" s="7"/>
      <c r="I160" s="8"/>
      <c r="J160" s="9"/>
      <c r="K160" s="4"/>
      <c r="L160" s="4"/>
    </row>
    <row r="161" spans="1:12" x14ac:dyDescent="0.3">
      <c r="A161" s="7">
        <v>41548</v>
      </c>
      <c r="B161" s="7" t="s">
        <v>3</v>
      </c>
      <c r="C161" s="8" t="s">
        <v>12</v>
      </c>
      <c r="D161" s="9" t="s">
        <v>48</v>
      </c>
      <c r="E161" s="4">
        <v>27.036133345906666</v>
      </c>
      <c r="F161" s="4">
        <v>26.768448857333333</v>
      </c>
      <c r="G161" s="7"/>
      <c r="H161" s="7"/>
      <c r="I161" s="8"/>
      <c r="J161" s="9"/>
      <c r="K161" s="4"/>
      <c r="L161" s="4"/>
    </row>
    <row r="162" spans="1:12" x14ac:dyDescent="0.3">
      <c r="A162" s="7">
        <v>41579</v>
      </c>
      <c r="B162" s="7" t="s">
        <v>3</v>
      </c>
      <c r="C162" s="8" t="s">
        <v>13</v>
      </c>
      <c r="D162" s="6" t="s">
        <v>17</v>
      </c>
      <c r="E162" s="4">
        <v>4.5805031330729991</v>
      </c>
      <c r="F162" s="4">
        <v>4.6739827888499992</v>
      </c>
      <c r="G162" s="7"/>
      <c r="H162" s="7"/>
      <c r="I162" s="8"/>
      <c r="J162" s="9"/>
      <c r="K162" s="4"/>
      <c r="L162" s="4"/>
    </row>
    <row r="163" spans="1:12" x14ac:dyDescent="0.3">
      <c r="A163" s="7">
        <v>41579</v>
      </c>
      <c r="B163" s="7" t="s">
        <v>3</v>
      </c>
      <c r="C163" s="8" t="s">
        <v>16</v>
      </c>
      <c r="D163" s="9" t="s">
        <v>18</v>
      </c>
      <c r="E163" s="4">
        <v>5.0119643570219994</v>
      </c>
      <c r="F163" s="4">
        <v>5.1142493438999992</v>
      </c>
      <c r="G163" s="7"/>
      <c r="H163" s="7"/>
      <c r="I163" s="8"/>
      <c r="J163" s="9"/>
      <c r="K163" s="4"/>
      <c r="L163" s="4"/>
    </row>
    <row r="164" spans="1:12" x14ac:dyDescent="0.3">
      <c r="A164" s="7">
        <v>41579</v>
      </c>
      <c r="B164" s="7" t="s">
        <v>3</v>
      </c>
      <c r="C164" s="8" t="s">
        <v>11</v>
      </c>
      <c r="D164" s="9" t="s">
        <v>19</v>
      </c>
      <c r="E164" s="4">
        <v>2.5323339884090643</v>
      </c>
      <c r="F164" s="4">
        <v>2.5840142738868002</v>
      </c>
      <c r="G164" s="7"/>
      <c r="H164" s="7"/>
      <c r="I164" s="8"/>
      <c r="J164" s="9"/>
      <c r="K164" s="4"/>
      <c r="L164" s="4"/>
    </row>
    <row r="165" spans="1:12" x14ac:dyDescent="0.3">
      <c r="A165" s="7">
        <v>41579</v>
      </c>
      <c r="B165" s="7" t="s">
        <v>3</v>
      </c>
      <c r="C165" s="8" t="s">
        <v>13</v>
      </c>
      <c r="D165" s="9" t="s">
        <v>20</v>
      </c>
      <c r="E165" s="4">
        <v>0.40298045831399998</v>
      </c>
      <c r="F165" s="4">
        <v>0.4112045493</v>
      </c>
      <c r="G165" s="7"/>
      <c r="H165" s="7"/>
      <c r="I165" s="8"/>
      <c r="J165" s="9"/>
      <c r="K165" s="4"/>
      <c r="L165" s="4"/>
    </row>
    <row r="166" spans="1:12" x14ac:dyDescent="0.3">
      <c r="A166" s="7">
        <v>41579</v>
      </c>
      <c r="B166" s="7" t="s">
        <v>3</v>
      </c>
      <c r="C166" s="8" t="s">
        <v>14</v>
      </c>
      <c r="D166" s="9" t="s">
        <v>21</v>
      </c>
      <c r="E166" s="4">
        <v>201.32167543629512</v>
      </c>
      <c r="F166" s="4">
        <v>205.43028105744401</v>
      </c>
      <c r="G166" s="7"/>
      <c r="H166" s="7"/>
      <c r="I166" s="8"/>
      <c r="J166" s="9"/>
      <c r="K166" s="4"/>
      <c r="L166" s="4"/>
    </row>
    <row r="167" spans="1:12" x14ac:dyDescent="0.3">
      <c r="A167" s="7">
        <v>41579</v>
      </c>
      <c r="B167" s="7" t="s">
        <v>3</v>
      </c>
      <c r="C167" s="8" t="s">
        <v>11</v>
      </c>
      <c r="D167" s="9" t="s">
        <v>22</v>
      </c>
      <c r="E167" s="4">
        <v>178.1533943614634</v>
      </c>
      <c r="F167" s="4">
        <v>181.78917791986061</v>
      </c>
      <c r="G167" s="7"/>
      <c r="H167" s="7"/>
      <c r="I167" s="8"/>
      <c r="J167" s="9"/>
      <c r="K167" s="4"/>
      <c r="L167" s="4"/>
    </row>
    <row r="168" spans="1:12" x14ac:dyDescent="0.3">
      <c r="A168" s="7">
        <v>41579</v>
      </c>
      <c r="B168" s="7" t="s">
        <v>3</v>
      </c>
      <c r="C168" s="8" t="s">
        <v>13</v>
      </c>
      <c r="D168" s="9" t="s">
        <v>23</v>
      </c>
      <c r="E168" s="4">
        <v>69.791098059229682</v>
      </c>
      <c r="F168" s="4">
        <v>71.215406182887435</v>
      </c>
      <c r="G168" s="7"/>
      <c r="H168" s="7"/>
      <c r="I168" s="8"/>
      <c r="J168" s="9"/>
      <c r="K168" s="4"/>
      <c r="L168" s="4"/>
    </row>
    <row r="169" spans="1:12" x14ac:dyDescent="0.3">
      <c r="A169" s="7">
        <v>41579</v>
      </c>
      <c r="B169" s="7" t="s">
        <v>3</v>
      </c>
      <c r="C169" s="8" t="s">
        <v>14</v>
      </c>
      <c r="D169" s="9" t="s">
        <v>24</v>
      </c>
      <c r="E169" s="4">
        <v>15.963578754810893</v>
      </c>
      <c r="F169" s="4">
        <v>16.289366076337647</v>
      </c>
      <c r="G169" s="7"/>
      <c r="H169" s="7"/>
      <c r="I169" s="8"/>
      <c r="J169" s="9"/>
      <c r="K169" s="4"/>
      <c r="L169" s="4"/>
    </row>
    <row r="170" spans="1:12" x14ac:dyDescent="0.3">
      <c r="A170" s="7">
        <v>41579</v>
      </c>
      <c r="B170" s="7" t="s">
        <v>3</v>
      </c>
      <c r="C170" s="8" t="s">
        <v>15</v>
      </c>
      <c r="D170" s="9" t="s">
        <v>25</v>
      </c>
      <c r="E170" s="4">
        <v>1225.2831430120559</v>
      </c>
      <c r="F170" s="4">
        <v>1250.2889214408733</v>
      </c>
      <c r="G170" s="7"/>
      <c r="H170" s="7"/>
      <c r="I170" s="8"/>
      <c r="K170" s="4"/>
      <c r="L170" s="4"/>
    </row>
    <row r="171" spans="1:12" x14ac:dyDescent="0.3">
      <c r="A171" s="7">
        <v>41579</v>
      </c>
      <c r="B171" s="7" t="s">
        <v>3</v>
      </c>
      <c r="C171" s="8" t="s">
        <v>8</v>
      </c>
      <c r="D171" s="9" t="s">
        <v>26</v>
      </c>
      <c r="E171" s="4">
        <v>1992.6572980371297</v>
      </c>
      <c r="F171" s="4">
        <v>2033.3237735072753</v>
      </c>
      <c r="G171" s="7"/>
      <c r="H171" s="7"/>
      <c r="I171" s="8"/>
      <c r="J171" s="9"/>
      <c r="K171" s="4"/>
      <c r="L171" s="4"/>
    </row>
    <row r="172" spans="1:12" x14ac:dyDescent="0.3">
      <c r="A172" s="7">
        <v>41579</v>
      </c>
      <c r="B172" s="7" t="s">
        <v>3</v>
      </c>
      <c r="C172" s="8" t="s">
        <v>10</v>
      </c>
      <c r="D172" s="9" t="s">
        <v>27</v>
      </c>
      <c r="E172" s="4">
        <v>1147.5273587821748</v>
      </c>
      <c r="F172" s="4">
        <v>1170.946284471607</v>
      </c>
      <c r="G172" s="7"/>
      <c r="H172" s="7"/>
      <c r="I172" s="8"/>
      <c r="J172" s="9"/>
      <c r="K172" s="4"/>
      <c r="L172" s="4"/>
    </row>
    <row r="173" spans="1:12" x14ac:dyDescent="0.3">
      <c r="A173" s="7">
        <v>41579</v>
      </c>
      <c r="B173" s="7" t="s">
        <v>3</v>
      </c>
      <c r="C173" s="8" t="s">
        <v>9</v>
      </c>
      <c r="D173" s="9" t="s">
        <v>28</v>
      </c>
      <c r="E173" s="4">
        <v>115.61527498755392</v>
      </c>
      <c r="F173" s="4">
        <v>117.97477039546318</v>
      </c>
      <c r="G173" s="7"/>
      <c r="H173" s="7"/>
      <c r="I173" s="8"/>
      <c r="J173" s="9"/>
      <c r="K173" s="4"/>
      <c r="L173" s="4"/>
    </row>
    <row r="174" spans="1:12" x14ac:dyDescent="0.3">
      <c r="A174" s="7">
        <v>41579</v>
      </c>
      <c r="B174" s="7" t="s">
        <v>3</v>
      </c>
      <c r="C174" s="8" t="s">
        <v>12</v>
      </c>
      <c r="D174" s="9" t="s">
        <v>29</v>
      </c>
      <c r="E174" s="4">
        <v>206.77937111929955</v>
      </c>
      <c r="F174" s="4">
        <v>210.99935828499954</v>
      </c>
      <c r="G174" s="7"/>
      <c r="H174" s="7"/>
      <c r="I174" s="8"/>
      <c r="J174" s="9"/>
      <c r="K174" s="4"/>
      <c r="L174" s="4"/>
    </row>
    <row r="175" spans="1:12" x14ac:dyDescent="0.3">
      <c r="A175" s="7">
        <v>41579</v>
      </c>
      <c r="B175" s="7" t="s">
        <v>3</v>
      </c>
      <c r="C175" s="8" t="s">
        <v>13</v>
      </c>
      <c r="D175" s="9" t="s">
        <v>30</v>
      </c>
      <c r="E175" s="4">
        <v>459.23340506758905</v>
      </c>
      <c r="F175" s="4">
        <v>468.60551537509087</v>
      </c>
      <c r="G175" s="7"/>
      <c r="H175" s="7"/>
      <c r="I175" s="8"/>
      <c r="J175" s="9"/>
      <c r="K175" s="4"/>
      <c r="L175" s="4"/>
    </row>
    <row r="176" spans="1:12" x14ac:dyDescent="0.3">
      <c r="A176" s="7">
        <v>41579</v>
      </c>
      <c r="B176" s="7" t="s">
        <v>3</v>
      </c>
      <c r="C176" s="8" t="s">
        <v>16</v>
      </c>
      <c r="D176" s="9" t="s">
        <v>31</v>
      </c>
      <c r="E176" s="4">
        <v>333.72199370267469</v>
      </c>
      <c r="F176" s="4">
        <v>340.53264663538232</v>
      </c>
      <c r="G176" s="7"/>
      <c r="H176" s="7"/>
      <c r="I176" s="8"/>
      <c r="J176" s="9"/>
      <c r="K176" s="4"/>
      <c r="L176" s="4"/>
    </row>
    <row r="177" spans="1:12" x14ac:dyDescent="0.3">
      <c r="A177" s="7">
        <v>41579</v>
      </c>
      <c r="B177" s="7" t="s">
        <v>3</v>
      </c>
      <c r="C177" s="8" t="s">
        <v>11</v>
      </c>
      <c r="D177" s="9" t="s">
        <v>32</v>
      </c>
      <c r="E177" s="4">
        <v>26.233079880186665</v>
      </c>
      <c r="F177" s="4">
        <v>26.768448857333333</v>
      </c>
      <c r="G177" s="7"/>
      <c r="H177" s="7"/>
      <c r="I177" s="8"/>
      <c r="J177" s="9"/>
      <c r="K177" s="4"/>
      <c r="L177" s="4"/>
    </row>
    <row r="178" spans="1:12" x14ac:dyDescent="0.3">
      <c r="A178" s="7">
        <v>41609</v>
      </c>
      <c r="B178" s="7" t="s">
        <v>3</v>
      </c>
      <c r="C178" s="8" t="s">
        <v>13</v>
      </c>
      <c r="D178" s="9" t="s">
        <v>33</v>
      </c>
      <c r="E178" s="3">
        <v>4.7270414169999997</v>
      </c>
      <c r="F178" s="5">
        <v>4.8235116499999995</v>
      </c>
      <c r="G178" s="7"/>
      <c r="H178" s="7"/>
      <c r="I178" s="8"/>
      <c r="J178" s="9"/>
      <c r="K178" s="4"/>
      <c r="L178" s="4"/>
    </row>
    <row r="179" spans="1:12" x14ac:dyDescent="0.3">
      <c r="A179" s="7">
        <v>41609</v>
      </c>
      <c r="B179" s="7" t="s">
        <v>3</v>
      </c>
      <c r="C179" s="8" t="s">
        <v>14</v>
      </c>
      <c r="D179" s="9" t="s">
        <v>34</v>
      </c>
      <c r="E179" s="3">
        <v>5.1723058379999989</v>
      </c>
      <c r="F179" s="5">
        <v>5.2778630999999994</v>
      </c>
      <c r="G179" s="7"/>
      <c r="H179" s="7"/>
      <c r="I179" s="8"/>
      <c r="J179" s="9"/>
      <c r="K179" s="4"/>
      <c r="L179" s="4"/>
    </row>
    <row r="180" spans="1:12" x14ac:dyDescent="0.3">
      <c r="A180" s="7">
        <v>41609</v>
      </c>
      <c r="B180" s="7" t="s">
        <v>3</v>
      </c>
      <c r="C180" s="8" t="s">
        <v>11</v>
      </c>
      <c r="D180" s="9" t="s">
        <v>35</v>
      </c>
      <c r="E180" s="3">
        <v>2.6133477692559999</v>
      </c>
      <c r="F180" s="5">
        <v>2.6666813972000001</v>
      </c>
      <c r="G180" s="7"/>
      <c r="H180" s="7"/>
      <c r="I180" s="8"/>
      <c r="J180" s="9"/>
      <c r="K180" s="4"/>
      <c r="L180" s="4"/>
    </row>
    <row r="181" spans="1:12" x14ac:dyDescent="0.3">
      <c r="A181" s="7">
        <v>41609</v>
      </c>
      <c r="B181" s="7" t="s">
        <v>3</v>
      </c>
      <c r="C181" s="8" t="s">
        <v>13</v>
      </c>
      <c r="D181" s="9" t="s">
        <v>36</v>
      </c>
      <c r="E181" s="3">
        <v>0.41587250599999998</v>
      </c>
      <c r="F181" s="5">
        <v>0.42435970000000001</v>
      </c>
      <c r="G181" s="7"/>
      <c r="H181" s="7"/>
      <c r="I181" s="8"/>
      <c r="J181" s="9"/>
      <c r="K181" s="4"/>
      <c r="L181" s="4"/>
    </row>
    <row r="182" spans="1:12" x14ac:dyDescent="0.3">
      <c r="A182" s="7">
        <v>41609</v>
      </c>
      <c r="B182" s="7" t="s">
        <v>3</v>
      </c>
      <c r="C182" s="8" t="s">
        <v>14</v>
      </c>
      <c r="D182" s="9" t="s">
        <v>37</v>
      </c>
      <c r="E182" s="3">
        <v>207.76230695180098</v>
      </c>
      <c r="F182" s="5">
        <v>212.00235403244997</v>
      </c>
      <c r="G182" s="7"/>
      <c r="H182" s="7"/>
      <c r="I182" s="8"/>
      <c r="J182" s="9"/>
      <c r="K182" s="4"/>
      <c r="L182" s="4"/>
    </row>
    <row r="183" spans="1:12" x14ac:dyDescent="0.3">
      <c r="A183" s="7">
        <v>41609</v>
      </c>
      <c r="B183" s="7" t="s">
        <v>3</v>
      </c>
      <c r="C183" s="8" t="s">
        <v>15</v>
      </c>
      <c r="D183" s="9" t="s">
        <v>38</v>
      </c>
      <c r="E183" s="3">
        <v>183.85283215837296</v>
      </c>
      <c r="F183" s="5">
        <v>187.60493077384996</v>
      </c>
      <c r="G183" s="7"/>
      <c r="H183" s="7"/>
      <c r="I183" s="8"/>
      <c r="J183" s="9"/>
      <c r="K183" s="4"/>
      <c r="L183" s="4"/>
    </row>
    <row r="184" spans="1:12" x14ac:dyDescent="0.3">
      <c r="A184" s="7">
        <v>41609</v>
      </c>
      <c r="B184" s="7" t="s">
        <v>3</v>
      </c>
      <c r="C184" s="8" t="s">
        <v>8</v>
      </c>
      <c r="D184" s="9" t="s">
        <v>39</v>
      </c>
      <c r="E184" s="3">
        <v>72.023837006428991</v>
      </c>
      <c r="F184" s="5">
        <v>73.493711231049986</v>
      </c>
      <c r="G184" s="7"/>
      <c r="H184" s="7"/>
      <c r="I184" s="8"/>
      <c r="J184" s="9"/>
      <c r="K184" s="4"/>
      <c r="L184" s="4"/>
    </row>
    <row r="185" spans="1:12" x14ac:dyDescent="0.3">
      <c r="A185" s="7">
        <v>41609</v>
      </c>
      <c r="B185" s="7" t="s">
        <v>3</v>
      </c>
      <c r="C185" s="8" t="s">
        <v>10</v>
      </c>
      <c r="D185" s="9" t="s">
        <v>40</v>
      </c>
      <c r="E185" s="3">
        <v>16.474281480712996</v>
      </c>
      <c r="F185" s="5">
        <v>16.810491306849997</v>
      </c>
      <c r="G185" s="7"/>
      <c r="H185" s="7"/>
      <c r="I185" s="8"/>
      <c r="J185" s="9"/>
      <c r="K185" s="4"/>
      <c r="L185" s="4"/>
    </row>
    <row r="186" spans="1:12" x14ac:dyDescent="0.3">
      <c r="A186" s="7">
        <v>41609</v>
      </c>
      <c r="B186" s="7" t="s">
        <v>3</v>
      </c>
      <c r="C186" s="8" t="s">
        <v>9</v>
      </c>
      <c r="D186" s="9" t="s">
        <v>41</v>
      </c>
      <c r="E186" s="3">
        <v>1264.4820877317397</v>
      </c>
      <c r="F186" s="11">
        <v>1290.2878446242244</v>
      </c>
      <c r="G186" s="7"/>
      <c r="H186" s="7"/>
      <c r="I186" s="8"/>
      <c r="J186" s="9"/>
      <c r="K186" s="3"/>
      <c r="L186" s="5"/>
    </row>
    <row r="187" spans="1:12" x14ac:dyDescent="0.3">
      <c r="A187" s="7">
        <v>41609</v>
      </c>
      <c r="B187" s="7" t="s">
        <v>3</v>
      </c>
      <c r="C187" s="8" t="s">
        <v>12</v>
      </c>
      <c r="D187" s="9" t="s">
        <v>42</v>
      </c>
      <c r="E187" s="3">
        <v>2056.4058803272751</v>
      </c>
      <c r="F187" s="11">
        <v>2098.3733472727299</v>
      </c>
      <c r="G187" s="7"/>
      <c r="H187" s="7"/>
      <c r="I187" s="8"/>
      <c r="J187" s="9"/>
      <c r="K187" s="3"/>
      <c r="L187" s="5"/>
    </row>
    <row r="188" spans="1:12" x14ac:dyDescent="0.3">
      <c r="A188" s="7">
        <v>41609</v>
      </c>
      <c r="B188" s="7" t="s">
        <v>3</v>
      </c>
      <c r="C188" s="8" t="s">
        <v>13</v>
      </c>
      <c r="D188" s="9" t="s">
        <v>43</v>
      </c>
      <c r="E188" s="4">
        <v>69.791098059229682</v>
      </c>
      <c r="F188" s="4">
        <v>71.215406182887435</v>
      </c>
      <c r="G188" s="7"/>
      <c r="H188" s="7"/>
      <c r="I188" s="8"/>
      <c r="J188" s="9"/>
      <c r="K188" s="3"/>
      <c r="L188" s="5"/>
    </row>
    <row r="189" spans="1:12" x14ac:dyDescent="0.3">
      <c r="A189" s="7">
        <v>41609</v>
      </c>
      <c r="B189" s="7" t="s">
        <v>3</v>
      </c>
      <c r="C189" s="8" t="s">
        <v>16</v>
      </c>
      <c r="D189" s="9" t="s">
        <v>44</v>
      </c>
      <c r="E189" s="3">
        <v>119.31400927508143</v>
      </c>
      <c r="F189" s="11">
        <v>121.74898905620555</v>
      </c>
      <c r="G189" s="7"/>
      <c r="H189" s="7"/>
      <c r="I189" s="8"/>
      <c r="J189" s="9"/>
      <c r="K189" s="3"/>
      <c r="L189" s="5"/>
    </row>
    <row r="190" spans="1:12" x14ac:dyDescent="0.3">
      <c r="A190" s="7">
        <v>41609</v>
      </c>
      <c r="B190" s="7" t="s">
        <v>3</v>
      </c>
      <c r="C190" s="8" t="s">
        <v>11</v>
      </c>
      <c r="D190" s="9" t="s">
        <v>45</v>
      </c>
      <c r="E190" s="3">
        <v>213.39460383828643</v>
      </c>
      <c r="F190" s="5">
        <v>217.7495957533535</v>
      </c>
      <c r="G190" s="7"/>
      <c r="H190" s="7"/>
      <c r="I190" s="8"/>
      <c r="J190" s="9"/>
      <c r="K190" s="3"/>
      <c r="L190" s="5"/>
    </row>
    <row r="191" spans="1:12" x14ac:dyDescent="0.3">
      <c r="A191" s="7">
        <v>41609</v>
      </c>
      <c r="B191" s="7" t="s">
        <v>3</v>
      </c>
      <c r="C191" s="8" t="s">
        <v>13</v>
      </c>
      <c r="D191" s="9" t="s">
        <v>46</v>
      </c>
      <c r="E191" s="3">
        <v>473.92508262909092</v>
      </c>
      <c r="F191" s="5">
        <v>483.59702309090909</v>
      </c>
      <c r="G191" s="7"/>
      <c r="H191" s="7"/>
      <c r="I191" s="8"/>
      <c r="J191" s="9"/>
      <c r="K191" s="3"/>
      <c r="L191" s="5"/>
    </row>
    <row r="192" spans="1:12" x14ac:dyDescent="0.3">
      <c r="A192" s="7">
        <v>41609</v>
      </c>
      <c r="B192" s="7" t="s">
        <v>3</v>
      </c>
      <c r="C192" s="8" t="s">
        <v>14</v>
      </c>
      <c r="D192" s="9" t="s">
        <v>47</v>
      </c>
      <c r="E192" s="3">
        <v>344.39834231442171</v>
      </c>
      <c r="F192" s="5">
        <v>351.42687991267525</v>
      </c>
      <c r="G192" s="7"/>
      <c r="H192" s="7"/>
      <c r="I192" s="8"/>
      <c r="J192" s="9"/>
      <c r="K192" s="3"/>
      <c r="L192" s="5"/>
    </row>
    <row r="193" spans="1:12" x14ac:dyDescent="0.3">
      <c r="A193" s="7">
        <v>41609</v>
      </c>
      <c r="B193" s="7" t="s">
        <v>3</v>
      </c>
      <c r="C193" s="8" t="s">
        <v>11</v>
      </c>
      <c r="D193" s="9" t="s">
        <v>48</v>
      </c>
      <c r="E193" s="3">
        <v>27.07232185777778</v>
      </c>
      <c r="F193" s="5">
        <v>27.624818222222224</v>
      </c>
      <c r="G193" s="7"/>
      <c r="H193" s="7"/>
      <c r="I193" s="8"/>
      <c r="J193" s="9"/>
      <c r="K193" s="3"/>
      <c r="L193" s="5"/>
    </row>
    <row r="194" spans="1:12" x14ac:dyDescent="0.3">
      <c r="C194" s="8"/>
      <c r="G194" s="7"/>
      <c r="H194" s="7"/>
      <c r="I194" s="8"/>
      <c r="J194" s="9"/>
      <c r="K194" s="3"/>
      <c r="L194" s="11"/>
    </row>
    <row r="195" spans="1:12" x14ac:dyDescent="0.3">
      <c r="C195" s="8"/>
      <c r="G195" s="7"/>
      <c r="H195" s="7"/>
      <c r="I195" s="8"/>
      <c r="J195" s="9"/>
      <c r="K195" s="3"/>
      <c r="L195" s="11"/>
    </row>
    <row r="196" spans="1:12" x14ac:dyDescent="0.3">
      <c r="C196" s="8"/>
      <c r="G196" s="7"/>
      <c r="H196" s="7"/>
      <c r="I196" s="8"/>
      <c r="J196" s="9"/>
      <c r="K196" s="4"/>
      <c r="L196" s="4"/>
    </row>
    <row r="197" spans="1:12" x14ac:dyDescent="0.3">
      <c r="C197" s="8"/>
      <c r="G197" s="7"/>
      <c r="H197" s="7"/>
      <c r="I197" s="8"/>
      <c r="J197" s="9"/>
      <c r="K197" s="3"/>
      <c r="L197" s="11"/>
    </row>
    <row r="198" spans="1:12" x14ac:dyDescent="0.3">
      <c r="C198" s="8"/>
      <c r="G198" s="7"/>
      <c r="H198" s="7"/>
      <c r="I198" s="8"/>
      <c r="J198" s="9"/>
      <c r="K198" s="3"/>
      <c r="L198" s="5"/>
    </row>
    <row r="199" spans="1:12" x14ac:dyDescent="0.3">
      <c r="C199" s="8"/>
      <c r="G199" s="7"/>
      <c r="H199" s="7"/>
      <c r="I199" s="8"/>
      <c r="J199" s="9"/>
      <c r="K199" s="3"/>
      <c r="L199" s="5"/>
    </row>
    <row r="200" spans="1:12" x14ac:dyDescent="0.3">
      <c r="C200" s="8"/>
      <c r="G200" s="7"/>
      <c r="H200" s="7"/>
      <c r="I200" s="8"/>
      <c r="J200" s="9"/>
      <c r="K200" s="3"/>
      <c r="L200" s="5"/>
    </row>
    <row r="201" spans="1:12" x14ac:dyDescent="0.3">
      <c r="C201" s="8"/>
      <c r="G201" s="7"/>
      <c r="H201" s="7"/>
      <c r="I201" s="8"/>
      <c r="J201" s="9"/>
      <c r="K201" s="3"/>
      <c r="L201" s="5"/>
    </row>
    <row r="202" spans="1:12" x14ac:dyDescent="0.3">
      <c r="C202" s="8"/>
    </row>
    <row r="203" spans="1:12" x14ac:dyDescent="0.3">
      <c r="C203" s="8"/>
    </row>
    <row r="204" spans="1:12" x14ac:dyDescent="0.3">
      <c r="C204" s="8"/>
    </row>
    <row r="205" spans="1:12" x14ac:dyDescent="0.3">
      <c r="C205" s="8"/>
    </row>
    <row r="206" spans="1:12" x14ac:dyDescent="0.3">
      <c r="C206" s="8"/>
    </row>
    <row r="207" spans="1:12" x14ac:dyDescent="0.3">
      <c r="C207" s="8"/>
    </row>
    <row r="208" spans="1:12" x14ac:dyDescent="0.3">
      <c r="C208" s="8"/>
    </row>
    <row r="209" spans="3:3" x14ac:dyDescent="0.3">
      <c r="C20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showGridLines="0" workbookViewId="0"/>
  </sheetViews>
  <sheetFormatPr defaultRowHeight="14.4" x14ac:dyDescent="0.3"/>
  <cols>
    <col min="2" max="2" width="22.109375" customWidth="1"/>
    <col min="3" max="3" width="17.44140625" customWidth="1"/>
    <col min="4" max="4" width="20" customWidth="1"/>
    <col min="5" max="5" width="17.44140625" customWidth="1"/>
    <col min="6" max="6" width="8.88671875" customWidth="1"/>
    <col min="10" max="10" width="6" customWidth="1"/>
    <col min="13" max="13" width="13.21875" customWidth="1"/>
  </cols>
  <sheetData>
    <row r="1" spans="1:16" ht="15" thickBot="1" x14ac:dyDescent="0.35">
      <c r="A1" s="76" t="s">
        <v>68</v>
      </c>
    </row>
    <row r="2" spans="1:16" ht="19.8" customHeight="1" thickBot="1" x14ac:dyDescent="0.35">
      <c r="B2" s="50" t="s">
        <v>50</v>
      </c>
      <c r="C2" s="50" t="s">
        <v>56</v>
      </c>
      <c r="D2" s="15"/>
      <c r="E2" s="15"/>
    </row>
    <row r="3" spans="1:16" ht="15" thickBot="1" x14ac:dyDescent="0.35">
      <c r="A3" s="1"/>
      <c r="B3" s="16"/>
      <c r="C3" s="16"/>
      <c r="D3" s="16"/>
      <c r="E3" s="17"/>
      <c r="F3" s="2"/>
      <c r="P3" s="14" t="s">
        <v>55</v>
      </c>
    </row>
    <row r="4" spans="1:16" ht="16.2" thickBot="1" x14ac:dyDescent="0.35">
      <c r="A4" s="7"/>
      <c r="B4" s="49" t="s">
        <v>4</v>
      </c>
      <c r="C4" s="49" t="s">
        <v>52</v>
      </c>
      <c r="D4" s="49" t="s">
        <v>53</v>
      </c>
      <c r="E4" s="49" t="s">
        <v>54</v>
      </c>
      <c r="P4" s="14" t="s">
        <v>56</v>
      </c>
    </row>
    <row r="5" spans="1:16" ht="15" thickBot="1" x14ac:dyDescent="0.35">
      <c r="A5" s="7"/>
      <c r="B5" s="43" t="s">
        <v>8</v>
      </c>
      <c r="C5" s="46">
        <f>IF($C$2="ALL",SUMIFS(Data!E$2:E$193,Data!$C$2:$C$193,region!$B5),SUMIFS(Data!E$2:E$193,Data!$C$2:$C$193,region!$B5,Data!$B$2:$B$193,region!$C$2))</f>
        <v>5990.4285611200703</v>
      </c>
      <c r="D5" s="46">
        <f>IF($C$2="ALL",SUMIFS(Data!F$2:F$193,Data!$C$2:$C$193,region!$B5),SUMIFS(Data!F$2:F$193,Data!$C$2:$C$193,region!$B5,Data!$B$2:$B$193,region!$C$2))</f>
        <v>6205.7254461935308</v>
      </c>
      <c r="E5" s="18">
        <f>D5-C5</f>
        <v>215.29688507346054</v>
      </c>
      <c r="P5" s="14" t="s">
        <v>0</v>
      </c>
    </row>
    <row r="6" spans="1:16" x14ac:dyDescent="0.3">
      <c r="A6" s="7"/>
      <c r="B6" s="44" t="s">
        <v>10</v>
      </c>
      <c r="C6" s="47">
        <f>IF($C$2="ALL",SUMIFS(Data!E$2:E$193,Data!$C$2:$C$193,region!$B6),SUMIFS(Data!E$2:E$193,Data!$C$2:$C$193,region!$B6,Data!$B$2:$B$193,region!$C$2))</f>
        <v>5966.1277001419039</v>
      </c>
      <c r="D6" s="47">
        <f>IF($C$2="ALL",SUMIFS(Data!F$2:F$193,Data!$C$2:$C$193,region!$B6),SUMIFS(Data!F$2:F$193,Data!$C$2:$C$193,region!$B6,Data!$B$2:$B$193,region!$C$2))</f>
        <v>5940.2026094712792</v>
      </c>
      <c r="E6" s="19">
        <f t="shared" ref="E6:E13" si="0">D6-C6</f>
        <v>-25.925090670624741</v>
      </c>
      <c r="G6" s="108" t="s">
        <v>59</v>
      </c>
      <c r="H6" s="106" t="str">
        <f>C2</f>
        <v>ALL</v>
      </c>
      <c r="I6" s="105" t="s">
        <v>60</v>
      </c>
      <c r="J6" s="105"/>
      <c r="K6" s="105"/>
      <c r="L6" s="105"/>
      <c r="M6" s="28" t="str">
        <f>D17</f>
        <v>Switzerland</v>
      </c>
      <c r="P6" s="26" t="s">
        <v>1</v>
      </c>
    </row>
    <row r="7" spans="1:16" ht="15" thickBot="1" x14ac:dyDescent="0.35">
      <c r="A7" s="7"/>
      <c r="B7" s="44" t="s">
        <v>9</v>
      </c>
      <c r="C7" s="47">
        <f>IF($C$2="ALL",SUMIFS(Data!E$2:E$193,Data!$C$2:$C$193,region!$B7),SUMIFS(Data!E$2:E$193,Data!$C$2:$C$193,region!$B7,Data!$B$2:$B$193,region!$C$2))</f>
        <v>6196.3537977201104</v>
      </c>
      <c r="D7" s="47">
        <f>IF($C$2="ALL",SUMIFS(Data!F$2:F$193,Data!$C$2:$C$193,region!$B7),SUMIFS(Data!F$2:F$193,Data!$C$2:$C$193,region!$B7,Data!$B$2:$B$193,region!$C$2))</f>
        <v>6026.8646698383945</v>
      </c>
      <c r="E7" s="19">
        <f t="shared" si="0"/>
        <v>-169.48912788171583</v>
      </c>
      <c r="G7" s="109"/>
      <c r="H7" s="107"/>
      <c r="I7" s="110" t="s">
        <v>61</v>
      </c>
      <c r="J7" s="110"/>
      <c r="K7" s="110"/>
      <c r="L7" s="110"/>
      <c r="M7" s="29" t="str">
        <f>D18</f>
        <v>Germany</v>
      </c>
      <c r="P7" s="26" t="s">
        <v>2</v>
      </c>
    </row>
    <row r="8" spans="1:16" x14ac:dyDescent="0.3">
      <c r="A8" s="7"/>
      <c r="B8" s="44" t="s">
        <v>15</v>
      </c>
      <c r="C8" s="47">
        <f>IF($C$2="ALL",SUMIFS(Data!E$2:E$193,Data!$C$2:$C$193,region!$B8),SUMIFS(Data!E$2:E$193,Data!$C$2:$C$193,region!$B8,Data!$B$2:$B$193,region!$C$2))</f>
        <v>5906.0037620705634</v>
      </c>
      <c r="D8" s="47">
        <f>IF($C$2="ALL",SUMIFS(Data!F$2:F$193,Data!$C$2:$C$193,region!$B8),SUMIFS(Data!F$2:F$193,Data!$C$2:$C$193,region!$B8,Data!$B$2:$B$193,region!$C$2))</f>
        <v>6115.3336021974283</v>
      </c>
      <c r="E8" s="19">
        <f t="shared" si="0"/>
        <v>209.32984012686484</v>
      </c>
      <c r="P8" s="26" t="s">
        <v>3</v>
      </c>
    </row>
    <row r="9" spans="1:16" x14ac:dyDescent="0.3">
      <c r="A9" s="7"/>
      <c r="B9" s="44" t="s">
        <v>12</v>
      </c>
      <c r="C9" s="47">
        <f>IF($C$2="ALL",SUMIFS(Data!E$2:E$193,Data!$C$2:$C$193,region!$B9),SUMIFS(Data!E$2:E$193,Data!$C$2:$C$193,region!$B9,Data!$B$2:$B$193,region!$C$2))</f>
        <v>6325.3944264235361</v>
      </c>
      <c r="D9" s="47">
        <f>IF($C$2="ALL",SUMIFS(Data!F$2:F$193,Data!$C$2:$C$193,region!$B9),SUMIFS(Data!F$2:F$193,Data!$C$2:$C$193,region!$B9,Data!$B$2:$B$193,region!$C$2))</f>
        <v>6330.8625329726374</v>
      </c>
      <c r="E9" s="19">
        <f t="shared" si="0"/>
        <v>5.4681065491013214</v>
      </c>
      <c r="M9" s="27"/>
    </row>
    <row r="10" spans="1:16" x14ac:dyDescent="0.3">
      <c r="A10" s="7"/>
      <c r="B10" s="44" t="s">
        <v>16</v>
      </c>
      <c r="C10" s="47">
        <f>IF($C$2="ALL",SUMIFS(Data!E$2:E$193,Data!$C$2:$C$193,region!$B10),SUMIFS(Data!E$2:E$193,Data!$C$2:$C$193,region!$B10,Data!$B$2:$B$193,region!$C$2))</f>
        <v>4690.4843239220781</v>
      </c>
      <c r="D10" s="47">
        <f>IF($C$2="ALL",SUMIFS(Data!F$2:F$193,Data!$C$2:$C$193,region!$B10),SUMIFS(Data!F$2:F$193,Data!$C$2:$C$193,region!$B10,Data!$B$2:$B$193,region!$C$2))</f>
        <v>4824.7564235078817</v>
      </c>
      <c r="E10" s="19">
        <f t="shared" si="0"/>
        <v>134.27209958580352</v>
      </c>
      <c r="M10" s="27"/>
    </row>
    <row r="11" spans="1:16" x14ac:dyDescent="0.3">
      <c r="A11" s="7"/>
      <c r="B11" s="44" t="s">
        <v>11</v>
      </c>
      <c r="C11" s="47">
        <f>IF($C$2="ALL",SUMIFS(Data!E$2:E$193,Data!$C$2:$C$193,region!$B11),SUMIFS(Data!E$2:E$193,Data!$C$2:$C$193,region!$B11,Data!$B$2:$B$193,region!$C$2))</f>
        <v>9700.4646976704698</v>
      </c>
      <c r="D11" s="47">
        <f>IF($C$2="ALL",SUMIFS(Data!F$2:F$193,Data!$C$2:$C$193,region!$B11),SUMIFS(Data!F$2:F$193,Data!$C$2:$C$193,region!$B11,Data!$B$2:$B$193,region!$C$2))</f>
        <v>10003.353012738555</v>
      </c>
      <c r="E11" s="19">
        <f t="shared" si="0"/>
        <v>302.88831506808492</v>
      </c>
      <c r="M11" s="27"/>
    </row>
    <row r="12" spans="1:16" x14ac:dyDescent="0.3">
      <c r="A12" s="7"/>
      <c r="B12" s="44" t="s">
        <v>13</v>
      </c>
      <c r="C12" s="47">
        <f>IF($C$2="ALL",SUMIFS(Data!E$2:E$193,Data!$C$2:$C$193,region!$B12),SUMIFS(Data!E$2:E$193,Data!$C$2:$C$193,region!$B12,Data!$B$2:$B$193,region!$C$2))</f>
        <v>4900.6903927252069</v>
      </c>
      <c r="D12" s="47">
        <f>IF($C$2="ALL",SUMIFS(Data!F$2:F$193,Data!$C$2:$C$193,region!$B12),SUMIFS(Data!F$2:F$193,Data!$C$2:$C$193,region!$B12,Data!$B$2:$B$193,region!$C$2))</f>
        <v>5024.517539880113</v>
      </c>
      <c r="E12" s="19">
        <f t="shared" si="0"/>
        <v>123.82714715490602</v>
      </c>
      <c r="M12" s="27"/>
    </row>
    <row r="13" spans="1:16" ht="15" thickBot="1" x14ac:dyDescent="0.35">
      <c r="A13" s="7"/>
      <c r="B13" s="45" t="s">
        <v>14</v>
      </c>
      <c r="C13" s="48">
        <f>IF($C$2="ALL",SUMIFS(Data!E$2:E$193,Data!$C$2:$C$193,region!$B13),SUMIFS(Data!E$2:E$193,Data!$C$2:$C$193,region!$B13,Data!$B$2:$B$193,region!$C$2))</f>
        <v>11413.541354843752</v>
      </c>
      <c r="D13" s="48">
        <f>IF($C$2="ALL",SUMIFS(Data!F$2:F$193,Data!$C$2:$C$193,region!$B13),SUMIFS(Data!F$2:F$193,Data!$C$2:$C$193,region!$B13,Data!$B$2:$B$193,region!$C$2))</f>
        <v>11816.885330268431</v>
      </c>
      <c r="E13" s="20">
        <f t="shared" si="0"/>
        <v>403.34397542467923</v>
      </c>
      <c r="M13" s="27"/>
    </row>
    <row r="14" spans="1:16" x14ac:dyDescent="0.3">
      <c r="A14" s="7"/>
      <c r="B14" s="12"/>
    </row>
    <row r="15" spans="1:16" ht="15" thickBot="1" x14ac:dyDescent="0.35">
      <c r="A15" s="7"/>
      <c r="B15" s="12"/>
    </row>
    <row r="16" spans="1:16" ht="15.6" x14ac:dyDescent="0.3">
      <c r="A16" s="7"/>
      <c r="B16" s="21"/>
      <c r="C16" s="53" t="s">
        <v>54</v>
      </c>
      <c r="D16" s="54" t="s">
        <v>4</v>
      </c>
    </row>
    <row r="17" spans="1:14" ht="15.6" x14ac:dyDescent="0.3">
      <c r="A17" s="7"/>
      <c r="B17" s="51" t="s">
        <v>57</v>
      </c>
      <c r="C17" s="22">
        <f>MAX(E5:E13)</f>
        <v>403.34397542467923</v>
      </c>
      <c r="D17" s="23" t="str">
        <f>INDEX($B$4:$E$13,MATCH($C17,$E$4:$E$13,0),MATCH($D$16,$B$4:$E$4,0))</f>
        <v>Switzerland</v>
      </c>
    </row>
    <row r="18" spans="1:14" ht="16.2" thickBot="1" x14ac:dyDescent="0.35">
      <c r="A18" s="7"/>
      <c r="B18" s="52" t="s">
        <v>58</v>
      </c>
      <c r="C18" s="24">
        <f>IF(MIN(E5:E13)&lt;0,MIN(E5:E13),"None")</f>
        <v>-169.48912788171583</v>
      </c>
      <c r="D18" s="25" t="str">
        <f>IFERROR(INDEX($B$4:$E$13,MATCH($C18,$E$4:$E$13,0),MATCH($D$16,$B$4:$E$4,0)),"None")</f>
        <v>Germany</v>
      </c>
    </row>
    <row r="20" spans="1:14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x14ac:dyDescent="0.3">
      <c r="A21" s="56"/>
      <c r="B21" s="56"/>
      <c r="C21" s="111" t="s">
        <v>52</v>
      </c>
      <c r="D21" s="111"/>
      <c r="E21" s="111"/>
      <c r="F21" s="111"/>
      <c r="G21" s="111"/>
      <c r="H21" s="56"/>
      <c r="I21" s="111" t="s">
        <v>53</v>
      </c>
      <c r="J21" s="111"/>
      <c r="K21" s="111"/>
      <c r="L21" s="111"/>
      <c r="M21" s="111"/>
      <c r="N21" s="56"/>
    </row>
    <row r="22" spans="1:14" x14ac:dyDescent="0.3">
      <c r="A22" s="56"/>
      <c r="B22" s="56" t="s">
        <v>4</v>
      </c>
      <c r="C22" s="56" t="s">
        <v>56</v>
      </c>
      <c r="D22" s="56" t="s">
        <v>0</v>
      </c>
      <c r="E22" s="56" t="s">
        <v>1</v>
      </c>
      <c r="F22" s="56" t="s">
        <v>2</v>
      </c>
      <c r="G22" s="56" t="s">
        <v>3</v>
      </c>
      <c r="H22" s="56"/>
      <c r="I22" s="56" t="s">
        <v>56</v>
      </c>
      <c r="J22" s="56" t="s">
        <v>0</v>
      </c>
      <c r="K22" s="56" t="s">
        <v>1</v>
      </c>
      <c r="L22" s="56" t="s">
        <v>2</v>
      </c>
      <c r="M22" s="56" t="s">
        <v>3</v>
      </c>
      <c r="N22" s="56"/>
    </row>
    <row r="23" spans="1:14" x14ac:dyDescent="0.3">
      <c r="A23" s="57"/>
      <c r="B23" s="56" t="s">
        <v>8</v>
      </c>
      <c r="C23" s="58">
        <f>IF(C$22="ALL",SUMIFS(Data!$E$2:$E$193,Data!$C$2:$C$193,region!$B23),SUMIFS(Data!$E$2:$E$193,Data!$C$2:$C$193,region!$B23,Data!$B$2:$B$193,region!C$22))</f>
        <v>5990.4285611200703</v>
      </c>
      <c r="D23" s="58">
        <f>IF(D$22="ALL",SUMIFS(Data!$E$2:$E$193,Data!$C$2:$C$193,region!$B23),SUMIFS(Data!$E$2:$E$193,Data!$C$2:$C$193,region!$B23,Data!$B$2:$B$193,region!D$22))</f>
        <v>1603.2851620339461</v>
      </c>
      <c r="E23" s="58">
        <f>IF(E$22="ALL",SUMIFS(Data!$E$2:$E$193,Data!$C$2:$C$193,region!$B23),SUMIFS(Data!$E$2:$E$193,Data!$C$2:$C$193,region!$B23,Data!$B$2:$B$193,region!E$22))</f>
        <v>623.34418549568693</v>
      </c>
      <c r="F23" s="58">
        <f>IF(F$22="ALL",SUMIFS(Data!$E$2:$E$193,Data!$C$2:$C$193,region!$B23),SUMIFS(Data!$E$2:$E$193,Data!$C$2:$C$193,region!$B23,Data!$B$2:$B$193,region!F$22))</f>
        <v>1486.008726679029</v>
      </c>
      <c r="G23" s="58">
        <f>IF(G$22="ALL",SUMIFS(Data!$E$2:$E$193,Data!$C$2:$C$193,region!$B23),SUMIFS(Data!$E$2:$E$193,Data!$C$2:$C$193,region!$B23,Data!$B$2:$B$193,region!G$22))</f>
        <v>2277.7904869114082</v>
      </c>
      <c r="H23" s="56"/>
      <c r="I23" s="56">
        <f>IF(C$22="ALL",SUMIFS(Data!$F$2:$F$193,Data!$C$2:$C$193,region!$B23),SUMIFS(Data!$F$2:$F$193,Data!$C$2:$C$193,region!$B23,Data!$B$2:$B$193,region!C$22))</f>
        <v>6205.7254461935308</v>
      </c>
      <c r="J23" s="56">
        <f>IF(D$22="ALL",SUMIFS(Data!$F$2:$F$193,Data!$C$2:$C$193,region!$B23),SUMIFS(Data!$F$2:$F$193,Data!$C$2:$C$193,region!$B23,Data!$B$2:$B$193,region!D$22))</f>
        <v>1684.2598617228443</v>
      </c>
      <c r="K23" s="56">
        <f>IF(E$22="ALL",SUMIFS(Data!$F$2:$F$193,Data!$C$2:$C$193,region!$B23),SUMIFS(Data!$F$2:$F$193,Data!$C$2:$C$193,region!$B23,Data!$B$2:$B$193,region!E$22))</f>
        <v>637.99402457287283</v>
      </c>
      <c r="L23" s="56">
        <f>IF(F$22="ALL",SUMIFS(Data!$F$2:$F$193,Data!$C$2:$C$193,region!$B23),SUMIFS(Data!$F$2:$F$193,Data!$C$2:$C$193,region!$B23,Data!$B$2:$B$193,region!F$22))</f>
        <v>1565.6547168744896</v>
      </c>
      <c r="M23" s="56">
        <f>IF(G$22="ALL",SUMIFS(Data!$F$2:$F$193,Data!$C$2:$C$193,region!$B23),SUMIFS(Data!$F$2:$F$193,Data!$C$2:$C$193,region!$B23,Data!$B$2:$B$193,region!G$22))</f>
        <v>2317.816843023325</v>
      </c>
      <c r="N23" s="56"/>
    </row>
    <row r="24" spans="1:14" x14ac:dyDescent="0.3">
      <c r="A24" s="57"/>
      <c r="B24" s="56" t="s">
        <v>10</v>
      </c>
      <c r="C24" s="58">
        <f>IF(C$22="ALL",SUMIFS(Data!$E$2:$E$193,Data!$C$2:$C$193,region!$B24),SUMIFS(Data!$E$2:$E$193,Data!$C$2:$C$193,region!$B24,Data!$B$2:$B$193,region!C$22))</f>
        <v>5966.1277001419039</v>
      </c>
      <c r="D24" s="58">
        <f>IF(D$22="ALL",SUMIFS(Data!$E$2:$E$193,Data!$C$2:$C$193,region!$B24),SUMIFS(Data!$E$2:$E$193,Data!$C$2:$C$193,region!$B24,Data!$B$2:$B$193,region!D$22))</f>
        <v>1902.7670055743311</v>
      </c>
      <c r="E24" s="58">
        <f>IF(E$22="ALL",SUMIFS(Data!$E$2:$E$193,Data!$C$2:$C$193,region!$B24),SUMIFS(Data!$E$2:$E$193,Data!$C$2:$C$193,region!$B24,Data!$B$2:$B$193,region!E$22))</f>
        <v>391.76241339900298</v>
      </c>
      <c r="F24" s="58">
        <f>IF(F$22="ALL",SUMIFS(Data!$E$2:$E$193,Data!$C$2:$C$193,region!$B24),SUMIFS(Data!$E$2:$E$193,Data!$C$2:$C$193,region!$B24,Data!$B$2:$B$193,region!F$22))</f>
        <v>2029.584347760102</v>
      </c>
      <c r="G24" s="58">
        <f>IF(G$22="ALL",SUMIFS(Data!$E$2:$E$193,Data!$C$2:$C$193,region!$B24),SUMIFS(Data!$E$2:$E$193,Data!$C$2:$C$193,region!$B24,Data!$B$2:$B$193,region!G$22))</f>
        <v>1642.0139334084681</v>
      </c>
      <c r="H24" s="56"/>
      <c r="I24" s="56">
        <f>IF(C$22="ALL",SUMIFS(Data!$F$2:$F$193,Data!$C$2:$C$193,region!$B24),SUMIFS(Data!$F$2:$F$193,Data!$C$2:$C$193,region!$B24,Data!$B$2:$B$193,region!C$22))</f>
        <v>5940.2026094712792</v>
      </c>
      <c r="J24" s="56">
        <f>IF(D$22="ALL",SUMIFS(Data!$F$2:$F$193,Data!$C$2:$C$193,region!$B24),SUMIFS(Data!$F$2:$F$193,Data!$C$2:$C$193,region!$B24,Data!$B$2:$B$193,region!D$22))</f>
        <v>1741.2758616523454</v>
      </c>
      <c r="K24" s="56">
        <f>IF(E$22="ALL",SUMIFS(Data!$F$2:$F$193,Data!$C$2:$C$193,region!$B24),SUMIFS(Data!$F$2:$F$193,Data!$C$2:$C$193,region!$B24,Data!$B$2:$B$193,region!E$22))</f>
        <v>401.4641569753731</v>
      </c>
      <c r="L24" s="56">
        <f>IF(F$22="ALL",SUMIFS(Data!$F$2:$F$193,Data!$C$2:$C$193,region!$B24),SUMIFS(Data!$F$2:$F$193,Data!$C$2:$C$193,region!$B24,Data!$B$2:$B$193,region!F$22))</f>
        <v>2136.4263169011624</v>
      </c>
      <c r="M24" s="56">
        <f>IF(G$22="ALL",SUMIFS(Data!$F$2:$F$193,Data!$C$2:$C$193,region!$B24),SUMIFS(Data!$F$2:$F$193,Data!$C$2:$C$193,region!$B24,Data!$B$2:$B$193,region!G$22))</f>
        <v>1661.0362739423979</v>
      </c>
      <c r="N24" s="56"/>
    </row>
    <row r="25" spans="1:14" x14ac:dyDescent="0.3">
      <c r="A25" s="57"/>
      <c r="B25" s="56" t="s">
        <v>9</v>
      </c>
      <c r="C25" s="58">
        <f>IF(C$22="ALL",SUMIFS(Data!$E$2:$E$193,Data!$C$2:$C$193,region!$B25),SUMIFS(Data!$E$2:$E$193,Data!$C$2:$C$193,region!$B25,Data!$B$2:$B$193,region!C$22))</f>
        <v>6196.3537977201104</v>
      </c>
      <c r="D25" s="58">
        <f>IF(D$22="ALL",SUMIFS(Data!$E$2:$E$193,Data!$C$2:$C$193,region!$B25),SUMIFS(Data!$E$2:$E$193,Data!$C$2:$C$193,region!$B25,Data!$B$2:$B$193,region!D$22))</f>
        <v>2605.5831528863496</v>
      </c>
      <c r="E25" s="58">
        <f>IF(E$22="ALL",SUMIFS(Data!$E$2:$E$193,Data!$C$2:$C$193,region!$B25),SUMIFS(Data!$E$2:$E$193,Data!$C$2:$C$193,region!$B25,Data!$B$2:$B$193,region!E$22))</f>
        <v>517.75377987831064</v>
      </c>
      <c r="F25" s="58">
        <f>IF(F$22="ALL",SUMIFS(Data!$E$2:$E$193,Data!$C$2:$C$193,region!$B25),SUMIFS(Data!$E$2:$E$193,Data!$C$2:$C$193,region!$B25,Data!$B$2:$B$193,region!F$22))</f>
        <v>1343.8161372970822</v>
      </c>
      <c r="G25" s="58">
        <f>IF(G$22="ALL",SUMIFS(Data!$E$2:$E$193,Data!$C$2:$C$193,region!$B25),SUMIFS(Data!$E$2:$E$193,Data!$C$2:$C$193,region!$B25,Data!$B$2:$B$193,region!G$22))</f>
        <v>1729.2007276583688</v>
      </c>
      <c r="H25" s="56"/>
      <c r="I25" s="56">
        <f>IF(C$22="ALL",SUMIFS(Data!$F$2:$F$193,Data!$C$2:$C$193,region!$B25),SUMIFS(Data!$F$2:$F$193,Data!$C$2:$C$193,region!$B25,Data!$B$2:$B$193,region!C$22))</f>
        <v>6026.8646698383945</v>
      </c>
      <c r="J25" s="56">
        <f>IF(D$22="ALL",SUMIFS(Data!$F$2:$F$193,Data!$C$2:$C$193,region!$B25),SUMIFS(Data!$F$2:$F$193,Data!$C$2:$C$193,region!$B25,Data!$B$2:$B$193,region!D$22))</f>
        <v>2318.5620575593407</v>
      </c>
      <c r="K25" s="56">
        <f>IF(E$22="ALL",SUMIFS(Data!$F$2:$F$193,Data!$C$2:$C$193,region!$B25),SUMIFS(Data!$F$2:$F$193,Data!$C$2:$C$193,region!$B25,Data!$B$2:$B$193,region!E$22))</f>
        <v>528.98873634203392</v>
      </c>
      <c r="L25" s="56">
        <f>IF(F$22="ALL",SUMIFS(Data!$F$2:$F$193,Data!$C$2:$C$193,region!$B25),SUMIFS(Data!$F$2:$F$193,Data!$C$2:$C$193,region!$B25,Data!$B$2:$B$193,region!F$22))</f>
        <v>1425.404364938049</v>
      </c>
      <c r="M25" s="56">
        <f>IF(G$22="ALL",SUMIFS(Data!$F$2:$F$193,Data!$C$2:$C$193,region!$B25),SUMIFS(Data!$F$2:$F$193,Data!$C$2:$C$193,region!$B25,Data!$B$2:$B$193,region!G$22))</f>
        <v>1753.9095109989698</v>
      </c>
      <c r="N25" s="56"/>
    </row>
    <row r="26" spans="1:14" x14ac:dyDescent="0.3">
      <c r="A26" s="57"/>
      <c r="B26" s="56" t="s">
        <v>15</v>
      </c>
      <c r="C26" s="58">
        <f>IF(C$22="ALL",SUMIFS(Data!$E$2:$E$193,Data!$C$2:$C$193,region!$B26),SUMIFS(Data!$E$2:$E$193,Data!$C$2:$C$193,region!$B26,Data!$B$2:$B$193,region!C$22))</f>
        <v>5906.0037620705634</v>
      </c>
      <c r="D26" s="58">
        <f>IF(D$22="ALL",SUMIFS(Data!$E$2:$E$193,Data!$C$2:$C$193,region!$B26),SUMIFS(Data!$E$2:$E$193,Data!$C$2:$C$193,region!$B26,Data!$B$2:$B$193,region!D$22))</f>
        <v>2253.9053358088627</v>
      </c>
      <c r="E26" s="58">
        <f>IF(E$22="ALL",SUMIFS(Data!$E$2:$E$193,Data!$C$2:$C$193,region!$B26),SUMIFS(Data!$E$2:$E$193,Data!$C$2:$C$193,region!$B26,Data!$B$2:$B$193,region!E$22))</f>
        <v>1568.9001371310519</v>
      </c>
      <c r="F26" s="58">
        <f>IF(F$22="ALL",SUMIFS(Data!$E$2:$E$193,Data!$C$2:$C$193,region!$B26),SUMIFS(Data!$E$2:$E$193,Data!$C$2:$C$193,region!$B26,Data!$B$2:$B$193,region!F$22))</f>
        <v>554.90779586080259</v>
      </c>
      <c r="G26" s="58">
        <f>IF(G$22="ALL",SUMIFS(Data!$E$2:$E$193,Data!$C$2:$C$193,region!$B26),SUMIFS(Data!$E$2:$E$193,Data!$C$2:$C$193,region!$B26,Data!$B$2:$B$193,region!G$22))</f>
        <v>1528.2904932698466</v>
      </c>
      <c r="H26" s="56"/>
      <c r="I26" s="56">
        <f>IF(C$22="ALL",SUMIFS(Data!$F$2:$F$193,Data!$C$2:$C$193,region!$B26),SUMIFS(Data!$F$2:$F$193,Data!$C$2:$C$193,region!$B26,Data!$B$2:$B$193,region!C$22))</f>
        <v>6115.3336021974283</v>
      </c>
      <c r="J26" s="56">
        <f>IF(D$22="ALL",SUMIFS(Data!$F$2:$F$193,Data!$C$2:$C$193,region!$B26),SUMIFS(Data!$F$2:$F$193,Data!$C$2:$C$193,region!$B26,Data!$B$2:$B$193,region!D$22))</f>
        <v>2357.6293215689657</v>
      </c>
      <c r="K26" s="56">
        <f>IF(E$22="ALL",SUMIFS(Data!$F$2:$F$193,Data!$C$2:$C$193,region!$B26),SUMIFS(Data!$F$2:$F$193,Data!$C$2:$C$193,region!$B26,Data!$B$2:$B$193,region!E$22))</f>
        <v>1600.9317553192911</v>
      </c>
      <c r="L26" s="56">
        <f>IF(F$22="ALL",SUMIFS(Data!$F$2:$F$193,Data!$C$2:$C$193,region!$B26),SUMIFS(Data!$F$2:$F$193,Data!$C$2:$C$193,region!$B26,Data!$B$2:$B$193,region!F$22))</f>
        <v>600.90390269898512</v>
      </c>
      <c r="M26" s="56">
        <f>IF(G$22="ALL",SUMIFS(Data!$F$2:$F$193,Data!$C$2:$C$193,region!$B26),SUMIFS(Data!$F$2:$F$193,Data!$C$2:$C$193,region!$B26,Data!$B$2:$B$193,region!G$22))</f>
        <v>1555.8686226101863</v>
      </c>
      <c r="N26" s="56"/>
    </row>
    <row r="27" spans="1:14" x14ac:dyDescent="0.3">
      <c r="A27" s="57"/>
      <c r="B27" s="56" t="s">
        <v>12</v>
      </c>
      <c r="C27" s="58">
        <f>IF(C$22="ALL",SUMIFS(Data!$E$2:$E$193,Data!$C$2:$C$193,region!$B27),SUMIFS(Data!$E$2:$E$193,Data!$C$2:$C$193,region!$B27,Data!$B$2:$B$193,region!C$22))</f>
        <v>6325.3944264235361</v>
      </c>
      <c r="D27" s="58">
        <f>IF(D$22="ALL",SUMIFS(Data!$E$2:$E$193,Data!$C$2:$C$193,region!$B27),SUMIFS(Data!$E$2:$E$193,Data!$C$2:$C$193,region!$B27,Data!$B$2:$B$193,region!D$22))</f>
        <v>1827.3772071560677</v>
      </c>
      <c r="E27" s="58">
        <f>IF(E$22="ALL",SUMIFS(Data!$E$2:$E$193,Data!$C$2:$C$193,region!$B27),SUMIFS(Data!$E$2:$E$193,Data!$C$2:$C$193,region!$B27,Data!$B$2:$B$193,region!E$22))</f>
        <v>539.87513170880959</v>
      </c>
      <c r="F27" s="58">
        <f>IF(F$22="ALL",SUMIFS(Data!$E$2:$E$193,Data!$C$2:$C$193,region!$B27),SUMIFS(Data!$E$2:$E$193,Data!$C$2:$C$193,region!$B27,Data!$B$2:$B$193,region!F$22))</f>
        <v>1665.3108483495507</v>
      </c>
      <c r="G27" s="58">
        <f>IF(G$22="ALL",SUMIFS(Data!$E$2:$E$193,Data!$C$2:$C$193,region!$B27),SUMIFS(Data!$E$2:$E$193,Data!$C$2:$C$193,region!$B27,Data!$B$2:$B$193,region!G$22))</f>
        <v>2292.831239209107</v>
      </c>
      <c r="H27" s="56"/>
      <c r="I27" s="56">
        <f>IF(C$22="ALL",SUMIFS(Data!$F$2:$F$193,Data!$C$2:$C$193,region!$B27),SUMIFS(Data!$F$2:$F$193,Data!$C$2:$C$193,region!$B27,Data!$B$2:$B$193,region!C$22))</f>
        <v>6330.8625329726374</v>
      </c>
      <c r="J27" s="56">
        <f>IF(D$22="ALL",SUMIFS(Data!$F$2:$F$193,Data!$C$2:$C$193,region!$B27),SUMIFS(Data!$F$2:$F$193,Data!$C$2:$C$193,region!$B27,Data!$B$2:$B$193,region!D$22))</f>
        <v>1678.5215028375587</v>
      </c>
      <c r="K27" s="56">
        <f>IF(E$22="ALL",SUMIFS(Data!$F$2:$F$193,Data!$C$2:$C$193,region!$B27),SUMIFS(Data!$F$2:$F$193,Data!$C$2:$C$193,region!$B27,Data!$B$2:$B$193,region!E$22))</f>
        <v>551.04591211909371</v>
      </c>
      <c r="L27" s="56">
        <f>IF(F$22="ALL",SUMIFS(Data!$F$2:$F$193,Data!$C$2:$C$193,region!$B27),SUMIFS(Data!$F$2:$F$193,Data!$C$2:$C$193,region!$B27,Data!$B$2:$B$193,region!F$22))</f>
        <v>1762.5699493270365</v>
      </c>
      <c r="M27" s="56">
        <f>IF(G$22="ALL",SUMIFS(Data!$F$2:$F$193,Data!$C$2:$C$193,region!$B27),SUMIFS(Data!$F$2:$F$193,Data!$C$2:$C$193,region!$B27,Data!$B$2:$B$193,region!G$22))</f>
        <v>2338.7251686889495</v>
      </c>
      <c r="N27" s="56"/>
    </row>
    <row r="28" spans="1:14" x14ac:dyDescent="0.3">
      <c r="A28" s="57"/>
      <c r="B28" s="56" t="s">
        <v>16</v>
      </c>
      <c r="C28" s="58">
        <f>IF(C$22="ALL",SUMIFS(Data!$E$2:$E$193,Data!$C$2:$C$193,region!$B28),SUMIFS(Data!$E$2:$E$193,Data!$C$2:$C$193,region!$B28,Data!$B$2:$B$193,region!C$22))</f>
        <v>4690.4843239220781</v>
      </c>
      <c r="D28" s="58">
        <f>IF(D$22="ALL",SUMIFS(Data!$E$2:$E$193,Data!$C$2:$C$193,region!$B28),SUMIFS(Data!$E$2:$E$193,Data!$C$2:$C$193,region!$B28,Data!$B$2:$B$193,region!D$22))</f>
        <v>447.54688440452583</v>
      </c>
      <c r="E28" s="58">
        <f>IF(E$22="ALL",SUMIFS(Data!$E$2:$E$193,Data!$C$2:$C$193,region!$B28),SUMIFS(Data!$E$2:$E$193,Data!$C$2:$C$193,region!$B28,Data!$B$2:$B$193,region!E$22))</f>
        <v>1882.3794656843381</v>
      </c>
      <c r="F28" s="58">
        <f>IF(F$22="ALL",SUMIFS(Data!$E$2:$E$193,Data!$C$2:$C$193,region!$B28),SUMIFS(Data!$E$2:$E$193,Data!$C$2:$C$193,region!$B28,Data!$B$2:$B$193,region!F$22))</f>
        <v>1695.0254226304171</v>
      </c>
      <c r="G28" s="58">
        <f>IF(G$22="ALL",SUMIFS(Data!$E$2:$E$193,Data!$C$2:$C$193,region!$B28),SUMIFS(Data!$E$2:$E$193,Data!$C$2:$C$193,region!$B28,Data!$B$2:$B$193,region!G$22))</f>
        <v>665.53255120279653</v>
      </c>
      <c r="H28" s="56"/>
      <c r="I28" s="56">
        <f>IF(C$22="ALL",SUMIFS(Data!$F$2:$F$193,Data!$C$2:$C$193,region!$B28),SUMIFS(Data!$F$2:$F$193,Data!$C$2:$C$193,region!$B28,Data!$B$2:$B$193,region!C$22))</f>
        <v>4824.7564235078817</v>
      </c>
      <c r="J28" s="56">
        <f>IF(D$22="ALL",SUMIFS(Data!$F$2:$F$193,Data!$C$2:$C$193,region!$B28),SUMIFS(Data!$F$2:$F$193,Data!$C$2:$C$193,region!$B28,Data!$B$2:$B$193,region!D$22))</f>
        <v>426.94803576440472</v>
      </c>
      <c r="K28" s="56">
        <f>IF(E$22="ALL",SUMIFS(Data!$F$2:$F$193,Data!$C$2:$C$193,region!$B28),SUMIFS(Data!$F$2:$F$193,Data!$C$2:$C$193,region!$B28,Data!$B$2:$B$193,region!E$22))</f>
        <v>1939.8837187761276</v>
      </c>
      <c r="L28" s="56">
        <f>IF(F$22="ALL",SUMIFS(Data!$F$2:$F$193,Data!$C$2:$C$193,region!$B28),SUMIFS(Data!$F$2:$F$193,Data!$C$2:$C$193,region!$B28,Data!$B$2:$B$193,region!F$22))</f>
        <v>1785.0985028744174</v>
      </c>
      <c r="M28" s="56">
        <f>IF(G$22="ALL",SUMIFS(Data!$F$2:$F$193,Data!$C$2:$C$193,region!$B28),SUMIFS(Data!$F$2:$F$193,Data!$C$2:$C$193,region!$B28,Data!$B$2:$B$193,region!G$22))</f>
        <v>672.82616609293189</v>
      </c>
      <c r="N28" s="56"/>
    </row>
    <row r="29" spans="1:14" x14ac:dyDescent="0.3">
      <c r="A29" s="57"/>
      <c r="B29" s="56" t="s">
        <v>11</v>
      </c>
      <c r="C29" s="58">
        <f>IF(C$22="ALL",SUMIFS(Data!$E$2:$E$193,Data!$C$2:$C$193,region!$B29),SUMIFS(Data!$E$2:$E$193,Data!$C$2:$C$193,region!$B29,Data!$B$2:$B$193,region!C$22))</f>
        <v>9700.4646976704698</v>
      </c>
      <c r="D29" s="58">
        <f>IF(D$22="ALL",SUMIFS(Data!$E$2:$E$193,Data!$C$2:$C$193,region!$B29),SUMIFS(Data!$E$2:$E$193,Data!$C$2:$C$193,region!$B29,Data!$B$2:$B$193,region!D$22))</f>
        <v>2622.862461752261</v>
      </c>
      <c r="E29" s="58">
        <f>IF(E$22="ALL",SUMIFS(Data!$E$2:$E$193,Data!$C$2:$C$193,region!$B29),SUMIFS(Data!$E$2:$E$193,Data!$C$2:$C$193,region!$B29,Data!$B$2:$B$193,region!E$22))</f>
        <v>2819.3888509853523</v>
      </c>
      <c r="F29" s="58">
        <f>IF(F$22="ALL",SUMIFS(Data!$E$2:$E$193,Data!$C$2:$C$193,region!$B29),SUMIFS(Data!$E$2:$E$193,Data!$C$2:$C$193,region!$B29,Data!$B$2:$B$193,region!F$22))</f>
        <v>2361.8154228831354</v>
      </c>
      <c r="G29" s="58">
        <f>IF(G$22="ALL",SUMIFS(Data!$E$2:$E$193,Data!$C$2:$C$193,region!$B29),SUMIFS(Data!$E$2:$E$193,Data!$C$2:$C$193,region!$B29,Data!$B$2:$B$193,region!G$22))</f>
        <v>1896.3979620497207</v>
      </c>
      <c r="H29" s="56"/>
      <c r="I29" s="56">
        <f>IF(C$22="ALL",SUMIFS(Data!$F$2:$F$193,Data!$C$2:$C$193,region!$B29),SUMIFS(Data!$F$2:$F$193,Data!$C$2:$C$193,region!$B29,Data!$B$2:$B$193,region!C$22))</f>
        <v>10003.353012738555</v>
      </c>
      <c r="J29" s="56">
        <f>IF(D$22="ALL",SUMIFS(Data!$F$2:$F$193,Data!$C$2:$C$193,region!$B29),SUMIFS(Data!$F$2:$F$193,Data!$C$2:$C$193,region!$B29,Data!$B$2:$B$193,region!D$22))</f>
        <v>2661.7828394044996</v>
      </c>
      <c r="K29" s="56">
        <f>IF(E$22="ALL",SUMIFS(Data!$F$2:$F$193,Data!$C$2:$C$193,region!$B29),SUMIFS(Data!$F$2:$F$193,Data!$C$2:$C$193,region!$B29,Data!$B$2:$B$193,region!E$22))</f>
        <v>2892.3629879444898</v>
      </c>
      <c r="L29" s="56">
        <f>IF(F$22="ALL",SUMIFS(Data!$F$2:$F$193,Data!$C$2:$C$193,region!$B29),SUMIFS(Data!$F$2:$F$193,Data!$C$2:$C$193,region!$B29,Data!$B$2:$B$193,region!F$22))</f>
        <v>2557.9463496049734</v>
      </c>
      <c r="M29" s="56">
        <f>IF(G$22="ALL",SUMIFS(Data!$F$2:$F$193,Data!$C$2:$C$193,region!$B29),SUMIFS(Data!$F$2:$F$193,Data!$C$2:$C$193,region!$B29,Data!$B$2:$B$193,region!G$22))</f>
        <v>1891.2608357845904</v>
      </c>
      <c r="N29" s="56"/>
    </row>
    <row r="30" spans="1:14" x14ac:dyDescent="0.3">
      <c r="A30" s="57"/>
      <c r="B30" s="56" t="s">
        <v>13</v>
      </c>
      <c r="C30" s="58">
        <f>IF(C$22="ALL",SUMIFS(Data!$E$2:$E$193,Data!$C$2:$C$193,region!$B30),SUMIFS(Data!$E$2:$E$193,Data!$C$2:$C$193,region!$B30,Data!$B$2:$B$193,region!C$22))</f>
        <v>4900.6903927252069</v>
      </c>
      <c r="D30" s="58">
        <f>IF(D$22="ALL",SUMIFS(Data!$E$2:$E$193,Data!$C$2:$C$193,region!$B30),SUMIFS(Data!$E$2:$E$193,Data!$C$2:$C$193,region!$B30,Data!$B$2:$B$193,region!D$22))</f>
        <v>1620.7293711610678</v>
      </c>
      <c r="E30" s="58">
        <f>IF(E$22="ALL",SUMIFS(Data!$E$2:$E$193,Data!$C$2:$C$193,region!$B30),SUMIFS(Data!$E$2:$E$193,Data!$C$2:$C$193,region!$B30,Data!$B$2:$B$193,region!E$22))</f>
        <v>1081.8310911472424</v>
      </c>
      <c r="F30" s="58">
        <f>IF(F$22="ALL",SUMIFS(Data!$E$2:$E$193,Data!$C$2:$C$193,region!$B30),SUMIFS(Data!$E$2:$E$193,Data!$C$2:$C$193,region!$B30,Data!$B$2:$B$193,region!F$22))</f>
        <v>973.12887418863306</v>
      </c>
      <c r="G30" s="58">
        <f>IF(G$22="ALL",SUMIFS(Data!$E$2:$E$193,Data!$C$2:$C$193,region!$B30),SUMIFS(Data!$E$2:$E$193,Data!$C$2:$C$193,region!$B30,Data!$B$2:$B$193,region!G$22))</f>
        <v>1225.0010562282653</v>
      </c>
      <c r="H30" s="56"/>
      <c r="I30" s="56">
        <f>IF(C$22="ALL",SUMIFS(Data!$F$2:$F$193,Data!$C$2:$C$193,region!$B30),SUMIFS(Data!$F$2:$F$193,Data!$C$2:$C$193,region!$B30,Data!$B$2:$B$193,region!C$22))</f>
        <v>5024.517539880113</v>
      </c>
      <c r="J30" s="56">
        <f>IF(D$22="ALL",SUMIFS(Data!$F$2:$F$193,Data!$C$2:$C$193,region!$B30),SUMIFS(Data!$F$2:$F$193,Data!$C$2:$C$193,region!$B30,Data!$B$2:$B$193,region!D$22))</f>
        <v>1562.8665074899404</v>
      </c>
      <c r="K30" s="56">
        <f>IF(E$22="ALL",SUMIFS(Data!$F$2:$F$193,Data!$C$2:$C$193,region!$B30),SUMIFS(Data!$F$2:$F$193,Data!$C$2:$C$193,region!$B30,Data!$B$2:$B$193,region!E$22))</f>
        <v>1161.8126637529492</v>
      </c>
      <c r="L30" s="56">
        <f>IF(F$22="ALL",SUMIFS(Data!$F$2:$F$193,Data!$C$2:$C$193,region!$B30),SUMIFS(Data!$F$2:$F$193,Data!$C$2:$C$193,region!$B30,Data!$B$2:$B$193,region!F$22))</f>
        <v>1052.0299422022226</v>
      </c>
      <c r="M30" s="56">
        <f>IF(G$22="ALL",SUMIFS(Data!$F$2:$F$193,Data!$C$2:$C$193,region!$B30),SUMIFS(Data!$F$2:$F$193,Data!$C$2:$C$193,region!$B30,Data!$B$2:$B$193,region!G$22))</f>
        <v>1247.8084264349998</v>
      </c>
      <c r="N30" s="56"/>
    </row>
    <row r="31" spans="1:14" x14ac:dyDescent="0.3">
      <c r="A31" s="57"/>
      <c r="B31" s="56" t="s">
        <v>14</v>
      </c>
      <c r="C31" s="58">
        <f>IF(C$22="ALL",SUMIFS(Data!$E$2:$E$193,Data!$C$2:$C$193,region!$B31),SUMIFS(Data!$E$2:$E$193,Data!$C$2:$C$193,region!$B31,Data!$B$2:$B$193,region!C$22))</f>
        <v>11413.541354843752</v>
      </c>
      <c r="D31" s="58">
        <f>IF(D$22="ALL",SUMIFS(Data!$E$2:$E$193,Data!$C$2:$C$193,region!$B31),SUMIFS(Data!$E$2:$E$193,Data!$C$2:$C$193,region!$B31,Data!$B$2:$B$193,region!D$22))</f>
        <v>2934.1049716612406</v>
      </c>
      <c r="E31" s="58">
        <f>IF(E$22="ALL",SUMIFS(Data!$E$2:$E$193,Data!$C$2:$C$193,region!$B31),SUMIFS(Data!$E$2:$E$193,Data!$C$2:$C$193,region!$B31,Data!$B$2:$B$193,region!E$22))</f>
        <v>4356.582460202043</v>
      </c>
      <c r="F31" s="58">
        <f>IF(F$22="ALL",SUMIFS(Data!$E$2:$E$193,Data!$C$2:$C$193,region!$B31),SUMIFS(Data!$E$2:$E$193,Data!$C$2:$C$193,region!$B31,Data!$B$2:$B$193,region!F$22))</f>
        <v>2149.1277066317152</v>
      </c>
      <c r="G31" s="58">
        <f>IF(G$22="ALL",SUMIFS(Data!$E$2:$E$193,Data!$C$2:$C$193,region!$B31),SUMIFS(Data!$E$2:$E$193,Data!$C$2:$C$193,region!$B31,Data!$B$2:$B$193,region!G$22))</f>
        <v>1973.726216348753</v>
      </c>
      <c r="H31" s="56"/>
      <c r="I31" s="56">
        <f>IF(C$22="ALL",SUMIFS(Data!$F$2:$F$193,Data!$C$2:$C$193,region!$B31),SUMIFS(Data!$F$2:$F$193,Data!$C$2:$C$193,region!$B31,Data!$B$2:$B$193,region!C$22))</f>
        <v>11816.885330268431</v>
      </c>
      <c r="J31" s="56">
        <f>IF(D$22="ALL",SUMIFS(Data!$F$2:$F$193,Data!$C$2:$C$193,region!$B31),SUMIFS(Data!$F$2:$F$193,Data!$C$2:$C$193,region!$B31,Data!$B$2:$B$193,region!D$22))</f>
        <v>3044.3478270563874</v>
      </c>
      <c r="K31" s="56">
        <f>IF(E$22="ALL",SUMIFS(Data!$F$2:$F$193,Data!$C$2:$C$193,region!$B31),SUMIFS(Data!$F$2:$F$193,Data!$C$2:$C$193,region!$B31,Data!$B$2:$B$193,region!E$22))</f>
        <v>4447.7486703663999</v>
      </c>
      <c r="L31" s="56">
        <f>IF(F$22="ALL",SUMIFS(Data!$F$2:$F$193,Data!$C$2:$C$193,region!$B31),SUMIFS(Data!$F$2:$F$193,Data!$C$2:$C$193,region!$B31,Data!$B$2:$B$193,region!F$22))</f>
        <v>2347.1264381187889</v>
      </c>
      <c r="M31" s="56">
        <f>IF(G$22="ALL",SUMIFS(Data!$F$2:$F$193,Data!$C$2:$C$193,region!$B31),SUMIFS(Data!$F$2:$F$193,Data!$C$2:$C$193,region!$B31,Data!$B$2:$B$193,region!G$22))</f>
        <v>1977.662394726852</v>
      </c>
      <c r="N31" s="56"/>
    </row>
    <row r="32" spans="1:14" x14ac:dyDescent="0.3">
      <c r="A32" s="57"/>
      <c r="B32" s="57"/>
      <c r="C32" s="59"/>
      <c r="D32" s="59"/>
      <c r="E32" s="56"/>
      <c r="F32" s="60"/>
      <c r="G32" s="56"/>
      <c r="H32" s="56"/>
      <c r="I32" s="56"/>
      <c r="J32" s="56"/>
      <c r="K32" s="56"/>
      <c r="L32" s="56"/>
      <c r="M32" s="56"/>
      <c r="N32" s="56"/>
    </row>
    <row r="33" spans="1:6" x14ac:dyDescent="0.3">
      <c r="A33" s="7"/>
      <c r="B33" s="7"/>
      <c r="C33" s="13"/>
      <c r="D33" s="13"/>
      <c r="F33" s="4"/>
    </row>
    <row r="34" spans="1:6" x14ac:dyDescent="0.3">
      <c r="A34" s="7"/>
      <c r="B34" s="7"/>
      <c r="C34" s="13"/>
      <c r="D34" s="13"/>
      <c r="F34" s="4"/>
    </row>
    <row r="35" spans="1:6" x14ac:dyDescent="0.3">
      <c r="A35" s="7"/>
      <c r="B35" s="7"/>
      <c r="C35" s="13"/>
      <c r="D35" s="13"/>
      <c r="F35" s="4"/>
    </row>
    <row r="36" spans="1:6" x14ac:dyDescent="0.3">
      <c r="A36" s="7"/>
      <c r="B36" s="7"/>
      <c r="F36" s="4"/>
    </row>
    <row r="37" spans="1:6" x14ac:dyDescent="0.3">
      <c r="A37" s="7"/>
      <c r="B37" s="7"/>
      <c r="C37" s="8"/>
      <c r="D37" s="9"/>
      <c r="E37" s="4"/>
      <c r="F37" s="4"/>
    </row>
    <row r="38" spans="1:6" x14ac:dyDescent="0.3">
      <c r="A38" s="7"/>
      <c r="B38" s="7"/>
      <c r="C38" s="8"/>
      <c r="D38" s="6"/>
      <c r="E38" s="4"/>
      <c r="F38" s="4"/>
    </row>
    <row r="39" spans="1:6" x14ac:dyDescent="0.3">
      <c r="A39" s="7"/>
      <c r="B39" s="7"/>
      <c r="C39" s="8"/>
      <c r="D39" s="9"/>
      <c r="E39" s="4"/>
      <c r="F39" s="4"/>
    </row>
    <row r="40" spans="1:6" x14ac:dyDescent="0.3">
      <c r="A40" s="7"/>
      <c r="B40" s="7"/>
      <c r="C40" s="8"/>
      <c r="D40" s="9"/>
      <c r="E40" s="4"/>
      <c r="F40" s="4"/>
    </row>
    <row r="41" spans="1:6" x14ac:dyDescent="0.3">
      <c r="A41" s="7"/>
      <c r="B41" s="7"/>
      <c r="C41" s="8"/>
      <c r="D41" s="9"/>
      <c r="E41" s="4"/>
      <c r="F41" s="4"/>
    </row>
    <row r="42" spans="1:6" x14ac:dyDescent="0.3">
      <c r="A42" s="7"/>
      <c r="B42" s="7"/>
      <c r="C42" s="8"/>
      <c r="D42" s="9"/>
      <c r="E42" s="4"/>
      <c r="F42" s="4"/>
    </row>
    <row r="43" spans="1:6" x14ac:dyDescent="0.3">
      <c r="A43" s="7"/>
      <c r="B43" s="7"/>
      <c r="C43" s="8"/>
      <c r="D43" s="9"/>
      <c r="E43" s="4"/>
      <c r="F43" s="4"/>
    </row>
    <row r="44" spans="1:6" x14ac:dyDescent="0.3">
      <c r="A44" s="7"/>
      <c r="B44" s="7"/>
      <c r="C44" s="8"/>
      <c r="D44" s="9"/>
      <c r="E44" s="4"/>
      <c r="F44" s="4"/>
    </row>
    <row r="45" spans="1:6" x14ac:dyDescent="0.3">
      <c r="A45" s="7"/>
      <c r="B45" s="7"/>
      <c r="C45" s="8"/>
      <c r="D45" s="9"/>
      <c r="E45" s="4"/>
      <c r="F45" s="4"/>
    </row>
    <row r="46" spans="1:6" x14ac:dyDescent="0.3">
      <c r="A46" s="7"/>
      <c r="B46" s="7"/>
      <c r="C46" s="8"/>
      <c r="D46" s="9"/>
      <c r="E46" s="4"/>
      <c r="F46" s="4"/>
    </row>
    <row r="47" spans="1:6" x14ac:dyDescent="0.3">
      <c r="A47" s="7"/>
      <c r="B47" s="7"/>
      <c r="C47" s="8"/>
      <c r="D47" s="9"/>
      <c r="E47" s="4"/>
      <c r="F47" s="4"/>
    </row>
    <row r="48" spans="1:6" x14ac:dyDescent="0.3">
      <c r="A48" s="7"/>
      <c r="B48" s="7"/>
      <c r="C48" s="8"/>
      <c r="D48" s="9"/>
      <c r="E48" s="4"/>
      <c r="F48" s="4"/>
    </row>
    <row r="49" spans="1:6" x14ac:dyDescent="0.3">
      <c r="A49" s="7"/>
      <c r="B49" s="7"/>
      <c r="C49" s="8"/>
      <c r="D49" s="9"/>
      <c r="E49" s="4"/>
      <c r="F49" s="4"/>
    </row>
    <row r="50" spans="1:6" x14ac:dyDescent="0.3">
      <c r="A50" s="7"/>
      <c r="B50" s="7"/>
      <c r="C50" s="8"/>
      <c r="D50" s="9"/>
      <c r="E50" s="4"/>
      <c r="F50" s="4"/>
    </row>
    <row r="51" spans="1:6" x14ac:dyDescent="0.3">
      <c r="A51" s="7"/>
      <c r="B51" s="7"/>
      <c r="C51" s="8"/>
      <c r="D51" s="9"/>
      <c r="E51" s="4"/>
      <c r="F51" s="4"/>
    </row>
    <row r="52" spans="1:6" x14ac:dyDescent="0.3">
      <c r="A52" s="7"/>
      <c r="B52" s="7"/>
      <c r="C52" s="8"/>
      <c r="D52" s="9"/>
      <c r="E52" s="4"/>
      <c r="F52" s="4"/>
    </row>
    <row r="53" spans="1:6" x14ac:dyDescent="0.3">
      <c r="A53" s="7"/>
      <c r="B53" s="7"/>
      <c r="C53" s="8"/>
      <c r="D53" s="9"/>
      <c r="E53" s="4"/>
      <c r="F53" s="4"/>
    </row>
    <row r="54" spans="1:6" x14ac:dyDescent="0.3">
      <c r="A54" s="7"/>
      <c r="B54" s="7"/>
      <c r="C54" s="8"/>
      <c r="D54" s="9"/>
      <c r="E54" s="4"/>
      <c r="F54" s="4"/>
    </row>
    <row r="55" spans="1:6" x14ac:dyDescent="0.3">
      <c r="A55" s="7"/>
      <c r="B55" s="7"/>
      <c r="C55" s="8"/>
      <c r="D55" s="9"/>
      <c r="E55" s="4"/>
      <c r="F55" s="4"/>
    </row>
    <row r="56" spans="1:6" x14ac:dyDescent="0.3">
      <c r="A56" s="7"/>
      <c r="B56" s="7"/>
      <c r="C56" s="8"/>
      <c r="D56" s="9"/>
      <c r="E56" s="4"/>
      <c r="F56" s="4"/>
    </row>
    <row r="57" spans="1:6" x14ac:dyDescent="0.3">
      <c r="A57" s="7"/>
      <c r="B57" s="7"/>
      <c r="C57" s="8"/>
      <c r="D57" s="9"/>
      <c r="E57" s="4"/>
      <c r="F57" s="4"/>
    </row>
    <row r="58" spans="1:6" x14ac:dyDescent="0.3">
      <c r="A58" s="7"/>
      <c r="B58" s="7"/>
      <c r="C58" s="8"/>
      <c r="D58" s="9"/>
      <c r="E58" s="4"/>
      <c r="F58" s="4"/>
    </row>
    <row r="59" spans="1:6" x14ac:dyDescent="0.3">
      <c r="A59" s="7"/>
      <c r="B59" s="7"/>
      <c r="C59" s="8"/>
      <c r="D59" s="9"/>
      <c r="E59" s="4"/>
      <c r="F59" s="4"/>
    </row>
    <row r="60" spans="1:6" x14ac:dyDescent="0.3">
      <c r="A60" s="7"/>
      <c r="B60" s="7"/>
      <c r="C60" s="8"/>
      <c r="D60" s="9"/>
      <c r="E60" s="4"/>
      <c r="F60" s="4"/>
    </row>
    <row r="61" spans="1:6" x14ac:dyDescent="0.3">
      <c r="A61" s="7"/>
      <c r="B61" s="7"/>
      <c r="C61" s="8"/>
      <c r="D61" s="9"/>
      <c r="E61" s="4"/>
      <c r="F61" s="4"/>
    </row>
    <row r="62" spans="1:6" x14ac:dyDescent="0.3">
      <c r="A62" s="7"/>
      <c r="B62" s="7"/>
      <c r="C62" s="8"/>
      <c r="D62" s="9"/>
      <c r="E62" s="4"/>
      <c r="F62" s="4"/>
    </row>
    <row r="63" spans="1:6" x14ac:dyDescent="0.3">
      <c r="A63" s="7"/>
      <c r="B63" s="7"/>
      <c r="C63" s="8"/>
      <c r="D63" s="9"/>
      <c r="E63" s="4"/>
      <c r="F63" s="4"/>
    </row>
    <row r="64" spans="1:6" x14ac:dyDescent="0.3">
      <c r="A64" s="7"/>
      <c r="B64" s="7"/>
      <c r="C64" s="8"/>
      <c r="D64" s="9"/>
      <c r="E64" s="4"/>
      <c r="F64" s="4"/>
    </row>
    <row r="65" spans="1:6" x14ac:dyDescent="0.3">
      <c r="A65" s="7"/>
      <c r="B65" s="7"/>
      <c r="C65" s="8"/>
      <c r="D65" s="9"/>
      <c r="E65" s="4"/>
      <c r="F65" s="4"/>
    </row>
    <row r="66" spans="1:6" x14ac:dyDescent="0.3">
      <c r="A66" s="7"/>
      <c r="B66" s="7"/>
      <c r="C66" s="8"/>
      <c r="D66" s="9"/>
      <c r="E66" s="4"/>
      <c r="F66" s="4"/>
    </row>
    <row r="67" spans="1:6" x14ac:dyDescent="0.3">
      <c r="A67" s="7"/>
      <c r="B67" s="7"/>
      <c r="C67" s="8"/>
      <c r="D67" s="9"/>
      <c r="E67" s="4"/>
      <c r="F67" s="4"/>
    </row>
    <row r="68" spans="1:6" x14ac:dyDescent="0.3">
      <c r="A68" s="7"/>
      <c r="B68" s="7"/>
      <c r="C68" s="8"/>
      <c r="D68" s="9"/>
      <c r="E68" s="4"/>
      <c r="F68" s="4"/>
    </row>
    <row r="69" spans="1:6" x14ac:dyDescent="0.3">
      <c r="A69" s="7"/>
      <c r="B69" s="7"/>
      <c r="C69" s="8"/>
      <c r="D69" s="9"/>
      <c r="E69" s="4"/>
      <c r="F69" s="4"/>
    </row>
    <row r="70" spans="1:6" x14ac:dyDescent="0.3">
      <c r="A70" s="7"/>
      <c r="B70" s="7"/>
      <c r="C70" s="8"/>
      <c r="D70" s="6"/>
      <c r="E70" s="4"/>
      <c r="F70" s="4"/>
    </row>
    <row r="71" spans="1:6" x14ac:dyDescent="0.3">
      <c r="A71" s="7"/>
      <c r="B71" s="7"/>
      <c r="C71" s="8"/>
      <c r="D71" s="9"/>
      <c r="E71" s="4"/>
      <c r="F71" s="4"/>
    </row>
    <row r="72" spans="1:6" x14ac:dyDescent="0.3">
      <c r="A72" s="7"/>
      <c r="B72" s="7"/>
      <c r="C72" s="8"/>
      <c r="D72" s="9"/>
      <c r="E72" s="4"/>
      <c r="F72" s="4"/>
    </row>
    <row r="73" spans="1:6" x14ac:dyDescent="0.3">
      <c r="A73" s="7"/>
      <c r="B73" s="7"/>
      <c r="C73" s="8"/>
      <c r="D73" s="9"/>
      <c r="E73" s="4"/>
      <c r="F73" s="4"/>
    </row>
    <row r="74" spans="1:6" x14ac:dyDescent="0.3">
      <c r="A74" s="7"/>
      <c r="B74" s="7"/>
      <c r="C74" s="8"/>
      <c r="D74" s="9"/>
      <c r="E74" s="4"/>
      <c r="F74" s="4"/>
    </row>
    <row r="75" spans="1:6" x14ac:dyDescent="0.3">
      <c r="A75" s="7"/>
      <c r="B75" s="7"/>
      <c r="C75" s="8"/>
      <c r="D75" s="9"/>
      <c r="E75" s="4"/>
      <c r="F75" s="4"/>
    </row>
    <row r="76" spans="1:6" x14ac:dyDescent="0.3">
      <c r="A76" s="7"/>
      <c r="B76" s="7"/>
      <c r="C76" s="8"/>
      <c r="D76" s="9"/>
      <c r="E76" s="4"/>
      <c r="F76" s="4"/>
    </row>
    <row r="77" spans="1:6" x14ac:dyDescent="0.3">
      <c r="A77" s="7"/>
      <c r="B77" s="7"/>
      <c r="C77" s="8"/>
      <c r="D77" s="9"/>
      <c r="E77" s="4"/>
      <c r="F77" s="4"/>
    </row>
    <row r="78" spans="1:6" x14ac:dyDescent="0.3">
      <c r="A78" s="7"/>
      <c r="B78" s="7"/>
      <c r="C78" s="8"/>
      <c r="D78" s="9"/>
      <c r="E78" s="4"/>
      <c r="F78" s="4"/>
    </row>
    <row r="79" spans="1:6" x14ac:dyDescent="0.3">
      <c r="A79" s="7"/>
      <c r="B79" s="7"/>
      <c r="C79" s="8"/>
      <c r="D79" s="9"/>
      <c r="E79" s="4"/>
      <c r="F79" s="4"/>
    </row>
    <row r="80" spans="1:6" x14ac:dyDescent="0.3">
      <c r="A80" s="7"/>
      <c r="B80" s="7"/>
      <c r="C80" s="8"/>
      <c r="D80" s="9"/>
      <c r="E80" s="4"/>
      <c r="F80" s="4"/>
    </row>
    <row r="81" spans="1:6" x14ac:dyDescent="0.3">
      <c r="A81" s="7"/>
      <c r="B81" s="7"/>
      <c r="C81" s="8"/>
      <c r="D81" s="9"/>
      <c r="E81" s="4"/>
      <c r="F81" s="4"/>
    </row>
    <row r="82" spans="1:6" x14ac:dyDescent="0.3">
      <c r="A82" s="7"/>
      <c r="B82" s="7"/>
      <c r="C82" s="8"/>
      <c r="D82" s="9"/>
      <c r="E82" s="4"/>
      <c r="F82" s="4"/>
    </row>
    <row r="83" spans="1:6" x14ac:dyDescent="0.3">
      <c r="A83" s="7"/>
      <c r="B83" s="7"/>
      <c r="C83" s="8"/>
      <c r="D83" s="9"/>
      <c r="E83" s="4"/>
      <c r="F83" s="4"/>
    </row>
    <row r="84" spans="1:6" x14ac:dyDescent="0.3">
      <c r="A84" s="7"/>
      <c r="B84" s="7"/>
      <c r="C84" s="8"/>
      <c r="D84" s="9"/>
      <c r="E84" s="4"/>
      <c r="F84" s="4"/>
    </row>
    <row r="85" spans="1:6" x14ac:dyDescent="0.3">
      <c r="A85" s="7"/>
      <c r="B85" s="7"/>
      <c r="C85" s="8"/>
      <c r="D85" s="9"/>
      <c r="E85" s="4"/>
      <c r="F85" s="4"/>
    </row>
    <row r="86" spans="1:6" x14ac:dyDescent="0.3">
      <c r="A86" s="7"/>
      <c r="B86" s="7"/>
      <c r="C86" s="8"/>
      <c r="D86" s="9"/>
      <c r="E86" s="4"/>
      <c r="F86" s="4"/>
    </row>
    <row r="87" spans="1:6" x14ac:dyDescent="0.3">
      <c r="A87" s="7"/>
      <c r="B87" s="7"/>
      <c r="C87" s="8"/>
      <c r="D87" s="9"/>
      <c r="E87" s="4"/>
      <c r="F87" s="4"/>
    </row>
    <row r="88" spans="1:6" x14ac:dyDescent="0.3">
      <c r="A88" s="7"/>
      <c r="B88" s="7"/>
      <c r="C88" s="8"/>
      <c r="D88" s="9"/>
      <c r="E88" s="4"/>
      <c r="F88" s="4"/>
    </row>
    <row r="89" spans="1:6" x14ac:dyDescent="0.3">
      <c r="A89" s="7"/>
      <c r="B89" s="7"/>
      <c r="C89" s="8"/>
      <c r="D89" s="9"/>
      <c r="E89" s="4"/>
      <c r="F89" s="4"/>
    </row>
    <row r="90" spans="1:6" x14ac:dyDescent="0.3">
      <c r="A90" s="7"/>
      <c r="B90" s="7"/>
      <c r="C90" s="8"/>
      <c r="D90" s="9"/>
      <c r="E90" s="4"/>
      <c r="F90" s="4"/>
    </row>
    <row r="91" spans="1:6" x14ac:dyDescent="0.3">
      <c r="A91" s="7"/>
      <c r="B91" s="7"/>
      <c r="C91" s="8"/>
      <c r="D91" s="9"/>
      <c r="E91" s="4"/>
      <c r="F91" s="4"/>
    </row>
    <row r="92" spans="1:6" x14ac:dyDescent="0.3">
      <c r="A92" s="7"/>
      <c r="B92" s="7"/>
      <c r="C92" s="8"/>
      <c r="D92" s="9"/>
      <c r="E92" s="4"/>
      <c r="F92" s="4"/>
    </row>
    <row r="93" spans="1:6" x14ac:dyDescent="0.3">
      <c r="A93" s="7"/>
      <c r="B93" s="7"/>
      <c r="C93" s="8"/>
      <c r="D93" s="9"/>
      <c r="E93" s="4"/>
      <c r="F93" s="4"/>
    </row>
    <row r="94" spans="1:6" x14ac:dyDescent="0.3">
      <c r="A94" s="7"/>
      <c r="B94" s="7"/>
      <c r="C94" s="8"/>
      <c r="D94" s="9"/>
      <c r="E94" s="4"/>
      <c r="F94" s="4"/>
    </row>
    <row r="95" spans="1:6" x14ac:dyDescent="0.3">
      <c r="A95" s="7"/>
      <c r="B95" s="7"/>
      <c r="C95" s="8"/>
      <c r="D95" s="9"/>
      <c r="E95" s="4"/>
      <c r="F95" s="4"/>
    </row>
    <row r="96" spans="1:6" x14ac:dyDescent="0.3">
      <c r="A96" s="7"/>
      <c r="B96" s="7"/>
      <c r="C96" s="8"/>
      <c r="D96" s="9"/>
      <c r="E96" s="4"/>
      <c r="F96" s="4"/>
    </row>
    <row r="97" spans="1:6" x14ac:dyDescent="0.3">
      <c r="A97" s="7"/>
      <c r="B97" s="7"/>
      <c r="C97" s="8"/>
      <c r="D97" s="9"/>
      <c r="E97" s="4"/>
      <c r="F97" s="4"/>
    </row>
    <row r="98" spans="1:6" x14ac:dyDescent="0.3">
      <c r="A98" s="7"/>
      <c r="B98" s="7"/>
      <c r="C98" s="8"/>
      <c r="D98" s="9"/>
      <c r="E98" s="4"/>
      <c r="F98" s="4"/>
    </row>
    <row r="99" spans="1:6" x14ac:dyDescent="0.3">
      <c r="A99" s="7"/>
      <c r="B99" s="7"/>
      <c r="C99" s="8"/>
      <c r="D99" s="9"/>
      <c r="E99" s="4"/>
      <c r="F99" s="4"/>
    </row>
    <row r="100" spans="1:6" x14ac:dyDescent="0.3">
      <c r="A100" s="7"/>
      <c r="B100" s="7"/>
      <c r="C100" s="8"/>
      <c r="D100" s="9"/>
      <c r="E100" s="4"/>
      <c r="F100" s="4"/>
    </row>
    <row r="101" spans="1:6" x14ac:dyDescent="0.3">
      <c r="A101" s="7"/>
      <c r="B101" s="7"/>
      <c r="C101" s="8"/>
      <c r="D101" s="9"/>
      <c r="E101" s="4"/>
      <c r="F101" s="4"/>
    </row>
    <row r="102" spans="1:6" x14ac:dyDescent="0.3">
      <c r="A102" s="7"/>
      <c r="B102" s="7"/>
      <c r="C102" s="8"/>
      <c r="D102" s="6"/>
      <c r="E102" s="4"/>
      <c r="F102" s="4"/>
    </row>
    <row r="103" spans="1:6" x14ac:dyDescent="0.3">
      <c r="A103" s="7"/>
      <c r="B103" s="7"/>
      <c r="C103" s="8"/>
      <c r="D103" s="9"/>
      <c r="E103" s="4"/>
      <c r="F103" s="4"/>
    </row>
    <row r="104" spans="1:6" x14ac:dyDescent="0.3">
      <c r="A104" s="7"/>
      <c r="B104" s="7"/>
      <c r="C104" s="8"/>
      <c r="D104" s="9"/>
      <c r="E104" s="4"/>
      <c r="F104" s="4"/>
    </row>
    <row r="105" spans="1:6" x14ac:dyDescent="0.3">
      <c r="A105" s="7"/>
      <c r="B105" s="7"/>
      <c r="C105" s="8"/>
      <c r="D105" s="9"/>
      <c r="E105" s="4"/>
      <c r="F105" s="4"/>
    </row>
    <row r="106" spans="1:6" x14ac:dyDescent="0.3">
      <c r="A106" s="7"/>
      <c r="B106" s="7"/>
      <c r="C106" s="8"/>
      <c r="D106" s="9"/>
      <c r="E106" s="4"/>
      <c r="F106" s="4"/>
    </row>
    <row r="107" spans="1:6" x14ac:dyDescent="0.3">
      <c r="A107" s="7"/>
      <c r="B107" s="7"/>
      <c r="C107" s="8"/>
      <c r="D107" s="9"/>
      <c r="E107" s="4"/>
      <c r="F107" s="4"/>
    </row>
    <row r="108" spans="1:6" x14ac:dyDescent="0.3">
      <c r="A108" s="7"/>
      <c r="B108" s="7"/>
      <c r="C108" s="8"/>
      <c r="D108" s="9"/>
      <c r="E108" s="4"/>
      <c r="F108" s="4"/>
    </row>
    <row r="109" spans="1:6" x14ac:dyDescent="0.3">
      <c r="A109" s="7"/>
      <c r="B109" s="7"/>
      <c r="C109" s="8"/>
      <c r="D109" s="9"/>
      <c r="E109" s="4"/>
      <c r="F109" s="4"/>
    </row>
    <row r="110" spans="1:6" x14ac:dyDescent="0.3">
      <c r="A110" s="7"/>
      <c r="B110" s="7"/>
      <c r="C110" s="8"/>
      <c r="D110" s="9"/>
      <c r="E110" s="4"/>
      <c r="F110" s="4"/>
    </row>
    <row r="111" spans="1:6" x14ac:dyDescent="0.3">
      <c r="A111" s="7"/>
      <c r="B111" s="7"/>
      <c r="C111" s="8"/>
      <c r="D111" s="9"/>
      <c r="E111" s="4"/>
      <c r="F111" s="4"/>
    </row>
    <row r="112" spans="1:6" x14ac:dyDescent="0.3">
      <c r="A112" s="7"/>
      <c r="B112" s="7"/>
      <c r="C112" s="8"/>
      <c r="D112" s="9"/>
      <c r="E112" s="4"/>
      <c r="F112" s="4"/>
    </row>
    <row r="113" spans="1:6" x14ac:dyDescent="0.3">
      <c r="A113" s="7"/>
      <c r="B113" s="7"/>
      <c r="C113" s="8"/>
      <c r="D113" s="9"/>
      <c r="E113" s="4"/>
      <c r="F113" s="4"/>
    </row>
    <row r="114" spans="1:6" x14ac:dyDescent="0.3">
      <c r="A114" s="7"/>
      <c r="B114" s="7"/>
      <c r="C114" s="8"/>
      <c r="D114" s="9"/>
      <c r="E114" s="4"/>
      <c r="F114" s="4"/>
    </row>
    <row r="115" spans="1:6" x14ac:dyDescent="0.3">
      <c r="A115" s="7"/>
      <c r="B115" s="7"/>
      <c r="C115" s="8"/>
      <c r="D115" s="9"/>
      <c r="E115" s="4"/>
      <c r="F115" s="4"/>
    </row>
    <row r="116" spans="1:6" x14ac:dyDescent="0.3">
      <c r="A116" s="7"/>
      <c r="B116" s="7"/>
      <c r="C116" s="8"/>
      <c r="D116" s="9"/>
      <c r="E116" s="4"/>
      <c r="F116" s="4"/>
    </row>
    <row r="117" spans="1:6" x14ac:dyDescent="0.3">
      <c r="A117" s="7"/>
      <c r="B117" s="7"/>
      <c r="C117" s="8"/>
      <c r="D117" s="9"/>
      <c r="E117" s="4"/>
      <c r="F117" s="4"/>
    </row>
    <row r="118" spans="1:6" x14ac:dyDescent="0.3">
      <c r="A118" s="7"/>
      <c r="B118" s="7"/>
      <c r="C118" s="8"/>
      <c r="D118" s="9"/>
      <c r="E118" s="4"/>
      <c r="F118" s="4"/>
    </row>
    <row r="119" spans="1:6" x14ac:dyDescent="0.3">
      <c r="A119" s="7"/>
      <c r="B119" s="7"/>
      <c r="C119" s="8"/>
      <c r="D119" s="9"/>
      <c r="E119" s="4"/>
      <c r="F119" s="4"/>
    </row>
    <row r="120" spans="1:6" x14ac:dyDescent="0.3">
      <c r="A120" s="7"/>
      <c r="B120" s="7"/>
      <c r="C120" s="8"/>
      <c r="D120" s="9"/>
      <c r="E120" s="4"/>
      <c r="F120" s="4"/>
    </row>
    <row r="121" spans="1:6" x14ac:dyDescent="0.3">
      <c r="A121" s="7"/>
      <c r="B121" s="7"/>
      <c r="C121" s="8"/>
      <c r="D121" s="9"/>
      <c r="E121" s="4"/>
      <c r="F121" s="4"/>
    </row>
    <row r="122" spans="1:6" x14ac:dyDescent="0.3">
      <c r="A122" s="7"/>
      <c r="B122" s="7"/>
      <c r="C122" s="8"/>
      <c r="D122" s="9"/>
      <c r="E122" s="4"/>
      <c r="F122" s="4"/>
    </row>
    <row r="123" spans="1:6" x14ac:dyDescent="0.3">
      <c r="A123" s="7"/>
      <c r="B123" s="7"/>
      <c r="C123" s="8"/>
      <c r="D123" s="9"/>
      <c r="E123" s="4"/>
      <c r="F123" s="4"/>
    </row>
    <row r="124" spans="1:6" x14ac:dyDescent="0.3">
      <c r="A124" s="7"/>
      <c r="B124" s="7"/>
      <c r="C124" s="8"/>
      <c r="D124" s="9"/>
      <c r="E124" s="4"/>
      <c r="F124" s="4"/>
    </row>
    <row r="125" spans="1:6" x14ac:dyDescent="0.3">
      <c r="A125" s="7"/>
      <c r="B125" s="7"/>
      <c r="C125" s="8"/>
      <c r="D125" s="9"/>
      <c r="E125" s="4"/>
      <c r="F125" s="4"/>
    </row>
    <row r="126" spans="1:6" x14ac:dyDescent="0.3">
      <c r="A126" s="7"/>
      <c r="B126" s="7"/>
      <c r="C126" s="8"/>
      <c r="D126" s="9"/>
      <c r="E126" s="4"/>
      <c r="F126" s="4"/>
    </row>
    <row r="127" spans="1:6" x14ac:dyDescent="0.3">
      <c r="A127" s="7"/>
      <c r="B127" s="7"/>
      <c r="C127" s="8"/>
      <c r="D127" s="9"/>
      <c r="E127" s="4"/>
      <c r="F127" s="4"/>
    </row>
    <row r="128" spans="1:6" x14ac:dyDescent="0.3">
      <c r="A128" s="7"/>
      <c r="B128" s="7"/>
      <c r="C128" s="8"/>
      <c r="D128" s="9"/>
      <c r="E128" s="4"/>
      <c r="F128" s="4"/>
    </row>
    <row r="129" spans="1:6" x14ac:dyDescent="0.3">
      <c r="A129" s="7"/>
      <c r="B129" s="7"/>
      <c r="C129" s="8"/>
      <c r="D129" s="9"/>
      <c r="E129" s="4"/>
      <c r="F129" s="4"/>
    </row>
    <row r="130" spans="1:6" x14ac:dyDescent="0.3">
      <c r="A130" s="7"/>
      <c r="B130" s="7"/>
      <c r="C130" s="8"/>
      <c r="D130" s="9"/>
      <c r="E130" s="4"/>
      <c r="F130" s="4"/>
    </row>
    <row r="131" spans="1:6" x14ac:dyDescent="0.3">
      <c r="A131" s="7"/>
      <c r="B131" s="7"/>
      <c r="C131" s="8"/>
      <c r="D131" s="9"/>
      <c r="E131" s="4"/>
      <c r="F131" s="4"/>
    </row>
    <row r="132" spans="1:6" x14ac:dyDescent="0.3">
      <c r="A132" s="7"/>
      <c r="B132" s="7"/>
      <c r="C132" s="8"/>
      <c r="D132" s="9"/>
      <c r="E132" s="4"/>
      <c r="F132" s="4"/>
    </row>
    <row r="133" spans="1:6" x14ac:dyDescent="0.3">
      <c r="A133" s="7"/>
      <c r="B133" s="7"/>
      <c r="C133" s="8"/>
      <c r="D133" s="9"/>
      <c r="E133" s="4"/>
      <c r="F133" s="4"/>
    </row>
    <row r="134" spans="1:6" x14ac:dyDescent="0.3">
      <c r="A134" s="7"/>
      <c r="B134" s="7"/>
      <c r="C134" s="8"/>
      <c r="D134" s="6"/>
      <c r="E134" s="4"/>
      <c r="F134" s="4"/>
    </row>
    <row r="135" spans="1:6" x14ac:dyDescent="0.3">
      <c r="A135" s="7"/>
      <c r="B135" s="7"/>
      <c r="C135" s="8"/>
      <c r="D135" s="9"/>
      <c r="E135" s="4"/>
      <c r="F135" s="4"/>
    </row>
    <row r="136" spans="1:6" x14ac:dyDescent="0.3">
      <c r="A136" s="7"/>
      <c r="B136" s="7"/>
      <c r="C136" s="8"/>
      <c r="D136" s="9"/>
      <c r="E136" s="4"/>
      <c r="F136" s="4"/>
    </row>
    <row r="137" spans="1:6" x14ac:dyDescent="0.3">
      <c r="A137" s="7"/>
      <c r="B137" s="7"/>
      <c r="C137" s="8"/>
      <c r="D137" s="9"/>
      <c r="E137" s="4"/>
      <c r="F137" s="4"/>
    </row>
    <row r="138" spans="1:6" x14ac:dyDescent="0.3">
      <c r="A138" s="7"/>
      <c r="B138" s="7"/>
      <c r="C138" s="8"/>
      <c r="D138" s="9"/>
      <c r="E138" s="4"/>
      <c r="F138" s="4"/>
    </row>
    <row r="139" spans="1:6" x14ac:dyDescent="0.3">
      <c r="A139" s="7"/>
      <c r="B139" s="7"/>
      <c r="C139" s="8"/>
      <c r="D139" s="9"/>
      <c r="E139" s="4"/>
      <c r="F139" s="4"/>
    </row>
    <row r="140" spans="1:6" x14ac:dyDescent="0.3">
      <c r="A140" s="7"/>
      <c r="B140" s="7"/>
      <c r="C140" s="8"/>
      <c r="D140" s="9"/>
      <c r="E140" s="4"/>
      <c r="F140" s="4"/>
    </row>
    <row r="141" spans="1:6" x14ac:dyDescent="0.3">
      <c r="A141" s="7"/>
      <c r="B141" s="7"/>
      <c r="C141" s="8"/>
      <c r="D141" s="9"/>
      <c r="E141" s="4"/>
      <c r="F141" s="4"/>
    </row>
    <row r="142" spans="1:6" x14ac:dyDescent="0.3">
      <c r="A142" s="7"/>
      <c r="B142" s="7"/>
      <c r="C142" s="8"/>
      <c r="D142" s="9"/>
      <c r="E142" s="4"/>
      <c r="F142" s="4"/>
    </row>
    <row r="143" spans="1:6" x14ac:dyDescent="0.3">
      <c r="A143" s="7"/>
      <c r="B143" s="7"/>
      <c r="C143" s="8"/>
      <c r="D143" s="9"/>
      <c r="E143" s="4"/>
      <c r="F143" s="4"/>
    </row>
    <row r="144" spans="1:6" x14ac:dyDescent="0.3">
      <c r="A144" s="7"/>
      <c r="B144" s="7"/>
      <c r="C144" s="8"/>
      <c r="D144" s="9"/>
      <c r="E144" s="4"/>
      <c r="F144" s="4"/>
    </row>
    <row r="145" spans="1:6" x14ac:dyDescent="0.3">
      <c r="A145" s="7"/>
      <c r="B145" s="7"/>
      <c r="C145" s="8"/>
      <c r="D145" s="9"/>
      <c r="E145" s="4"/>
      <c r="F145" s="4"/>
    </row>
    <row r="146" spans="1:6" x14ac:dyDescent="0.3">
      <c r="A146" s="7"/>
      <c r="B146" s="7"/>
      <c r="C146" s="8"/>
      <c r="D146" s="9"/>
      <c r="E146" s="4"/>
      <c r="F146" s="4"/>
    </row>
    <row r="147" spans="1:6" x14ac:dyDescent="0.3">
      <c r="A147" s="7"/>
      <c r="B147" s="7"/>
      <c r="C147" s="8"/>
      <c r="D147" s="9"/>
      <c r="E147" s="4"/>
      <c r="F147" s="4"/>
    </row>
    <row r="148" spans="1:6" x14ac:dyDescent="0.3">
      <c r="A148" s="7"/>
      <c r="B148" s="7"/>
      <c r="C148" s="8"/>
      <c r="D148" s="9"/>
      <c r="E148" s="4"/>
      <c r="F148" s="4"/>
    </row>
    <row r="149" spans="1:6" x14ac:dyDescent="0.3">
      <c r="A149" s="7"/>
      <c r="B149" s="7"/>
      <c r="C149" s="8"/>
      <c r="D149" s="9"/>
      <c r="E149" s="4"/>
      <c r="F149" s="4"/>
    </row>
    <row r="150" spans="1:6" x14ac:dyDescent="0.3">
      <c r="A150" s="7"/>
      <c r="B150" s="7"/>
      <c r="C150" s="8"/>
      <c r="D150" s="9"/>
      <c r="E150" s="4"/>
      <c r="F150" s="4"/>
    </row>
    <row r="151" spans="1:6" x14ac:dyDescent="0.3">
      <c r="A151" s="7"/>
      <c r="B151" s="7"/>
      <c r="C151" s="8"/>
      <c r="D151" s="9"/>
      <c r="E151" s="4"/>
      <c r="F151" s="4"/>
    </row>
    <row r="152" spans="1:6" x14ac:dyDescent="0.3">
      <c r="A152" s="7"/>
      <c r="B152" s="7"/>
      <c r="C152" s="8"/>
      <c r="D152" s="9"/>
      <c r="E152" s="4"/>
      <c r="F152" s="4"/>
    </row>
    <row r="153" spans="1:6" x14ac:dyDescent="0.3">
      <c r="A153" s="7"/>
      <c r="B153" s="7"/>
      <c r="C153" s="8"/>
      <c r="D153" s="9"/>
      <c r="E153" s="4"/>
      <c r="F153" s="4"/>
    </row>
    <row r="154" spans="1:6" x14ac:dyDescent="0.3">
      <c r="A154" s="7"/>
      <c r="B154" s="7"/>
      <c r="C154" s="8"/>
      <c r="D154" s="9"/>
      <c r="E154" s="4"/>
      <c r="F154" s="4"/>
    </row>
    <row r="155" spans="1:6" x14ac:dyDescent="0.3">
      <c r="A155" s="7"/>
      <c r="B155" s="7"/>
      <c r="C155" s="8"/>
      <c r="D155" s="9"/>
      <c r="E155" s="4"/>
      <c r="F155" s="4"/>
    </row>
    <row r="156" spans="1:6" x14ac:dyDescent="0.3">
      <c r="A156" s="7"/>
      <c r="B156" s="7"/>
      <c r="C156" s="8"/>
      <c r="D156" s="9"/>
      <c r="E156" s="4"/>
      <c r="F156" s="4"/>
    </row>
    <row r="157" spans="1:6" x14ac:dyDescent="0.3">
      <c r="A157" s="7"/>
      <c r="B157" s="7"/>
      <c r="C157" s="8"/>
      <c r="D157" s="9"/>
      <c r="E157" s="4"/>
      <c r="F157" s="4"/>
    </row>
    <row r="158" spans="1:6" x14ac:dyDescent="0.3">
      <c r="A158" s="7"/>
      <c r="B158" s="7"/>
      <c r="C158" s="8"/>
      <c r="D158" s="9"/>
      <c r="E158" s="4"/>
      <c r="F158" s="4"/>
    </row>
    <row r="159" spans="1:6" x14ac:dyDescent="0.3">
      <c r="A159" s="7"/>
      <c r="B159" s="7"/>
      <c r="C159" s="8"/>
      <c r="D159" s="9"/>
      <c r="E159" s="4"/>
      <c r="F159" s="4"/>
    </row>
    <row r="160" spans="1:6" x14ac:dyDescent="0.3">
      <c r="A160" s="7"/>
      <c r="B160" s="7"/>
      <c r="C160" s="8"/>
      <c r="D160" s="9"/>
      <c r="E160" s="4"/>
      <c r="F160" s="4"/>
    </row>
    <row r="161" spans="1:6" x14ac:dyDescent="0.3">
      <c r="A161" s="7"/>
      <c r="B161" s="7"/>
      <c r="C161" s="8"/>
      <c r="D161" s="9"/>
      <c r="E161" s="4"/>
      <c r="F161" s="4"/>
    </row>
    <row r="162" spans="1:6" x14ac:dyDescent="0.3">
      <c r="A162" s="7"/>
      <c r="B162" s="7"/>
      <c r="C162" s="8"/>
      <c r="D162" s="9"/>
      <c r="E162" s="4"/>
      <c r="F162" s="4"/>
    </row>
    <row r="163" spans="1:6" x14ac:dyDescent="0.3">
      <c r="A163" s="7"/>
      <c r="B163" s="7"/>
      <c r="C163" s="8"/>
      <c r="D163" s="9"/>
      <c r="E163" s="4"/>
      <c r="F163" s="4"/>
    </row>
    <row r="164" spans="1:6" x14ac:dyDescent="0.3">
      <c r="A164" s="7"/>
      <c r="B164" s="7"/>
      <c r="C164" s="8"/>
      <c r="D164" s="9"/>
      <c r="E164" s="4"/>
      <c r="F164" s="4"/>
    </row>
    <row r="165" spans="1:6" x14ac:dyDescent="0.3">
      <c r="A165" s="7"/>
      <c r="B165" s="7"/>
      <c r="C165" s="8"/>
      <c r="D165" s="9"/>
      <c r="E165" s="4"/>
      <c r="F165" s="4"/>
    </row>
    <row r="166" spans="1:6" x14ac:dyDescent="0.3">
      <c r="A166" s="7"/>
      <c r="B166" s="7"/>
      <c r="C166" s="8"/>
      <c r="D166" s="6"/>
      <c r="E166" s="4"/>
      <c r="F166" s="4"/>
    </row>
    <row r="167" spans="1:6" x14ac:dyDescent="0.3">
      <c r="A167" s="7"/>
      <c r="B167" s="7"/>
      <c r="C167" s="8"/>
      <c r="D167" s="9"/>
      <c r="E167" s="4"/>
      <c r="F167" s="4"/>
    </row>
    <row r="168" spans="1:6" x14ac:dyDescent="0.3">
      <c r="A168" s="7"/>
      <c r="B168" s="7"/>
      <c r="C168" s="8"/>
      <c r="D168" s="9"/>
      <c r="E168" s="4"/>
      <c r="F168" s="4"/>
    </row>
    <row r="169" spans="1:6" x14ac:dyDescent="0.3">
      <c r="A169" s="7"/>
      <c r="B169" s="7"/>
      <c r="C169" s="8"/>
      <c r="D169" s="9"/>
      <c r="E169" s="4"/>
      <c r="F169" s="4"/>
    </row>
    <row r="170" spans="1:6" x14ac:dyDescent="0.3">
      <c r="A170" s="7"/>
      <c r="B170" s="7"/>
      <c r="C170" s="8"/>
      <c r="D170" s="9"/>
      <c r="E170" s="4"/>
      <c r="F170" s="4"/>
    </row>
    <row r="171" spans="1:6" x14ac:dyDescent="0.3">
      <c r="A171" s="7"/>
      <c r="B171" s="7"/>
      <c r="C171" s="8"/>
      <c r="D171" s="9"/>
      <c r="E171" s="4"/>
      <c r="F171" s="4"/>
    </row>
    <row r="172" spans="1:6" x14ac:dyDescent="0.3">
      <c r="A172" s="7"/>
      <c r="B172" s="7"/>
      <c r="C172" s="8"/>
      <c r="D172" s="9"/>
      <c r="E172" s="4"/>
      <c r="F172" s="4"/>
    </row>
    <row r="173" spans="1:6" x14ac:dyDescent="0.3">
      <c r="A173" s="7"/>
      <c r="B173" s="7"/>
      <c r="C173" s="8"/>
      <c r="D173" s="9"/>
      <c r="E173" s="4"/>
      <c r="F173" s="4"/>
    </row>
    <row r="174" spans="1:6" x14ac:dyDescent="0.3">
      <c r="A174" s="7"/>
      <c r="B174" s="7"/>
      <c r="C174" s="8"/>
      <c r="D174" s="9"/>
      <c r="E174" s="4"/>
      <c r="F174" s="4"/>
    </row>
    <row r="175" spans="1:6" x14ac:dyDescent="0.3">
      <c r="A175" s="7"/>
      <c r="B175" s="7"/>
      <c r="C175" s="8"/>
      <c r="D175" s="9"/>
      <c r="E175" s="4"/>
      <c r="F175" s="4"/>
    </row>
    <row r="176" spans="1:6" x14ac:dyDescent="0.3">
      <c r="A176" s="7"/>
      <c r="B176" s="7"/>
      <c r="C176" s="8"/>
      <c r="D176" s="9"/>
      <c r="E176" s="4"/>
      <c r="F176" s="4"/>
    </row>
    <row r="177" spans="1:6" x14ac:dyDescent="0.3">
      <c r="A177" s="7"/>
      <c r="B177" s="7"/>
      <c r="C177" s="8"/>
      <c r="D177" s="9"/>
      <c r="E177" s="4"/>
      <c r="F177" s="4"/>
    </row>
    <row r="178" spans="1:6" x14ac:dyDescent="0.3">
      <c r="A178" s="7"/>
      <c r="B178" s="7"/>
      <c r="C178" s="8"/>
      <c r="D178" s="9"/>
      <c r="E178" s="4"/>
      <c r="F178" s="4"/>
    </row>
    <row r="179" spans="1:6" x14ac:dyDescent="0.3">
      <c r="A179" s="7"/>
      <c r="B179" s="7"/>
      <c r="C179" s="8"/>
      <c r="D179" s="9"/>
      <c r="E179" s="4"/>
      <c r="F179" s="4"/>
    </row>
    <row r="180" spans="1:6" x14ac:dyDescent="0.3">
      <c r="A180" s="7"/>
      <c r="B180" s="7"/>
      <c r="C180" s="8"/>
      <c r="D180" s="9"/>
      <c r="E180" s="4"/>
      <c r="F180" s="4"/>
    </row>
    <row r="181" spans="1:6" x14ac:dyDescent="0.3">
      <c r="A181" s="7"/>
      <c r="B181" s="7"/>
      <c r="C181" s="8"/>
      <c r="D181" s="9"/>
      <c r="E181" s="4"/>
      <c r="F181" s="4"/>
    </row>
    <row r="182" spans="1:6" x14ac:dyDescent="0.3">
      <c r="A182" s="7"/>
      <c r="B182" s="7"/>
      <c r="C182" s="8"/>
      <c r="D182" s="9"/>
      <c r="E182" s="3"/>
      <c r="F182" s="5"/>
    </row>
    <row r="183" spans="1:6" x14ac:dyDescent="0.3">
      <c r="A183" s="7"/>
      <c r="B183" s="7"/>
      <c r="C183" s="8"/>
      <c r="D183" s="9"/>
      <c r="E183" s="3"/>
      <c r="F183" s="5"/>
    </row>
    <row r="184" spans="1:6" x14ac:dyDescent="0.3">
      <c r="A184" s="7"/>
      <c r="B184" s="7"/>
      <c r="C184" s="8"/>
      <c r="D184" s="9"/>
      <c r="E184" s="3"/>
      <c r="F184" s="5"/>
    </row>
    <row r="185" spans="1:6" x14ac:dyDescent="0.3">
      <c r="A185" s="7"/>
      <c r="B185" s="7"/>
      <c r="C185" s="8"/>
      <c r="D185" s="9"/>
      <c r="E185" s="3"/>
      <c r="F185" s="5"/>
    </row>
    <row r="186" spans="1:6" x14ac:dyDescent="0.3">
      <c r="A186" s="7"/>
      <c r="B186" s="7"/>
      <c r="C186" s="8"/>
      <c r="D186" s="9"/>
      <c r="E186" s="3"/>
      <c r="F186" s="5"/>
    </row>
    <row r="187" spans="1:6" x14ac:dyDescent="0.3">
      <c r="A187" s="7"/>
      <c r="B187" s="7"/>
      <c r="C187" s="8"/>
      <c r="D187" s="9"/>
      <c r="E187" s="3"/>
      <c r="F187" s="5"/>
    </row>
    <row r="188" spans="1:6" x14ac:dyDescent="0.3">
      <c r="A188" s="7"/>
      <c r="B188" s="7"/>
      <c r="C188" s="8"/>
      <c r="D188" s="9"/>
      <c r="E188" s="3"/>
      <c r="F188" s="5"/>
    </row>
    <row r="189" spans="1:6" x14ac:dyDescent="0.3">
      <c r="A189" s="7"/>
      <c r="B189" s="7"/>
      <c r="C189" s="8"/>
      <c r="D189" s="9"/>
      <c r="E189" s="3"/>
      <c r="F189" s="5"/>
    </row>
    <row r="190" spans="1:6" x14ac:dyDescent="0.3">
      <c r="A190" s="7"/>
      <c r="B190" s="7"/>
      <c r="C190" s="8"/>
      <c r="D190" s="9"/>
      <c r="E190" s="3"/>
      <c r="F190" s="11"/>
    </row>
    <row r="191" spans="1:6" x14ac:dyDescent="0.3">
      <c r="A191" s="7"/>
      <c r="B191" s="7"/>
      <c r="C191" s="8"/>
      <c r="D191" s="9"/>
      <c r="E191" s="3"/>
      <c r="F191" s="11"/>
    </row>
    <row r="192" spans="1:6" x14ac:dyDescent="0.3">
      <c r="A192" s="7"/>
      <c r="B192" s="7"/>
      <c r="C192" s="8"/>
      <c r="D192" s="9"/>
      <c r="E192" s="4"/>
      <c r="F192" s="4"/>
    </row>
    <row r="193" spans="1:6" x14ac:dyDescent="0.3">
      <c r="A193" s="7"/>
      <c r="B193" s="7"/>
      <c r="C193" s="8"/>
      <c r="D193" s="9"/>
      <c r="E193" s="3"/>
      <c r="F193" s="11"/>
    </row>
    <row r="194" spans="1:6" x14ac:dyDescent="0.3">
      <c r="A194" s="7"/>
      <c r="B194" s="7"/>
      <c r="C194" s="8"/>
      <c r="D194" s="9"/>
      <c r="E194" s="3"/>
      <c r="F194" s="5"/>
    </row>
    <row r="195" spans="1:6" x14ac:dyDescent="0.3">
      <c r="A195" s="7"/>
      <c r="B195" s="7"/>
      <c r="C195" s="8"/>
      <c r="D195" s="9"/>
      <c r="E195" s="3"/>
      <c r="F195" s="5"/>
    </row>
    <row r="196" spans="1:6" x14ac:dyDescent="0.3">
      <c r="A196" s="7"/>
      <c r="B196" s="7"/>
      <c r="C196" s="8"/>
      <c r="D196" s="9"/>
      <c r="E196" s="3"/>
      <c r="F196" s="5"/>
    </row>
    <row r="197" spans="1:6" x14ac:dyDescent="0.3">
      <c r="A197" s="7"/>
      <c r="B197" s="7"/>
      <c r="C197" s="8"/>
      <c r="D197" s="9"/>
      <c r="E197" s="3"/>
      <c r="F197" s="5"/>
    </row>
  </sheetData>
  <mergeCells count="6">
    <mergeCell ref="I6:L6"/>
    <mergeCell ref="H6:H7"/>
    <mergeCell ref="G6:G7"/>
    <mergeCell ref="I7:L7"/>
    <mergeCell ref="C21:G21"/>
    <mergeCell ref="I21:M21"/>
  </mergeCells>
  <conditionalFormatting sqref="E5:E13">
    <cfRule type="cellIs" dxfId="3" priority="5" operator="equal">
      <formula>$C$18</formula>
    </cfRule>
    <cfRule type="cellIs" dxfId="2" priority="6" operator="equal">
      <formula>$C$17</formula>
    </cfRule>
  </conditionalFormatting>
  <conditionalFormatting sqref="B5:B13">
    <cfRule type="cellIs" dxfId="1" priority="3" operator="equal">
      <formula>$D$18</formula>
    </cfRule>
    <cfRule type="cellIs" dxfId="0" priority="4" operator="equal">
      <formula>$D$17</formula>
    </cfRule>
  </conditionalFormatting>
  <dataValidations count="1">
    <dataValidation type="list" allowBlank="1" showInputMessage="1" showErrorMessage="1" sqref="C2">
      <formula1>quarter</formula1>
    </dataValidation>
  </dataValidations>
  <hyperlinks>
    <hyperlink ref="A1" location="Dashboard!A1" display="Home"/>
  </hyperlinks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showGridLines="0" workbookViewId="0"/>
  </sheetViews>
  <sheetFormatPr defaultRowHeight="14.4" x14ac:dyDescent="0.3"/>
  <cols>
    <col min="2" max="2" width="11.5546875" customWidth="1"/>
    <col min="3" max="3" width="16.77734375" customWidth="1"/>
    <col min="4" max="4" width="13.44140625" customWidth="1"/>
    <col min="5" max="5" width="22.109375" customWidth="1"/>
    <col min="6" max="6" width="22" customWidth="1"/>
  </cols>
  <sheetData>
    <row r="1" spans="1:11" ht="15" thickBot="1" x14ac:dyDescent="0.35">
      <c r="A1" s="76" t="s">
        <v>68</v>
      </c>
    </row>
    <row r="2" spans="1:11" x14ac:dyDescent="0.3">
      <c r="B2" s="119" t="s">
        <v>50</v>
      </c>
      <c r="C2" s="115" t="s">
        <v>5</v>
      </c>
      <c r="D2" s="119" t="s">
        <v>52</v>
      </c>
      <c r="E2" s="121" t="s">
        <v>53</v>
      </c>
      <c r="F2" s="115" t="s">
        <v>63</v>
      </c>
    </row>
    <row r="3" spans="1:11" ht="15" thickBot="1" x14ac:dyDescent="0.35">
      <c r="B3" s="120"/>
      <c r="C3" s="116"/>
      <c r="D3" s="120"/>
      <c r="E3" s="122"/>
      <c r="F3" s="116"/>
    </row>
    <row r="4" spans="1:11" x14ac:dyDescent="0.3">
      <c r="B4" s="113" t="s">
        <v>0</v>
      </c>
      <c r="C4" s="31">
        <v>41275</v>
      </c>
      <c r="D4" s="32">
        <f>SUMIFS(Data!E$2:E$193,Data!$A$2:$A$193,quaterly!$C4)</f>
        <v>4767.8795595337169</v>
      </c>
      <c r="E4" s="32">
        <f>SUMIFS(Data!F$2:F$193,Data!$A$2:$A$193,quaterly!$C4)</f>
        <v>5017.0011166888853</v>
      </c>
      <c r="F4" s="19">
        <f>E4-D4</f>
        <v>249.12155715516838</v>
      </c>
    </row>
    <row r="5" spans="1:11" x14ac:dyDescent="0.3">
      <c r="B5" s="113"/>
      <c r="C5" s="31">
        <v>41306</v>
      </c>
      <c r="D5" s="32">
        <f>SUMIFS(Data!E$2:E$193,Data!$A$2:$A$193,quaterly!$C5)</f>
        <v>5918.6010317245164</v>
      </c>
      <c r="E5" s="32">
        <f>SUMIFS(Data!F$2:F$193,Data!$A$2:$A$193,quaterly!$C5)</f>
        <v>6230.1063491837003</v>
      </c>
      <c r="F5" s="19">
        <f t="shared" ref="F5:F19" si="0">E5-D5</f>
        <v>311.50531745918397</v>
      </c>
    </row>
    <row r="6" spans="1:11" x14ac:dyDescent="0.3">
      <c r="B6" s="114"/>
      <c r="C6" s="31">
        <v>41334</v>
      </c>
      <c r="D6" s="32">
        <f>SUMIFS(Data!E$2:E$193,Data!$A$2:$A$193,quaterly!$C6)</f>
        <v>7131.6809611804201</v>
      </c>
      <c r="E6" s="32">
        <f>SUMIFS(Data!F$2:F$193,Data!$A$2:$A$193,quaterly!$C6)</f>
        <v>6229.0863491837008</v>
      </c>
      <c r="F6" s="33">
        <f t="shared" si="0"/>
        <v>-902.59461199671932</v>
      </c>
    </row>
    <row r="7" spans="1:11" x14ac:dyDescent="0.3">
      <c r="B7" s="117" t="s">
        <v>62</v>
      </c>
      <c r="C7" s="118"/>
      <c r="D7" s="34">
        <f>SUM(D4:D6)</f>
        <v>17818.161552438654</v>
      </c>
      <c r="E7" s="35">
        <f>SUM(E4:E6)</f>
        <v>17476.193815056286</v>
      </c>
      <c r="F7" s="36">
        <f>E7-D7</f>
        <v>-341.9677373823688</v>
      </c>
    </row>
    <row r="8" spans="1:11" x14ac:dyDescent="0.3">
      <c r="B8" s="112" t="s">
        <v>1</v>
      </c>
      <c r="C8" s="31">
        <v>41365</v>
      </c>
      <c r="D8" s="32">
        <f>SUMIFS(Data!E$2:E$193,Data!$A$2:$A$193,quaterly!$C8)</f>
        <v>4374.9744273017868</v>
      </c>
      <c r="E8" s="32">
        <f>SUMIFS(Data!F$2:F$193,Data!$A$2:$A$193,quaterly!$C8)</f>
        <v>4539.0458013420493</v>
      </c>
      <c r="F8" s="19">
        <f t="shared" si="0"/>
        <v>164.07137404026253</v>
      </c>
    </row>
    <row r="9" spans="1:11" x14ac:dyDescent="0.3">
      <c r="B9" s="113"/>
      <c r="C9" s="31">
        <v>41395</v>
      </c>
      <c r="D9" s="32">
        <f>SUMIFS(Data!E$2:E$193,Data!$A$2:$A$193,quaterly!$C9)</f>
        <v>4698.648129580969</v>
      </c>
      <c r="E9" s="32">
        <f>SUMIFS(Data!F$2:F$193,Data!$A$2:$A$193,quaterly!$C9)</f>
        <v>4804.498091409152</v>
      </c>
      <c r="F9" s="19">
        <f t="shared" si="0"/>
        <v>105.84996182818304</v>
      </c>
    </row>
    <row r="10" spans="1:11" x14ac:dyDescent="0.3">
      <c r="B10" s="114"/>
      <c r="C10" s="31">
        <v>41426</v>
      </c>
      <c r="D10" s="32">
        <f>SUMIFS(Data!E$2:E$193,Data!$A$2:$A$193,quaterly!$C10)</f>
        <v>4708.1949587490826</v>
      </c>
      <c r="E10" s="32">
        <f>SUMIFS(Data!F$2:F$193,Data!$A$2:$A$193,quaterly!$C10)</f>
        <v>4818.6887334174307</v>
      </c>
      <c r="F10" s="33">
        <f t="shared" si="0"/>
        <v>110.49377466834812</v>
      </c>
      <c r="K10" s="4"/>
    </row>
    <row r="11" spans="1:11" x14ac:dyDescent="0.3">
      <c r="B11" s="117" t="s">
        <v>62</v>
      </c>
      <c r="C11" s="118"/>
      <c r="D11" s="34">
        <f>SUM(D8:D10)</f>
        <v>13781.817515631839</v>
      </c>
      <c r="E11" s="35">
        <f>SUM(E8:E10)</f>
        <v>14162.232626168632</v>
      </c>
      <c r="F11" s="36">
        <f t="shared" si="0"/>
        <v>380.41511053679278</v>
      </c>
      <c r="K11" s="4"/>
    </row>
    <row r="12" spans="1:11" x14ac:dyDescent="0.3">
      <c r="B12" s="112" t="s">
        <v>2</v>
      </c>
      <c r="C12" s="31">
        <v>41456</v>
      </c>
      <c r="D12" s="32">
        <f>SUMIFS(Data!E$2:E$193,Data!$A$2:$A$193,quaterly!$C12)</f>
        <v>5942.9868234728001</v>
      </c>
      <c r="E12" s="32">
        <f>SUMIFS(Data!F$2:F$193,Data!$A$2:$A$193,quaterly!$C12)</f>
        <v>6255.7756036555802</v>
      </c>
      <c r="F12" s="19">
        <f t="shared" si="0"/>
        <v>312.7887801827801</v>
      </c>
      <c r="K12" s="4"/>
    </row>
    <row r="13" spans="1:11" x14ac:dyDescent="0.3">
      <c r="B13" s="113"/>
      <c r="C13" s="31">
        <v>41487</v>
      </c>
      <c r="D13" s="32">
        <f>SUMIFS(Data!E$2:E$193,Data!$A$2:$A$193,quaterly!$C13)</f>
        <v>4352.7743155430544</v>
      </c>
      <c r="E13" s="32">
        <f>SUMIFS(Data!F$2:F$193,Data!$A$2:$A$193,quaterly!$C13)</f>
        <v>4581.8677005716372</v>
      </c>
      <c r="F13" s="19">
        <f t="shared" si="0"/>
        <v>229.09338502858282</v>
      </c>
      <c r="K13" s="4"/>
    </row>
    <row r="14" spans="1:11" x14ac:dyDescent="0.3">
      <c r="B14" s="114"/>
      <c r="C14" s="31">
        <v>41518</v>
      </c>
      <c r="D14" s="32">
        <f>SUMIFS(Data!E$2:E$193,Data!$A$2:$A$193,quaterly!$C14)</f>
        <v>3962.9641432646122</v>
      </c>
      <c r="E14" s="32">
        <f>SUMIFS(Data!F$2:F$193,Data!$A$2:$A$193,quaterly!$C14)</f>
        <v>4395.5171793129084</v>
      </c>
      <c r="F14" s="33">
        <f t="shared" si="0"/>
        <v>432.55303604829624</v>
      </c>
      <c r="K14" s="4"/>
    </row>
    <row r="15" spans="1:11" x14ac:dyDescent="0.3">
      <c r="B15" s="117" t="s">
        <v>62</v>
      </c>
      <c r="C15" s="118"/>
      <c r="D15" s="34">
        <f>SUM(D12:D14)</f>
        <v>14258.725282280466</v>
      </c>
      <c r="E15" s="35">
        <f>SUM(E12:E14)</f>
        <v>15233.160483540127</v>
      </c>
      <c r="F15" s="36">
        <f t="shared" si="0"/>
        <v>974.43520125966097</v>
      </c>
      <c r="I15" s="30"/>
      <c r="K15" s="4"/>
    </row>
    <row r="16" spans="1:11" x14ac:dyDescent="0.3">
      <c r="B16" s="112" t="s">
        <v>3</v>
      </c>
      <c r="C16" s="31">
        <v>41548</v>
      </c>
      <c r="D16" s="32">
        <f>SUMIFS(Data!E$2:E$193,Data!$A$2:$A$193,quaterly!$C16)</f>
        <v>4184.1509619889775</v>
      </c>
      <c r="E16" s="32">
        <f>SUMIFS(Data!F$2:F$193,Data!$A$2:$A$193,quaterly!$C16)</f>
        <v>4144.8390338361032</v>
      </c>
      <c r="F16" s="19">
        <f t="shared" si="0"/>
        <v>-39.311928152874316</v>
      </c>
      <c r="K16" s="4"/>
    </row>
    <row r="17" spans="2:11" x14ac:dyDescent="0.3">
      <c r="B17" s="113"/>
      <c r="C17" s="31">
        <v>41579</v>
      </c>
      <c r="D17" s="32">
        <f>SUMIFS(Data!E$2:E$193,Data!$A$2:$A$193,quaterly!$C17)</f>
        <v>5984.8084531372815</v>
      </c>
      <c r="E17" s="32">
        <f>SUMIFS(Data!F$2:F$193,Data!$A$2:$A$193,quaterly!$C17)</f>
        <v>6106.9474011604925</v>
      </c>
      <c r="F17" s="19">
        <f t="shared" si="0"/>
        <v>122.13894802321101</v>
      </c>
      <c r="K17" s="4"/>
    </row>
    <row r="18" spans="2:11" x14ac:dyDescent="0.3">
      <c r="B18" s="114"/>
      <c r="C18" s="37">
        <v>41609</v>
      </c>
      <c r="D18" s="38">
        <f>SUMIFS(Data!E$2:E$193,Data!$A$2:$A$193,quaterly!$C18)</f>
        <v>5061.8252511604742</v>
      </c>
      <c r="E18" s="38">
        <f>SUMIFS(Data!F$2:F$193,Data!$A$2:$A$193,quaterly!$C18)</f>
        <v>5165.1278073066069</v>
      </c>
      <c r="F18" s="33">
        <f t="shared" si="0"/>
        <v>103.3025561461327</v>
      </c>
      <c r="K18" s="4"/>
    </row>
    <row r="19" spans="2:11" ht="15" thickBot="1" x14ac:dyDescent="0.35">
      <c r="B19" s="135" t="s">
        <v>62</v>
      </c>
      <c r="C19" s="136"/>
      <c r="D19" s="39">
        <f>SUM(D16:D18)</f>
        <v>15230.784666286734</v>
      </c>
      <c r="E19" s="39">
        <f>SUM(E16:E18)</f>
        <v>15416.914242303203</v>
      </c>
      <c r="F19" s="40">
        <f t="shared" si="0"/>
        <v>186.12957601646849</v>
      </c>
      <c r="K19" s="4"/>
    </row>
    <row r="20" spans="2:11" ht="15" thickBot="1" x14ac:dyDescent="0.35">
      <c r="B20" s="137" t="s">
        <v>51</v>
      </c>
      <c r="C20" s="138"/>
      <c r="D20" s="41">
        <f>SUM(D11,D15,D19,D7)</f>
        <v>61089.489016637701</v>
      </c>
      <c r="E20" s="41">
        <f t="shared" ref="E20" si="1">SUM(E11,E15,E19,E7)</f>
        <v>62288.501167068251</v>
      </c>
      <c r="F20" s="41">
        <f>E20-D20</f>
        <v>1199.0121504305498</v>
      </c>
      <c r="G20" s="4"/>
      <c r="K20" s="4"/>
    </row>
    <row r="21" spans="2:11" ht="15" thickBot="1" x14ac:dyDescent="0.35">
      <c r="B21" s="7"/>
      <c r="C21" s="7"/>
      <c r="D21" s="8"/>
      <c r="E21" s="9"/>
      <c r="F21" s="4"/>
      <c r="G21" s="4"/>
    </row>
    <row r="22" spans="2:11" x14ac:dyDescent="0.3">
      <c r="B22" s="123" t="s">
        <v>64</v>
      </c>
      <c r="C22" s="124"/>
      <c r="D22" s="124"/>
      <c r="E22" s="124"/>
      <c r="F22" s="125"/>
      <c r="G22" s="4"/>
    </row>
    <row r="23" spans="2:11" ht="15" thickBot="1" x14ac:dyDescent="0.35">
      <c r="B23" s="126"/>
      <c r="C23" s="127"/>
      <c r="D23" s="127"/>
      <c r="E23" s="127"/>
      <c r="F23" s="128"/>
      <c r="G23" s="4"/>
    </row>
    <row r="24" spans="2:11" ht="15" thickBot="1" x14ac:dyDescent="0.35">
      <c r="B24" s="7"/>
      <c r="C24" s="7"/>
      <c r="D24" s="8"/>
      <c r="E24" s="9"/>
      <c r="F24" s="4"/>
      <c r="G24" s="4"/>
    </row>
    <row r="25" spans="2:11" x14ac:dyDescent="0.3">
      <c r="B25" s="129" t="s">
        <v>65</v>
      </c>
      <c r="C25" s="130"/>
      <c r="D25" s="130"/>
      <c r="E25" s="130"/>
      <c r="F25" s="131"/>
      <c r="G25" s="4"/>
    </row>
    <row r="26" spans="2:11" ht="17.399999999999999" customHeight="1" thickBot="1" x14ac:dyDescent="0.35">
      <c r="B26" s="132"/>
      <c r="C26" s="133"/>
      <c r="D26" s="133"/>
      <c r="E26" s="133"/>
      <c r="F26" s="134"/>
      <c r="G26" s="4"/>
    </row>
    <row r="27" spans="2:11" ht="15" thickBot="1" x14ac:dyDescent="0.35">
      <c r="B27" s="7"/>
      <c r="C27" s="7"/>
      <c r="D27" s="8"/>
      <c r="E27" s="9"/>
      <c r="F27" s="4"/>
      <c r="G27" s="4"/>
    </row>
    <row r="28" spans="2:11" x14ac:dyDescent="0.3">
      <c r="B28" s="81" t="str">
        <f>UPPER("Over all budget needs to be")</f>
        <v>OVER ALL BUDGET NEEDS TO BE</v>
      </c>
      <c r="C28" s="82"/>
      <c r="D28" s="82"/>
      <c r="E28" s="82"/>
      <c r="F28" s="85">
        <f>F20</f>
        <v>1199.0121504305498</v>
      </c>
      <c r="G28" s="4"/>
    </row>
    <row r="29" spans="2:11" ht="15" thickBot="1" x14ac:dyDescent="0.35">
      <c r="B29" s="83"/>
      <c r="C29" s="84"/>
      <c r="D29" s="84"/>
      <c r="E29" s="84"/>
      <c r="F29" s="86"/>
      <c r="G29" s="4"/>
    </row>
    <row r="30" spans="2:11" x14ac:dyDescent="0.3">
      <c r="B30" s="7"/>
      <c r="F30" s="4"/>
      <c r="G30" s="4"/>
    </row>
    <row r="31" spans="2:11" x14ac:dyDescent="0.3">
      <c r="B31" s="7"/>
      <c r="F31" s="4"/>
      <c r="G31" s="4"/>
    </row>
    <row r="32" spans="2:11" x14ac:dyDescent="0.3">
      <c r="B32" s="7"/>
      <c r="C32" s="7"/>
      <c r="D32" s="8"/>
      <c r="E32" s="9"/>
      <c r="F32" s="4"/>
      <c r="G32" s="4"/>
    </row>
    <row r="33" spans="2:7" x14ac:dyDescent="0.3">
      <c r="B33" s="7"/>
      <c r="C33" s="7"/>
      <c r="D33" s="8"/>
      <c r="E33" s="9"/>
      <c r="F33" s="4"/>
      <c r="G33" s="4"/>
    </row>
    <row r="34" spans="2:7" x14ac:dyDescent="0.3">
      <c r="B34" s="7"/>
      <c r="C34" s="7"/>
      <c r="D34" s="8"/>
      <c r="E34" s="9"/>
      <c r="F34" s="4"/>
      <c r="G34" s="4"/>
    </row>
    <row r="35" spans="2:7" x14ac:dyDescent="0.3">
      <c r="B35" s="7"/>
      <c r="C35" s="7"/>
      <c r="D35" s="8"/>
      <c r="E35" s="6"/>
      <c r="F35" s="4"/>
      <c r="G35" s="4"/>
    </row>
    <row r="36" spans="2:7" x14ac:dyDescent="0.3">
      <c r="B36" s="7"/>
      <c r="C36" s="7"/>
      <c r="D36" s="8"/>
      <c r="E36" s="9"/>
      <c r="F36" s="4"/>
      <c r="G36" s="4"/>
    </row>
    <row r="37" spans="2:7" x14ac:dyDescent="0.3">
      <c r="B37" s="7"/>
      <c r="C37" s="7"/>
      <c r="D37" s="8"/>
      <c r="E37" s="9"/>
      <c r="F37" s="4"/>
      <c r="G37" s="4"/>
    </row>
    <row r="38" spans="2:7" x14ac:dyDescent="0.3">
      <c r="B38" s="7"/>
      <c r="C38" s="7"/>
      <c r="D38" s="8"/>
      <c r="E38" s="9"/>
      <c r="F38" s="4"/>
      <c r="G38" s="4"/>
    </row>
    <row r="39" spans="2:7" x14ac:dyDescent="0.3">
      <c r="B39" s="7"/>
      <c r="C39" s="7"/>
      <c r="D39" s="8"/>
      <c r="E39" s="9"/>
      <c r="F39" s="4"/>
      <c r="G39" s="4"/>
    </row>
    <row r="40" spans="2:7" x14ac:dyDescent="0.3">
      <c r="B40" s="7"/>
      <c r="C40" s="7"/>
      <c r="D40" s="8"/>
      <c r="E40" s="9"/>
      <c r="F40" s="4"/>
      <c r="G40" s="4"/>
    </row>
    <row r="41" spans="2:7" x14ac:dyDescent="0.3">
      <c r="B41" s="7"/>
      <c r="C41" s="7"/>
      <c r="D41" s="8"/>
      <c r="E41" s="9"/>
      <c r="F41" s="4"/>
      <c r="G41" s="4"/>
    </row>
    <row r="42" spans="2:7" x14ac:dyDescent="0.3">
      <c r="B42" s="7"/>
      <c r="C42" s="7"/>
      <c r="D42" s="8"/>
      <c r="E42" s="9"/>
      <c r="F42" s="4"/>
      <c r="G42" s="4"/>
    </row>
    <row r="43" spans="2:7" x14ac:dyDescent="0.3">
      <c r="B43" s="7"/>
      <c r="C43" s="7"/>
      <c r="D43" s="8"/>
      <c r="E43" s="9"/>
      <c r="F43" s="4"/>
      <c r="G43" s="4"/>
    </row>
    <row r="44" spans="2:7" x14ac:dyDescent="0.3">
      <c r="B44" s="7"/>
      <c r="C44" s="7"/>
      <c r="D44" s="8"/>
      <c r="E44" s="9"/>
      <c r="F44" s="4"/>
      <c r="G44" s="4"/>
    </row>
    <row r="45" spans="2:7" x14ac:dyDescent="0.3">
      <c r="B45" s="7"/>
      <c r="C45" s="7"/>
      <c r="D45" s="8"/>
      <c r="E45" s="9"/>
      <c r="F45" s="4"/>
      <c r="G45" s="4"/>
    </row>
    <row r="46" spans="2:7" x14ac:dyDescent="0.3">
      <c r="B46" s="7"/>
      <c r="C46" s="7"/>
      <c r="D46" s="8"/>
      <c r="E46" s="9"/>
      <c r="F46" s="4"/>
      <c r="G46" s="4"/>
    </row>
    <row r="47" spans="2:7" x14ac:dyDescent="0.3">
      <c r="B47" s="7"/>
      <c r="C47" s="7"/>
      <c r="D47" s="8"/>
      <c r="E47" s="9"/>
      <c r="F47" s="4"/>
      <c r="G47" s="4"/>
    </row>
    <row r="48" spans="2:7" x14ac:dyDescent="0.3">
      <c r="B48" s="7"/>
      <c r="C48" s="7"/>
      <c r="D48" s="8"/>
      <c r="E48" s="9"/>
      <c r="F48" s="4"/>
      <c r="G48" s="4"/>
    </row>
    <row r="49" spans="2:7" x14ac:dyDescent="0.3">
      <c r="B49" s="7"/>
      <c r="C49" s="7"/>
      <c r="D49" s="8"/>
      <c r="E49" s="9"/>
      <c r="F49" s="4"/>
      <c r="G49" s="4"/>
    </row>
    <row r="50" spans="2:7" x14ac:dyDescent="0.3">
      <c r="B50" s="7"/>
      <c r="C50" s="7"/>
      <c r="D50" s="8"/>
      <c r="E50" s="9"/>
      <c r="F50" s="4"/>
      <c r="G50" s="4"/>
    </row>
    <row r="51" spans="2:7" x14ac:dyDescent="0.3">
      <c r="B51" s="7"/>
      <c r="C51" s="7"/>
      <c r="D51" s="8"/>
      <c r="E51" s="9"/>
      <c r="F51" s="4"/>
      <c r="G51" s="4"/>
    </row>
    <row r="52" spans="2:7" x14ac:dyDescent="0.3">
      <c r="B52" s="7"/>
      <c r="C52" s="7"/>
      <c r="D52" s="8"/>
      <c r="E52" s="9"/>
      <c r="F52" s="4"/>
      <c r="G52" s="4"/>
    </row>
    <row r="53" spans="2:7" x14ac:dyDescent="0.3">
      <c r="B53" s="7"/>
      <c r="C53" s="7"/>
      <c r="D53" s="8"/>
      <c r="E53" s="9"/>
      <c r="F53" s="4"/>
      <c r="G53" s="4"/>
    </row>
    <row r="54" spans="2:7" x14ac:dyDescent="0.3">
      <c r="B54" s="7"/>
      <c r="C54" s="7"/>
      <c r="D54" s="8"/>
      <c r="E54" s="9"/>
      <c r="F54" s="4"/>
      <c r="G54" s="4"/>
    </row>
    <row r="55" spans="2:7" x14ac:dyDescent="0.3">
      <c r="B55" s="7"/>
      <c r="C55" s="7"/>
      <c r="D55" s="8"/>
      <c r="E55" s="9"/>
      <c r="F55" s="4"/>
      <c r="G55" s="4"/>
    </row>
    <row r="56" spans="2:7" x14ac:dyDescent="0.3">
      <c r="B56" s="7"/>
      <c r="C56" s="7"/>
      <c r="D56" s="8"/>
      <c r="E56" s="9"/>
      <c r="F56" s="4"/>
      <c r="G56" s="4"/>
    </row>
    <row r="57" spans="2:7" x14ac:dyDescent="0.3">
      <c r="B57" s="7"/>
      <c r="C57" s="7"/>
      <c r="D57" s="8"/>
      <c r="E57" s="9"/>
      <c r="F57" s="4"/>
      <c r="G57" s="4"/>
    </row>
    <row r="58" spans="2:7" x14ac:dyDescent="0.3">
      <c r="B58" s="7"/>
      <c r="C58" s="7"/>
      <c r="D58" s="8"/>
      <c r="E58" s="9"/>
      <c r="F58" s="4"/>
      <c r="G58" s="4"/>
    </row>
    <row r="59" spans="2:7" x14ac:dyDescent="0.3">
      <c r="B59" s="7"/>
      <c r="C59" s="7"/>
      <c r="D59" s="8"/>
      <c r="E59" s="9"/>
      <c r="F59" s="4"/>
      <c r="G59" s="4"/>
    </row>
    <row r="60" spans="2:7" x14ac:dyDescent="0.3">
      <c r="B60" s="7"/>
      <c r="C60" s="7"/>
      <c r="D60" s="8"/>
      <c r="E60" s="9"/>
      <c r="F60" s="4"/>
      <c r="G60" s="4"/>
    </row>
    <row r="61" spans="2:7" x14ac:dyDescent="0.3">
      <c r="B61" s="7"/>
      <c r="C61" s="7"/>
      <c r="D61" s="8"/>
      <c r="E61" s="9"/>
      <c r="F61" s="4"/>
      <c r="G61" s="4"/>
    </row>
    <row r="62" spans="2:7" x14ac:dyDescent="0.3">
      <c r="B62" s="7"/>
      <c r="C62" s="7"/>
      <c r="D62" s="8"/>
      <c r="E62" s="9"/>
      <c r="F62" s="4"/>
      <c r="G62" s="4"/>
    </row>
    <row r="63" spans="2:7" x14ac:dyDescent="0.3">
      <c r="B63" s="7"/>
      <c r="C63" s="7"/>
      <c r="D63" s="8"/>
      <c r="E63" s="9"/>
      <c r="F63" s="4"/>
      <c r="G63" s="4"/>
    </row>
    <row r="64" spans="2:7" x14ac:dyDescent="0.3">
      <c r="B64" s="7"/>
      <c r="C64" s="7"/>
      <c r="D64" s="8"/>
      <c r="E64" s="9"/>
      <c r="F64" s="4"/>
      <c r="G64" s="4"/>
    </row>
    <row r="65" spans="2:7" x14ac:dyDescent="0.3">
      <c r="B65" s="7"/>
      <c r="C65" s="7"/>
      <c r="D65" s="8"/>
      <c r="E65" s="9"/>
      <c r="F65" s="4"/>
      <c r="G65" s="4"/>
    </row>
    <row r="66" spans="2:7" x14ac:dyDescent="0.3">
      <c r="B66" s="7"/>
      <c r="C66" s="7"/>
      <c r="D66" s="8"/>
      <c r="E66" s="9"/>
      <c r="F66" s="4"/>
      <c r="G66" s="4"/>
    </row>
    <row r="67" spans="2:7" x14ac:dyDescent="0.3">
      <c r="B67" s="7"/>
      <c r="C67" s="7"/>
      <c r="D67" s="8"/>
      <c r="E67" s="6"/>
      <c r="F67" s="4"/>
      <c r="G67" s="4"/>
    </row>
    <row r="68" spans="2:7" x14ac:dyDescent="0.3">
      <c r="B68" s="7"/>
      <c r="C68" s="7"/>
      <c r="D68" s="8"/>
      <c r="E68" s="9"/>
      <c r="F68" s="4"/>
      <c r="G68" s="4"/>
    </row>
    <row r="69" spans="2:7" x14ac:dyDescent="0.3">
      <c r="B69" s="7"/>
      <c r="C69" s="7"/>
      <c r="D69" s="8"/>
      <c r="E69" s="9"/>
      <c r="F69" s="4"/>
      <c r="G69" s="4"/>
    </row>
    <row r="70" spans="2:7" x14ac:dyDescent="0.3">
      <c r="B70" s="7"/>
      <c r="C70" s="7"/>
      <c r="D70" s="8"/>
      <c r="E70" s="9"/>
      <c r="F70" s="4"/>
      <c r="G70" s="4"/>
    </row>
    <row r="71" spans="2:7" x14ac:dyDescent="0.3">
      <c r="B71" s="7"/>
      <c r="C71" s="7"/>
      <c r="D71" s="8"/>
      <c r="E71" s="9"/>
      <c r="F71" s="4"/>
      <c r="G71" s="4"/>
    </row>
    <row r="72" spans="2:7" x14ac:dyDescent="0.3">
      <c r="B72" s="7"/>
      <c r="C72" s="7"/>
      <c r="D72" s="8"/>
      <c r="E72" s="9"/>
      <c r="F72" s="4"/>
      <c r="G72" s="4"/>
    </row>
    <row r="73" spans="2:7" x14ac:dyDescent="0.3">
      <c r="B73" s="7"/>
      <c r="C73" s="7"/>
      <c r="D73" s="8"/>
      <c r="E73" s="9"/>
      <c r="F73" s="4"/>
      <c r="G73" s="4"/>
    </row>
    <row r="74" spans="2:7" x14ac:dyDescent="0.3">
      <c r="B74" s="7"/>
      <c r="C74" s="7"/>
      <c r="D74" s="8"/>
      <c r="E74" s="9"/>
      <c r="F74" s="4"/>
      <c r="G74" s="4"/>
    </row>
    <row r="75" spans="2:7" x14ac:dyDescent="0.3">
      <c r="B75" s="7"/>
      <c r="C75" s="7"/>
      <c r="D75" s="8"/>
      <c r="E75" s="9"/>
      <c r="F75" s="4"/>
      <c r="G75" s="4"/>
    </row>
    <row r="76" spans="2:7" x14ac:dyDescent="0.3">
      <c r="B76" s="7"/>
      <c r="C76" s="7"/>
      <c r="D76" s="8"/>
      <c r="E76" s="9"/>
      <c r="F76" s="4"/>
      <c r="G76" s="4"/>
    </row>
    <row r="77" spans="2:7" x14ac:dyDescent="0.3">
      <c r="B77" s="7"/>
      <c r="C77" s="7"/>
      <c r="D77" s="8"/>
      <c r="E77" s="9"/>
      <c r="F77" s="4"/>
      <c r="G77" s="4"/>
    </row>
    <row r="78" spans="2:7" x14ac:dyDescent="0.3">
      <c r="B78" s="7"/>
      <c r="C78" s="7"/>
      <c r="D78" s="8"/>
      <c r="E78" s="9"/>
      <c r="F78" s="4"/>
      <c r="G78" s="4"/>
    </row>
    <row r="79" spans="2:7" x14ac:dyDescent="0.3">
      <c r="B79" s="7"/>
      <c r="C79" s="7"/>
      <c r="D79" s="8"/>
      <c r="E79" s="9"/>
      <c r="F79" s="4"/>
      <c r="G79" s="4"/>
    </row>
    <row r="80" spans="2:7" x14ac:dyDescent="0.3">
      <c r="B80" s="7"/>
      <c r="C80" s="7"/>
      <c r="D80" s="8"/>
      <c r="E80" s="9"/>
      <c r="F80" s="4"/>
      <c r="G80" s="4"/>
    </row>
    <row r="81" spans="2:7" x14ac:dyDescent="0.3">
      <c r="B81" s="7"/>
      <c r="C81" s="7"/>
      <c r="D81" s="8"/>
      <c r="E81" s="9"/>
      <c r="F81" s="4"/>
      <c r="G81" s="4"/>
    </row>
    <row r="82" spans="2:7" x14ac:dyDescent="0.3">
      <c r="B82" s="7"/>
      <c r="C82" s="7"/>
      <c r="D82" s="8"/>
      <c r="E82" s="9"/>
      <c r="F82" s="4"/>
      <c r="G82" s="4"/>
    </row>
    <row r="83" spans="2:7" x14ac:dyDescent="0.3">
      <c r="B83" s="7"/>
      <c r="C83" s="7"/>
      <c r="D83" s="8"/>
      <c r="E83" s="9"/>
      <c r="F83" s="4"/>
      <c r="G83" s="4"/>
    </row>
    <row r="84" spans="2:7" x14ac:dyDescent="0.3">
      <c r="B84" s="7"/>
      <c r="C84" s="7"/>
      <c r="D84" s="8"/>
      <c r="E84" s="9"/>
      <c r="F84" s="4"/>
      <c r="G84" s="4"/>
    </row>
    <row r="85" spans="2:7" x14ac:dyDescent="0.3">
      <c r="B85" s="7"/>
      <c r="C85" s="7"/>
      <c r="D85" s="8"/>
      <c r="E85" s="9"/>
      <c r="F85" s="4"/>
      <c r="G85" s="4"/>
    </row>
    <row r="86" spans="2:7" x14ac:dyDescent="0.3">
      <c r="B86" s="7"/>
      <c r="C86" s="7"/>
      <c r="D86" s="8"/>
      <c r="E86" s="9"/>
      <c r="F86" s="4"/>
      <c r="G86" s="4"/>
    </row>
    <row r="87" spans="2:7" x14ac:dyDescent="0.3">
      <c r="B87" s="7"/>
      <c r="C87" s="7"/>
      <c r="D87" s="8"/>
      <c r="E87" s="9"/>
      <c r="F87" s="4"/>
      <c r="G87" s="4"/>
    </row>
    <row r="88" spans="2:7" x14ac:dyDescent="0.3">
      <c r="B88" s="7"/>
      <c r="C88" s="7"/>
      <c r="D88" s="8"/>
      <c r="E88" s="9"/>
      <c r="F88" s="4"/>
      <c r="G88" s="4"/>
    </row>
    <row r="89" spans="2:7" x14ac:dyDescent="0.3">
      <c r="B89" s="7"/>
      <c r="C89" s="7"/>
      <c r="D89" s="8"/>
      <c r="E89" s="9"/>
      <c r="F89" s="4"/>
      <c r="G89" s="4"/>
    </row>
    <row r="90" spans="2:7" x14ac:dyDescent="0.3">
      <c r="B90" s="7"/>
      <c r="C90" s="7"/>
      <c r="D90" s="8"/>
      <c r="E90" s="9"/>
      <c r="F90" s="4"/>
      <c r="G90" s="4"/>
    </row>
    <row r="91" spans="2:7" x14ac:dyDescent="0.3">
      <c r="B91" s="7"/>
      <c r="C91" s="7"/>
      <c r="D91" s="8"/>
      <c r="E91" s="9"/>
      <c r="F91" s="4"/>
      <c r="G91" s="4"/>
    </row>
    <row r="92" spans="2:7" x14ac:dyDescent="0.3">
      <c r="B92" s="7"/>
      <c r="C92" s="7"/>
      <c r="D92" s="8"/>
      <c r="E92" s="9"/>
      <c r="F92" s="4"/>
      <c r="G92" s="4"/>
    </row>
    <row r="93" spans="2:7" x14ac:dyDescent="0.3">
      <c r="B93" s="7"/>
      <c r="C93" s="7"/>
      <c r="D93" s="8"/>
      <c r="E93" s="9"/>
      <c r="F93" s="4"/>
      <c r="G93" s="4"/>
    </row>
    <row r="94" spans="2:7" x14ac:dyDescent="0.3">
      <c r="B94" s="7"/>
      <c r="C94" s="7"/>
      <c r="D94" s="8"/>
      <c r="E94" s="9"/>
      <c r="F94" s="4"/>
      <c r="G94" s="4"/>
    </row>
    <row r="95" spans="2:7" x14ac:dyDescent="0.3">
      <c r="B95" s="7"/>
      <c r="C95" s="7"/>
      <c r="D95" s="8"/>
      <c r="E95" s="9"/>
      <c r="F95" s="4"/>
      <c r="G95" s="4"/>
    </row>
    <row r="96" spans="2:7" x14ac:dyDescent="0.3">
      <c r="B96" s="7"/>
      <c r="C96" s="7"/>
      <c r="D96" s="8"/>
      <c r="E96" s="9"/>
      <c r="F96" s="4"/>
      <c r="G96" s="4"/>
    </row>
    <row r="97" spans="2:7" x14ac:dyDescent="0.3">
      <c r="B97" s="7"/>
      <c r="C97" s="7"/>
      <c r="D97" s="8"/>
      <c r="E97" s="9"/>
      <c r="F97" s="4"/>
      <c r="G97" s="4"/>
    </row>
    <row r="98" spans="2:7" x14ac:dyDescent="0.3">
      <c r="B98" s="7"/>
      <c r="C98" s="7"/>
      <c r="D98" s="8"/>
      <c r="E98" s="9"/>
      <c r="F98" s="4"/>
      <c r="G98" s="4"/>
    </row>
    <row r="99" spans="2:7" x14ac:dyDescent="0.3">
      <c r="B99" s="7"/>
      <c r="C99" s="7"/>
      <c r="D99" s="8"/>
      <c r="E99" s="6"/>
      <c r="F99" s="4"/>
      <c r="G99" s="4"/>
    </row>
    <row r="100" spans="2:7" x14ac:dyDescent="0.3">
      <c r="B100" s="7"/>
      <c r="C100" s="7"/>
      <c r="D100" s="8"/>
      <c r="E100" s="9"/>
      <c r="F100" s="4"/>
      <c r="G100" s="4"/>
    </row>
    <row r="101" spans="2:7" x14ac:dyDescent="0.3">
      <c r="B101" s="7"/>
      <c r="C101" s="7"/>
      <c r="D101" s="8"/>
      <c r="E101" s="9"/>
      <c r="F101" s="4"/>
      <c r="G101" s="4"/>
    </row>
    <row r="102" spans="2:7" x14ac:dyDescent="0.3">
      <c r="B102" s="7"/>
      <c r="C102" s="7"/>
      <c r="D102" s="8"/>
      <c r="E102" s="9"/>
      <c r="F102" s="4"/>
      <c r="G102" s="4"/>
    </row>
    <row r="103" spans="2:7" x14ac:dyDescent="0.3">
      <c r="B103" s="7"/>
      <c r="C103" s="7"/>
      <c r="D103" s="8"/>
      <c r="E103" s="9"/>
      <c r="F103" s="4"/>
      <c r="G103" s="4"/>
    </row>
    <row r="104" spans="2:7" x14ac:dyDescent="0.3">
      <c r="B104" s="7"/>
      <c r="C104" s="7"/>
      <c r="D104" s="8"/>
      <c r="E104" s="9"/>
      <c r="F104" s="4"/>
      <c r="G104" s="4"/>
    </row>
    <row r="105" spans="2:7" x14ac:dyDescent="0.3">
      <c r="B105" s="7"/>
      <c r="C105" s="7"/>
      <c r="D105" s="8"/>
      <c r="E105" s="9"/>
      <c r="F105" s="4"/>
      <c r="G105" s="4"/>
    </row>
    <row r="106" spans="2:7" x14ac:dyDescent="0.3">
      <c r="B106" s="7"/>
      <c r="C106" s="7"/>
      <c r="D106" s="8"/>
      <c r="E106" s="9"/>
      <c r="F106" s="4"/>
      <c r="G106" s="4"/>
    </row>
    <row r="107" spans="2:7" x14ac:dyDescent="0.3">
      <c r="B107" s="7"/>
      <c r="C107" s="7"/>
      <c r="D107" s="8"/>
      <c r="E107" s="9"/>
      <c r="F107" s="4"/>
      <c r="G107" s="4"/>
    </row>
    <row r="108" spans="2:7" x14ac:dyDescent="0.3">
      <c r="B108" s="7"/>
      <c r="C108" s="7"/>
      <c r="D108" s="8"/>
      <c r="E108" s="9"/>
      <c r="F108" s="4"/>
      <c r="G108" s="4"/>
    </row>
    <row r="109" spans="2:7" x14ac:dyDescent="0.3">
      <c r="B109" s="7"/>
      <c r="C109" s="7"/>
      <c r="D109" s="8"/>
      <c r="E109" s="9"/>
      <c r="F109" s="4"/>
      <c r="G109" s="4"/>
    </row>
    <row r="110" spans="2:7" x14ac:dyDescent="0.3">
      <c r="B110" s="7"/>
      <c r="C110" s="7"/>
      <c r="D110" s="8"/>
      <c r="E110" s="9"/>
      <c r="F110" s="4"/>
      <c r="G110" s="4"/>
    </row>
    <row r="111" spans="2:7" x14ac:dyDescent="0.3">
      <c r="B111" s="7"/>
      <c r="C111" s="7"/>
      <c r="D111" s="8"/>
      <c r="E111" s="9"/>
      <c r="F111" s="4"/>
      <c r="G111" s="4"/>
    </row>
    <row r="112" spans="2:7" x14ac:dyDescent="0.3">
      <c r="B112" s="7"/>
      <c r="C112" s="7"/>
      <c r="D112" s="8"/>
      <c r="E112" s="9"/>
      <c r="F112" s="4"/>
      <c r="G112" s="4"/>
    </row>
    <row r="113" spans="2:7" x14ac:dyDescent="0.3">
      <c r="B113" s="7"/>
      <c r="C113" s="7"/>
      <c r="D113" s="8"/>
      <c r="E113" s="9"/>
      <c r="F113" s="4"/>
      <c r="G113" s="4"/>
    </row>
    <row r="114" spans="2:7" x14ac:dyDescent="0.3">
      <c r="B114" s="7"/>
      <c r="C114" s="7"/>
      <c r="D114" s="8"/>
      <c r="E114" s="9"/>
      <c r="F114" s="4"/>
      <c r="G114" s="4"/>
    </row>
    <row r="115" spans="2:7" x14ac:dyDescent="0.3">
      <c r="B115" s="7"/>
      <c r="C115" s="7"/>
      <c r="D115" s="8"/>
      <c r="E115" s="9"/>
      <c r="F115" s="4"/>
      <c r="G115" s="4"/>
    </row>
    <row r="116" spans="2:7" x14ac:dyDescent="0.3">
      <c r="B116" s="7"/>
      <c r="C116" s="7"/>
      <c r="D116" s="8"/>
      <c r="E116" s="9"/>
      <c r="F116" s="4"/>
      <c r="G116" s="4"/>
    </row>
    <row r="117" spans="2:7" x14ac:dyDescent="0.3">
      <c r="B117" s="7"/>
      <c r="C117" s="7"/>
      <c r="D117" s="8"/>
      <c r="E117" s="9"/>
      <c r="F117" s="4"/>
      <c r="G117" s="4"/>
    </row>
    <row r="118" spans="2:7" x14ac:dyDescent="0.3">
      <c r="B118" s="7"/>
      <c r="C118" s="7"/>
      <c r="D118" s="8"/>
      <c r="E118" s="9"/>
      <c r="F118" s="4"/>
      <c r="G118" s="4"/>
    </row>
    <row r="119" spans="2:7" x14ac:dyDescent="0.3">
      <c r="B119" s="7"/>
      <c r="C119" s="7"/>
      <c r="D119" s="8"/>
      <c r="E119" s="9"/>
      <c r="F119" s="4"/>
      <c r="G119" s="4"/>
    </row>
    <row r="120" spans="2:7" x14ac:dyDescent="0.3">
      <c r="B120" s="7"/>
      <c r="C120" s="7"/>
      <c r="D120" s="8"/>
      <c r="E120" s="9"/>
      <c r="F120" s="4"/>
      <c r="G120" s="4"/>
    </row>
    <row r="121" spans="2:7" x14ac:dyDescent="0.3">
      <c r="B121" s="7"/>
      <c r="C121" s="7"/>
      <c r="D121" s="8"/>
      <c r="E121" s="9"/>
      <c r="F121" s="4"/>
      <c r="G121" s="4"/>
    </row>
    <row r="122" spans="2:7" x14ac:dyDescent="0.3">
      <c r="B122" s="7"/>
      <c r="C122" s="7"/>
      <c r="D122" s="8"/>
      <c r="E122" s="9"/>
      <c r="F122" s="4"/>
      <c r="G122" s="4"/>
    </row>
    <row r="123" spans="2:7" x14ac:dyDescent="0.3">
      <c r="B123" s="7"/>
      <c r="C123" s="7"/>
      <c r="D123" s="8"/>
      <c r="E123" s="9"/>
      <c r="F123" s="4"/>
      <c r="G123" s="4"/>
    </row>
    <row r="124" spans="2:7" x14ac:dyDescent="0.3">
      <c r="B124" s="7"/>
      <c r="C124" s="7"/>
      <c r="D124" s="8"/>
      <c r="E124" s="9"/>
      <c r="F124" s="4"/>
      <c r="G124" s="4"/>
    </row>
    <row r="125" spans="2:7" x14ac:dyDescent="0.3">
      <c r="B125" s="7"/>
      <c r="C125" s="7"/>
      <c r="D125" s="8"/>
      <c r="E125" s="9"/>
      <c r="F125" s="4"/>
      <c r="G125" s="4"/>
    </row>
    <row r="126" spans="2:7" x14ac:dyDescent="0.3">
      <c r="B126" s="7"/>
      <c r="C126" s="7"/>
      <c r="D126" s="8"/>
      <c r="E126" s="9"/>
      <c r="F126" s="4"/>
      <c r="G126" s="4"/>
    </row>
    <row r="127" spans="2:7" x14ac:dyDescent="0.3">
      <c r="B127" s="7"/>
      <c r="C127" s="7"/>
      <c r="D127" s="8"/>
      <c r="E127" s="9"/>
      <c r="F127" s="4"/>
      <c r="G127" s="4"/>
    </row>
    <row r="128" spans="2:7" x14ac:dyDescent="0.3">
      <c r="B128" s="7"/>
      <c r="C128" s="7"/>
      <c r="D128" s="8"/>
      <c r="E128" s="9"/>
      <c r="F128" s="4"/>
      <c r="G128" s="4"/>
    </row>
    <row r="129" spans="2:7" x14ac:dyDescent="0.3">
      <c r="B129" s="7"/>
      <c r="C129" s="7"/>
      <c r="D129" s="8"/>
      <c r="E129" s="9"/>
      <c r="F129" s="4"/>
      <c r="G129" s="4"/>
    </row>
    <row r="130" spans="2:7" x14ac:dyDescent="0.3">
      <c r="B130" s="7"/>
      <c r="C130" s="7"/>
      <c r="D130" s="8"/>
      <c r="E130" s="9"/>
      <c r="F130" s="4"/>
      <c r="G130" s="4"/>
    </row>
    <row r="131" spans="2:7" x14ac:dyDescent="0.3">
      <c r="B131" s="7"/>
      <c r="C131" s="7"/>
      <c r="D131" s="8"/>
      <c r="E131" s="6"/>
      <c r="F131" s="4"/>
      <c r="G131" s="4"/>
    </row>
    <row r="132" spans="2:7" x14ac:dyDescent="0.3">
      <c r="B132" s="7"/>
      <c r="C132" s="7"/>
      <c r="D132" s="8"/>
      <c r="E132" s="9"/>
      <c r="F132" s="4"/>
      <c r="G132" s="4"/>
    </row>
    <row r="133" spans="2:7" x14ac:dyDescent="0.3">
      <c r="B133" s="7"/>
      <c r="C133" s="7"/>
      <c r="D133" s="8"/>
      <c r="E133" s="9"/>
      <c r="F133" s="4"/>
      <c r="G133" s="4"/>
    </row>
    <row r="134" spans="2:7" x14ac:dyDescent="0.3">
      <c r="B134" s="7"/>
      <c r="C134" s="7"/>
      <c r="D134" s="8"/>
      <c r="E134" s="9"/>
      <c r="F134" s="4"/>
      <c r="G134" s="4"/>
    </row>
    <row r="135" spans="2:7" x14ac:dyDescent="0.3">
      <c r="B135" s="7"/>
      <c r="C135" s="7"/>
      <c r="D135" s="8"/>
      <c r="E135" s="9"/>
      <c r="F135" s="4"/>
      <c r="G135" s="4"/>
    </row>
    <row r="136" spans="2:7" x14ac:dyDescent="0.3">
      <c r="B136" s="7"/>
      <c r="C136" s="7"/>
      <c r="D136" s="8"/>
      <c r="E136" s="9"/>
      <c r="F136" s="4"/>
      <c r="G136" s="4"/>
    </row>
    <row r="137" spans="2:7" x14ac:dyDescent="0.3">
      <c r="B137" s="7"/>
      <c r="C137" s="7"/>
      <c r="D137" s="8"/>
      <c r="E137" s="9"/>
      <c r="F137" s="4"/>
      <c r="G137" s="4"/>
    </row>
    <row r="138" spans="2:7" x14ac:dyDescent="0.3">
      <c r="B138" s="7"/>
      <c r="C138" s="7"/>
      <c r="D138" s="8"/>
      <c r="E138" s="9"/>
      <c r="F138" s="4"/>
      <c r="G138" s="4"/>
    </row>
    <row r="139" spans="2:7" x14ac:dyDescent="0.3">
      <c r="B139" s="7"/>
      <c r="C139" s="7"/>
      <c r="D139" s="8"/>
      <c r="E139" s="9"/>
      <c r="F139" s="4"/>
      <c r="G139" s="4"/>
    </row>
    <row r="140" spans="2:7" x14ac:dyDescent="0.3">
      <c r="B140" s="7"/>
      <c r="C140" s="7"/>
      <c r="D140" s="8"/>
      <c r="E140" s="9"/>
      <c r="F140" s="4"/>
      <c r="G140" s="4"/>
    </row>
    <row r="141" spans="2:7" x14ac:dyDescent="0.3">
      <c r="B141" s="7"/>
      <c r="C141" s="7"/>
      <c r="D141" s="8"/>
      <c r="E141" s="9"/>
      <c r="F141" s="4"/>
      <c r="G141" s="4"/>
    </row>
    <row r="142" spans="2:7" x14ac:dyDescent="0.3">
      <c r="B142" s="7"/>
      <c r="C142" s="7"/>
      <c r="D142" s="8"/>
      <c r="E142" s="9"/>
      <c r="F142" s="4"/>
      <c r="G142" s="4"/>
    </row>
    <row r="143" spans="2:7" x14ac:dyDescent="0.3">
      <c r="B143" s="7"/>
      <c r="C143" s="7"/>
      <c r="D143" s="8"/>
      <c r="E143" s="9"/>
      <c r="F143" s="4"/>
      <c r="G143" s="4"/>
    </row>
    <row r="144" spans="2:7" x14ac:dyDescent="0.3">
      <c r="B144" s="7"/>
      <c r="C144" s="7"/>
      <c r="D144" s="8"/>
      <c r="E144" s="9"/>
      <c r="F144" s="4"/>
      <c r="G144" s="4"/>
    </row>
    <row r="145" spans="2:7" x14ac:dyDescent="0.3">
      <c r="B145" s="7"/>
      <c r="C145" s="7"/>
      <c r="D145" s="8"/>
      <c r="E145" s="9"/>
      <c r="F145" s="4"/>
      <c r="G145" s="4"/>
    </row>
    <row r="146" spans="2:7" x14ac:dyDescent="0.3">
      <c r="B146" s="7"/>
      <c r="C146" s="7"/>
      <c r="D146" s="8"/>
      <c r="E146" s="9"/>
      <c r="F146" s="4"/>
      <c r="G146" s="4"/>
    </row>
    <row r="147" spans="2:7" x14ac:dyDescent="0.3">
      <c r="B147" s="7"/>
      <c r="C147" s="7"/>
      <c r="D147" s="8"/>
      <c r="E147" s="9"/>
      <c r="F147" s="4"/>
      <c r="G147" s="4"/>
    </row>
    <row r="148" spans="2:7" x14ac:dyDescent="0.3">
      <c r="B148" s="7"/>
      <c r="C148" s="7"/>
      <c r="D148" s="8"/>
      <c r="E148" s="9"/>
      <c r="F148" s="4"/>
      <c r="G148" s="4"/>
    </row>
    <row r="149" spans="2:7" x14ac:dyDescent="0.3">
      <c r="B149" s="7"/>
      <c r="C149" s="7"/>
      <c r="D149" s="8"/>
      <c r="E149" s="9"/>
      <c r="F149" s="4"/>
      <c r="G149" s="4"/>
    </row>
    <row r="150" spans="2:7" x14ac:dyDescent="0.3">
      <c r="B150" s="7"/>
      <c r="C150" s="7"/>
      <c r="D150" s="8"/>
      <c r="E150" s="9"/>
      <c r="F150" s="4"/>
      <c r="G150" s="4"/>
    </row>
    <row r="151" spans="2:7" x14ac:dyDescent="0.3">
      <c r="B151" s="7"/>
      <c r="C151" s="7"/>
      <c r="D151" s="8"/>
      <c r="E151" s="9"/>
      <c r="F151" s="4"/>
      <c r="G151" s="4"/>
    </row>
    <row r="152" spans="2:7" x14ac:dyDescent="0.3">
      <c r="B152" s="7"/>
      <c r="C152" s="7"/>
      <c r="D152" s="8"/>
      <c r="E152" s="9"/>
      <c r="F152" s="4"/>
      <c r="G152" s="4"/>
    </row>
    <row r="153" spans="2:7" x14ac:dyDescent="0.3">
      <c r="B153" s="7"/>
      <c r="C153" s="7"/>
      <c r="D153" s="8"/>
      <c r="E153" s="9"/>
      <c r="F153" s="4"/>
      <c r="G153" s="4"/>
    </row>
    <row r="154" spans="2:7" x14ac:dyDescent="0.3">
      <c r="B154" s="7"/>
      <c r="C154" s="7"/>
      <c r="D154" s="8"/>
      <c r="E154" s="9"/>
      <c r="F154" s="4"/>
      <c r="G154" s="4"/>
    </row>
    <row r="155" spans="2:7" x14ac:dyDescent="0.3">
      <c r="B155" s="7"/>
      <c r="C155" s="7"/>
      <c r="D155" s="8"/>
      <c r="E155" s="9"/>
      <c r="F155" s="4"/>
      <c r="G155" s="4"/>
    </row>
    <row r="156" spans="2:7" x14ac:dyDescent="0.3">
      <c r="B156" s="7"/>
      <c r="C156" s="7"/>
      <c r="D156" s="8"/>
      <c r="E156" s="9"/>
      <c r="F156" s="4"/>
      <c r="G156" s="4"/>
    </row>
    <row r="157" spans="2:7" x14ac:dyDescent="0.3">
      <c r="B157" s="7"/>
      <c r="C157" s="7"/>
      <c r="D157" s="8"/>
      <c r="E157" s="9"/>
      <c r="F157" s="4"/>
      <c r="G157" s="4"/>
    </row>
    <row r="158" spans="2:7" x14ac:dyDescent="0.3">
      <c r="B158" s="7"/>
      <c r="C158" s="7"/>
      <c r="D158" s="8"/>
      <c r="E158" s="9"/>
      <c r="F158" s="4"/>
      <c r="G158" s="4"/>
    </row>
    <row r="159" spans="2:7" x14ac:dyDescent="0.3">
      <c r="B159" s="7"/>
      <c r="C159" s="7"/>
      <c r="D159" s="8"/>
      <c r="E159" s="9"/>
      <c r="F159" s="4"/>
      <c r="G159" s="4"/>
    </row>
    <row r="160" spans="2:7" x14ac:dyDescent="0.3">
      <c r="B160" s="7"/>
      <c r="C160" s="7"/>
      <c r="D160" s="8"/>
      <c r="E160" s="9"/>
      <c r="F160" s="4"/>
      <c r="G160" s="4"/>
    </row>
    <row r="161" spans="2:7" x14ac:dyDescent="0.3">
      <c r="B161" s="7"/>
      <c r="C161" s="7"/>
      <c r="D161" s="8"/>
      <c r="E161" s="9"/>
      <c r="F161" s="4"/>
      <c r="G161" s="4"/>
    </row>
    <row r="162" spans="2:7" x14ac:dyDescent="0.3">
      <c r="B162" s="7"/>
      <c r="C162" s="7"/>
      <c r="D162" s="8"/>
      <c r="E162" s="9"/>
      <c r="F162" s="4"/>
      <c r="G162" s="4"/>
    </row>
    <row r="163" spans="2:7" x14ac:dyDescent="0.3">
      <c r="B163" s="7"/>
      <c r="C163" s="7"/>
      <c r="D163" s="8"/>
      <c r="E163" s="6"/>
      <c r="F163" s="4"/>
      <c r="G163" s="4"/>
    </row>
    <row r="164" spans="2:7" x14ac:dyDescent="0.3">
      <c r="B164" s="7"/>
      <c r="C164" s="7"/>
      <c r="D164" s="8"/>
      <c r="E164" s="9"/>
      <c r="F164" s="4"/>
      <c r="G164" s="4"/>
    </row>
    <row r="165" spans="2:7" x14ac:dyDescent="0.3">
      <c r="B165" s="7"/>
      <c r="C165" s="7"/>
      <c r="D165" s="8"/>
      <c r="E165" s="9"/>
      <c r="F165" s="4"/>
      <c r="G165" s="4"/>
    </row>
    <row r="166" spans="2:7" x14ac:dyDescent="0.3">
      <c r="B166" s="7"/>
      <c r="C166" s="7"/>
      <c r="D166" s="8"/>
      <c r="E166" s="9"/>
      <c r="F166" s="4"/>
      <c r="G166" s="4"/>
    </row>
    <row r="167" spans="2:7" x14ac:dyDescent="0.3">
      <c r="B167" s="7"/>
      <c r="C167" s="7"/>
      <c r="D167" s="8"/>
      <c r="E167" s="9"/>
      <c r="F167" s="4"/>
      <c r="G167" s="4"/>
    </row>
    <row r="168" spans="2:7" x14ac:dyDescent="0.3">
      <c r="B168" s="7"/>
      <c r="C168" s="7"/>
      <c r="D168" s="8"/>
      <c r="E168" s="9"/>
      <c r="F168" s="4"/>
      <c r="G168" s="4"/>
    </row>
    <row r="169" spans="2:7" x14ac:dyDescent="0.3">
      <c r="B169" s="7"/>
      <c r="C169" s="7"/>
      <c r="D169" s="8"/>
      <c r="E169" s="9"/>
      <c r="F169" s="4"/>
      <c r="G169" s="4"/>
    </row>
    <row r="170" spans="2:7" x14ac:dyDescent="0.3">
      <c r="B170" s="7"/>
      <c r="C170" s="7"/>
      <c r="D170" s="8"/>
      <c r="E170" s="9"/>
      <c r="F170" s="4"/>
      <c r="G170" s="4"/>
    </row>
    <row r="171" spans="2:7" x14ac:dyDescent="0.3">
      <c r="B171" s="7"/>
      <c r="C171" s="7"/>
      <c r="D171" s="8"/>
      <c r="E171" s="9"/>
      <c r="F171" s="4"/>
      <c r="G171" s="4"/>
    </row>
    <row r="172" spans="2:7" x14ac:dyDescent="0.3">
      <c r="B172" s="7"/>
      <c r="C172" s="7"/>
      <c r="D172" s="8"/>
      <c r="E172" s="9"/>
      <c r="F172" s="4"/>
      <c r="G172" s="4"/>
    </row>
    <row r="173" spans="2:7" x14ac:dyDescent="0.3">
      <c r="B173" s="7"/>
      <c r="C173" s="7"/>
      <c r="D173" s="8"/>
      <c r="E173" s="9"/>
      <c r="F173" s="4"/>
      <c r="G173" s="4"/>
    </row>
    <row r="174" spans="2:7" x14ac:dyDescent="0.3">
      <c r="B174" s="7"/>
      <c r="C174" s="7"/>
      <c r="D174" s="8"/>
      <c r="E174" s="9"/>
      <c r="F174" s="4"/>
      <c r="G174" s="4"/>
    </row>
    <row r="175" spans="2:7" x14ac:dyDescent="0.3">
      <c r="B175" s="7"/>
      <c r="C175" s="7"/>
      <c r="D175" s="8"/>
      <c r="E175" s="9"/>
      <c r="F175" s="4"/>
      <c r="G175" s="4"/>
    </row>
    <row r="176" spans="2:7" x14ac:dyDescent="0.3">
      <c r="B176" s="7"/>
      <c r="C176" s="7"/>
      <c r="D176" s="8"/>
      <c r="E176" s="9"/>
      <c r="F176" s="4"/>
      <c r="G176" s="4"/>
    </row>
    <row r="177" spans="2:7" x14ac:dyDescent="0.3">
      <c r="B177" s="7"/>
      <c r="C177" s="7"/>
      <c r="D177" s="8"/>
      <c r="E177" s="9"/>
      <c r="F177" s="4"/>
      <c r="G177" s="4"/>
    </row>
    <row r="178" spans="2:7" x14ac:dyDescent="0.3">
      <c r="B178" s="7"/>
      <c r="C178" s="7"/>
      <c r="D178" s="8"/>
      <c r="E178" s="9"/>
      <c r="F178" s="4"/>
      <c r="G178" s="4"/>
    </row>
    <row r="179" spans="2:7" x14ac:dyDescent="0.3">
      <c r="B179" s="7"/>
      <c r="C179" s="7"/>
      <c r="D179" s="8"/>
      <c r="E179" s="9"/>
      <c r="F179" s="3"/>
      <c r="G179" s="5"/>
    </row>
    <row r="180" spans="2:7" x14ac:dyDescent="0.3">
      <c r="B180" s="7"/>
      <c r="C180" s="7"/>
      <c r="D180" s="8"/>
      <c r="E180" s="9"/>
      <c r="F180" s="3"/>
      <c r="G180" s="5"/>
    </row>
    <row r="181" spans="2:7" x14ac:dyDescent="0.3">
      <c r="B181" s="7"/>
      <c r="C181" s="7"/>
      <c r="D181" s="8"/>
      <c r="E181" s="9"/>
      <c r="F181" s="3"/>
      <c r="G181" s="5"/>
    </row>
    <row r="182" spans="2:7" x14ac:dyDescent="0.3">
      <c r="B182" s="7"/>
      <c r="C182" s="7"/>
      <c r="D182" s="8"/>
      <c r="E182" s="9"/>
      <c r="F182" s="3"/>
      <c r="G182" s="5"/>
    </row>
    <row r="183" spans="2:7" x14ac:dyDescent="0.3">
      <c r="B183" s="7"/>
      <c r="C183" s="7"/>
      <c r="D183" s="8"/>
      <c r="E183" s="9"/>
      <c r="F183" s="3"/>
      <c r="G183" s="5"/>
    </row>
    <row r="184" spans="2:7" x14ac:dyDescent="0.3">
      <c r="B184" s="7"/>
      <c r="C184" s="7"/>
      <c r="D184" s="8"/>
      <c r="E184" s="9"/>
      <c r="F184" s="3"/>
      <c r="G184" s="5"/>
    </row>
    <row r="185" spans="2:7" x14ac:dyDescent="0.3">
      <c r="B185" s="7"/>
      <c r="C185" s="7"/>
      <c r="D185" s="8"/>
      <c r="E185" s="9"/>
      <c r="F185" s="3"/>
      <c r="G185" s="5"/>
    </row>
    <row r="186" spans="2:7" x14ac:dyDescent="0.3">
      <c r="B186" s="7"/>
      <c r="C186" s="7"/>
      <c r="D186" s="8"/>
      <c r="E186" s="9"/>
      <c r="F186" s="3"/>
      <c r="G186" s="5"/>
    </row>
    <row r="187" spans="2:7" x14ac:dyDescent="0.3">
      <c r="B187" s="7"/>
      <c r="C187" s="7"/>
      <c r="D187" s="8"/>
      <c r="E187" s="9"/>
      <c r="F187" s="3"/>
      <c r="G187" s="11"/>
    </row>
    <row r="188" spans="2:7" x14ac:dyDescent="0.3">
      <c r="B188" s="7"/>
      <c r="C188" s="7"/>
      <c r="D188" s="8"/>
      <c r="E188" s="9"/>
      <c r="F188" s="3"/>
      <c r="G188" s="11"/>
    </row>
    <row r="189" spans="2:7" x14ac:dyDescent="0.3">
      <c r="B189" s="7"/>
      <c r="C189" s="7"/>
      <c r="D189" s="8"/>
      <c r="E189" s="9"/>
      <c r="F189" s="4"/>
      <c r="G189" s="4"/>
    </row>
    <row r="190" spans="2:7" x14ac:dyDescent="0.3">
      <c r="B190" s="7"/>
      <c r="C190" s="7"/>
      <c r="D190" s="8"/>
      <c r="E190" s="9"/>
      <c r="F190" s="3"/>
      <c r="G190" s="11"/>
    </row>
    <row r="191" spans="2:7" x14ac:dyDescent="0.3">
      <c r="B191" s="7"/>
      <c r="C191" s="7"/>
      <c r="D191" s="8"/>
      <c r="E191" s="9"/>
      <c r="F191" s="3"/>
      <c r="G191" s="5"/>
    </row>
    <row r="192" spans="2:7" x14ac:dyDescent="0.3">
      <c r="B192" s="7"/>
      <c r="C192" s="7"/>
      <c r="D192" s="8"/>
      <c r="E192" s="9"/>
      <c r="F192" s="3"/>
      <c r="G192" s="5"/>
    </row>
    <row r="193" spans="2:7" x14ac:dyDescent="0.3">
      <c r="B193" s="7"/>
      <c r="C193" s="7"/>
      <c r="D193" s="8"/>
      <c r="E193" s="9"/>
      <c r="F193" s="3"/>
      <c r="G193" s="5"/>
    </row>
    <row r="194" spans="2:7" x14ac:dyDescent="0.3">
      <c r="B194" s="7"/>
      <c r="C194" s="7"/>
      <c r="D194" s="8"/>
      <c r="E194" s="9"/>
      <c r="F194" s="3"/>
      <c r="G194" s="5"/>
    </row>
  </sheetData>
  <mergeCells count="18">
    <mergeCell ref="B22:F23"/>
    <mergeCell ref="B25:F26"/>
    <mergeCell ref="B28:E29"/>
    <mergeCell ref="F28:F29"/>
    <mergeCell ref="B19:C19"/>
    <mergeCell ref="B20:C20"/>
    <mergeCell ref="B12:B14"/>
    <mergeCell ref="B16:B18"/>
    <mergeCell ref="F2:F3"/>
    <mergeCell ref="B7:C7"/>
    <mergeCell ref="B11:C11"/>
    <mergeCell ref="B15:C15"/>
    <mergeCell ref="B2:B3"/>
    <mergeCell ref="C2:C3"/>
    <mergeCell ref="D2:D3"/>
    <mergeCell ref="E2:E3"/>
    <mergeCell ref="B4:B6"/>
    <mergeCell ref="B8:B10"/>
  </mergeCells>
  <conditionalFormatting sqref="G4">
    <cfRule type="iconSet" priority="2">
      <iconSet iconSet="3Arrows">
        <cfvo type="percent" val="0"/>
        <cfvo type="percent" val="33"/>
        <cfvo type="percent" val="67"/>
      </iconSet>
    </cfRule>
  </conditionalFormatting>
  <hyperlinks>
    <hyperlink ref="A1" location="Dashboard!A1" display="Home"/>
  </hyperlinks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536941-DF80-4526-BE04-2E4862FF6137}">
            <x14:iconSet custom="1">
              <x14:cfvo type="percent">
                <xm:f>0</xm:f>
              </x14:cfvo>
              <x14:cfvo type="formula">
                <xm:f>0</xm:f>
              </x14:cfvo>
              <x14:cfvo type="formula" gte="0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F7 F11 F15 F19 F20 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Data</vt:lpstr>
      <vt:lpstr>region</vt:lpstr>
      <vt:lpstr>quaterly</vt:lpstr>
      <vt:lpstr>quarter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KHUSHBOO KAPOOR</cp:lastModifiedBy>
  <dcterms:created xsi:type="dcterms:W3CDTF">2014-02-27T07:58:34Z</dcterms:created>
  <dcterms:modified xsi:type="dcterms:W3CDTF">2018-03-09T16:15:13Z</dcterms:modified>
</cp:coreProperties>
</file>