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905" firstSheet="3" activeTab="3"/>
  </bookViews>
  <sheets>
    <sheet name="F1_11_W" sheetId="1" r:id="rId1"/>
    <sheet name="F1_12_W" sheetId="2" r:id="rId2"/>
    <sheet name="F1_13_W" sheetId="3" r:id="rId3"/>
    <sheet name="F1e (2)" sheetId="6" r:id="rId4"/>
    <sheet name="F1c_W" sheetId="5" r:id="rId5"/>
    <sheet name="F1a 10-11" sheetId="7" r:id="rId6"/>
    <sheet name="F1a 11-12" sheetId="8" r:id="rId7"/>
    <sheet name="F1a 12-13" sheetId="9" r:id="rId8"/>
    <sheet name="F1a 10-11-W" sheetId="10" r:id="rId9"/>
    <sheet name="F1a 11-12-W" sheetId="11" r:id="rId10"/>
    <sheet name="F1a 12-13-W" sheetId="12" r:id="rId11"/>
    <sheet name="Sheet14" sheetId="1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\B">[3]DLC!$GR$107</definedName>
    <definedName name="\C" localSheetId="0">#REF!</definedName>
    <definedName name="\C" localSheetId="1">#REF!</definedName>
    <definedName name="\C" localSheetId="2">#REF!</definedName>
    <definedName name="\C" localSheetId="6">#REF!</definedName>
    <definedName name="\C" localSheetId="9">#REF!</definedName>
    <definedName name="\C" localSheetId="7">#REF!</definedName>
    <definedName name="\C" localSheetId="10">#REF!</definedName>
    <definedName name="\C" localSheetId="4">#REF!</definedName>
    <definedName name="\C" localSheetId="3">#REF!</definedName>
    <definedName name="\C">#REF!</definedName>
    <definedName name="\d" localSheetId="1">#REF!</definedName>
    <definedName name="\d" localSheetId="2">#REF!</definedName>
    <definedName name="\d" localSheetId="7">#REF!</definedName>
    <definedName name="\d" localSheetId="10">#REF!</definedName>
    <definedName name="\d" localSheetId="4">#REF!</definedName>
    <definedName name="\d" localSheetId="3">#REF!</definedName>
    <definedName name="\d">#REF!</definedName>
    <definedName name="\e" localSheetId="1" hidden="1">#REF!</definedName>
    <definedName name="\e" localSheetId="2" hidden="1">#REF!</definedName>
    <definedName name="\e" localSheetId="6" hidden="1">#REF!</definedName>
    <definedName name="\e" localSheetId="9" hidden="1">#REF!</definedName>
    <definedName name="\e" localSheetId="7" hidden="1">#REF!</definedName>
    <definedName name="\e" localSheetId="10" hidden="1">#REF!</definedName>
    <definedName name="\e" localSheetId="4" hidden="1">#REF!</definedName>
    <definedName name="\e" localSheetId="3" hidden="1">#REF!</definedName>
    <definedName name="\e" hidden="1">#REF!</definedName>
    <definedName name="\f" localSheetId="4">#REF!</definedName>
    <definedName name="\f" localSheetId="3">#REF!</definedName>
    <definedName name="\f">#REF!</definedName>
    <definedName name="\g" localSheetId="1">'[4]STN WISE EMR'!#REF!</definedName>
    <definedName name="\g" localSheetId="2">'[4]STN WISE EMR'!#REF!</definedName>
    <definedName name="\g" localSheetId="6">'[4]STN WISE EMR'!#REF!</definedName>
    <definedName name="\g" localSheetId="9">'[4]STN WISE EMR'!#REF!</definedName>
    <definedName name="\g" localSheetId="7">'[4]STN WISE EMR'!#REF!</definedName>
    <definedName name="\g" localSheetId="10">'[4]STN WISE EMR'!#REF!</definedName>
    <definedName name="\g" localSheetId="4">'[4]STN WISE EMR'!#REF!</definedName>
    <definedName name="\g" localSheetId="3">'[4]STN WISE EMR'!#REF!</definedName>
    <definedName name="\g">'[4]STN WISE EMR'!#REF!</definedName>
    <definedName name="\H" localSheetId="0">'[4]STN WISE EMR'!#REF!</definedName>
    <definedName name="\H" localSheetId="1">'[4]STN WISE EMR'!#REF!</definedName>
    <definedName name="\H" localSheetId="2">'[4]STN WISE EMR'!#REF!</definedName>
    <definedName name="\H" localSheetId="6">'[4]STN WISE EMR'!#REF!</definedName>
    <definedName name="\H" localSheetId="9">'[4]STN WISE EMR'!#REF!</definedName>
    <definedName name="\H" localSheetId="7">'[4]STN WISE EMR'!#REF!</definedName>
    <definedName name="\H" localSheetId="10">'[4]STN WISE EMR'!#REF!</definedName>
    <definedName name="\H" localSheetId="4">'[4]STN WISE EMR'!#REF!</definedName>
    <definedName name="\H" localSheetId="3">'[4]STN WISE EMR'!#REF!</definedName>
    <definedName name="\H">'[4]STN WISE EMR'!#REF!</definedName>
    <definedName name="\L">[3]DLC!$HR$111</definedName>
    <definedName name="\P">[3]DLC!$HR$109</definedName>
    <definedName name="\Q">[3]DLC!$GS$323:$GS$335</definedName>
    <definedName name="\s">#REF!</definedName>
    <definedName name="\t" localSheetId="1">#REF!</definedName>
    <definedName name="\t" localSheetId="2">#REF!</definedName>
    <definedName name="\t" localSheetId="7">#REF!</definedName>
    <definedName name="\t" localSheetId="10">#REF!</definedName>
    <definedName name="\t" localSheetId="4">#REF!</definedName>
    <definedName name="\t" localSheetId="3">#REF!</definedName>
    <definedName name="\t">#REF!</definedName>
    <definedName name="\V" localSheetId="0">'[5]R.Hrs. Since Comm'!#REF!</definedName>
    <definedName name="\V" localSheetId="1">'[5]R.Hrs. Since Comm'!#REF!</definedName>
    <definedName name="\V" localSheetId="2">'[5]R.Hrs. Since Comm'!#REF!</definedName>
    <definedName name="\V" localSheetId="6">'[5]R.Hrs. Since Comm'!#REF!</definedName>
    <definedName name="\V" localSheetId="9">'[5]R.Hrs. Since Comm'!#REF!</definedName>
    <definedName name="\V" localSheetId="7">'[5]R.Hrs. Since Comm'!#REF!</definedName>
    <definedName name="\V" localSheetId="10">'[5]R.Hrs. Since Comm'!#REF!</definedName>
    <definedName name="\V" localSheetId="4">'[5]R.Hrs. Since Comm'!#REF!</definedName>
    <definedName name="\V" localSheetId="3">'[5]R.Hrs. Since Comm'!#REF!</definedName>
    <definedName name="\V">'[5]R.Hrs. Since Comm'!#REF!</definedName>
    <definedName name="\w" localSheetId="1">'[5]R.Hrs. Since Comm'!#REF!</definedName>
    <definedName name="\w" localSheetId="2">'[5]R.Hrs. Since Comm'!#REF!</definedName>
    <definedName name="\w" localSheetId="6">'[5]R.Hrs. Since Comm'!#REF!</definedName>
    <definedName name="\w" localSheetId="9">'[5]R.Hrs. Since Comm'!#REF!</definedName>
    <definedName name="\w" localSheetId="7">'[5]R.Hrs. Since Comm'!#REF!</definedName>
    <definedName name="\w" localSheetId="10">'[5]R.Hrs. Since Comm'!#REF!</definedName>
    <definedName name="\w" localSheetId="4">'[5]R.Hrs. Since Comm'!#REF!</definedName>
    <definedName name="\w" localSheetId="3">'[5]R.Hrs. Since Comm'!#REF!</definedName>
    <definedName name="\w">'[5]R.Hrs. Since Comm'!#REF!</definedName>
    <definedName name="\X" localSheetId="0">#REF!</definedName>
    <definedName name="\X" localSheetId="1">#REF!</definedName>
    <definedName name="\X" localSheetId="2">#REF!</definedName>
    <definedName name="\X" localSheetId="6">#REF!</definedName>
    <definedName name="\X" localSheetId="9">#REF!</definedName>
    <definedName name="\X" localSheetId="7">#REF!</definedName>
    <definedName name="\X" localSheetId="10">#REF!</definedName>
    <definedName name="\X" localSheetId="4">#REF!</definedName>
    <definedName name="\X" localSheetId="3">#REF!</definedName>
    <definedName name="\X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 localSheetId="4">#REF!</definedName>
    <definedName name="\Z" localSheetId="3">#REF!</definedName>
    <definedName name="\Z">#REF!</definedName>
    <definedName name="_" localSheetId="1" hidden="1">#REF!</definedName>
    <definedName name="_" localSheetId="2" hidden="1">#REF!</definedName>
    <definedName name="_" localSheetId="6" hidden="1">#REF!</definedName>
    <definedName name="_" localSheetId="9" hidden="1">#REF!</definedName>
    <definedName name="_" localSheetId="7" hidden="1">#REF!</definedName>
    <definedName name="_" localSheetId="10" hidden="1">#REF!</definedName>
    <definedName name="_" localSheetId="4" hidden="1">#REF!</definedName>
    <definedName name="_" localSheetId="3" hidden="1">#REF!</definedName>
    <definedName name="_" hidden="1">#REF!</definedName>
    <definedName name="_____________SCH6">'[23]04REL'!#REF!</definedName>
    <definedName name="___________SCH6">'[23]04REL'!#REF!</definedName>
    <definedName name="__________SCH6">'[23]04REL'!#REF!</definedName>
    <definedName name="_________SCH6">'[23]04REL'!#REF!</definedName>
    <definedName name="________BSD1">#REF!</definedName>
    <definedName name="________BSD2">#REF!</definedName>
    <definedName name="________IED1">#REF!</definedName>
    <definedName name="________IED2">#REF!</definedName>
    <definedName name="________SCH6">'[23]04REL'!#REF!</definedName>
    <definedName name="_______BSD1">#REF!</definedName>
    <definedName name="_______BSD2">#REF!</definedName>
    <definedName name="_______IED1">#REF!</definedName>
    <definedName name="_______IED2">#REF!</definedName>
    <definedName name="_______SCH6" localSheetId="4">'[23]04REL'!#REF!</definedName>
    <definedName name="_______SCH6">'[6]04REL'!#REF!</definedName>
    <definedName name="______BSD1">#REF!</definedName>
    <definedName name="______BSD2">#REF!</definedName>
    <definedName name="______IED1">#REF!</definedName>
    <definedName name="______IED2">#REF!</definedName>
    <definedName name="______LD1">[3]DLC!$K$59:$AF$8180</definedName>
    <definedName name="______LD2">[3]DLC!$GR$56:$HT$8181</definedName>
    <definedName name="______LD3">[3]DLC!$HV$57:$IO$8181</definedName>
    <definedName name="______LD4">[3]DLC!$AH$32:$BE$8180</definedName>
    <definedName name="______LD5">[3]DLC!$GR$53:$HK$8180</definedName>
    <definedName name="______LD6">[3]DLC!$GR$69:$HL$8180</definedName>
    <definedName name="______LR1">#REF!</definedName>
    <definedName name="______LR2">#REF!</definedName>
    <definedName name="______SCH6" localSheetId="4">'[23]04REL'!#REF!</definedName>
    <definedName name="______SCH6" localSheetId="3">'[6]04REL'!#REF!</definedName>
    <definedName name="______SCH6">'[6]04REL'!#REF!</definedName>
    <definedName name="______SH1">'[8]Executive Summary -Thermal'!$A$4:$H$108</definedName>
    <definedName name="______SH10">'[8]Executive Summary -Thermal'!$A$4:$G$118</definedName>
    <definedName name="______SH11">'[8]Executive Summary -Thermal'!$A$4:$H$167</definedName>
    <definedName name="______SH2">'[8]Executive Summary -Thermal'!$A$4:$H$157</definedName>
    <definedName name="______SH3">'[8]Executive Summary -Thermal'!$A$4:$H$136</definedName>
    <definedName name="______SH4">'[8]Executive Summary -Thermal'!$A$4:$H$96</definedName>
    <definedName name="______SH5">'[8]Executive Summary -Thermal'!$A$4:$H$96</definedName>
    <definedName name="______SH6">'[8]Executive Summary -Thermal'!$A$4:$H$95</definedName>
    <definedName name="______SH7">'[8]Executive Summary -Thermal'!$A$4:$H$163</definedName>
    <definedName name="______SH8">'[8]Executive Summary -Thermal'!$A$4:$H$133</definedName>
    <definedName name="______SH9">'[8]Executive Summary -Thermal'!$A$4:$H$194</definedName>
    <definedName name="_____BSD1">#REF!</definedName>
    <definedName name="_____BSD2">#REF!</definedName>
    <definedName name="_____CZ1">[10]data!$F$721</definedName>
    <definedName name="_____IED1">#REF!</definedName>
    <definedName name="_____IED2">#REF!</definedName>
    <definedName name="_____LD1">[3]DLC!$K$59:$AF$8180</definedName>
    <definedName name="_____LD2">[3]DLC!$GR$56:$HT$8181</definedName>
    <definedName name="_____LD3">[3]DLC!$HV$57:$IO$8181</definedName>
    <definedName name="_____LD4">[3]DLC!$AH$32:$BE$8180</definedName>
    <definedName name="_____LD5">[3]DLC!$GR$53:$HK$8180</definedName>
    <definedName name="_____LD6">[3]DLC!$GR$69:$HL$8180</definedName>
    <definedName name="_____LR1">#REF!</definedName>
    <definedName name="_____LR2">#REF!</definedName>
    <definedName name="_____SCH6" localSheetId="4">'[23]04REL'!#REF!</definedName>
    <definedName name="_____SCH6" localSheetId="3">'[6]04REL'!#REF!</definedName>
    <definedName name="_____SCH6">'[6]04REL'!#REF!</definedName>
    <definedName name="_____SH1">'[8]Executive Summary -Thermal'!$A$4:$H$108</definedName>
    <definedName name="_____SH10">'[8]Executive Summary -Thermal'!$A$4:$G$118</definedName>
    <definedName name="_____SH11">'[8]Executive Summary -Thermal'!$A$4:$H$167</definedName>
    <definedName name="_____SH2">'[8]Executive Summary -Thermal'!$A$4:$H$157</definedName>
    <definedName name="_____SH3">'[8]Executive Summary -Thermal'!$A$4:$H$136</definedName>
    <definedName name="_____SH4">'[8]Executive Summary -Thermal'!$A$4:$H$96</definedName>
    <definedName name="_____SH5">'[8]Executive Summary -Thermal'!$A$4:$H$96</definedName>
    <definedName name="_____SH6">'[8]Executive Summary -Thermal'!$A$4:$H$95</definedName>
    <definedName name="_____SH7">'[8]Executive Summary -Thermal'!$A$4:$H$163</definedName>
    <definedName name="_____SH8">'[8]Executive Summary -Thermal'!$A$4:$H$133</definedName>
    <definedName name="_____SH9">'[8]Executive Summary -Thermal'!$A$4:$H$194</definedName>
    <definedName name="____BSD1">#REF!</definedName>
    <definedName name="____BSD2">#REF!</definedName>
    <definedName name="____CZ1">[24]data!$F$721</definedName>
    <definedName name="____IED1">#REF!</definedName>
    <definedName name="____IED2">#REF!</definedName>
    <definedName name="____LD1">[3]DLC!$K$59:$AF$8180</definedName>
    <definedName name="____LD2">[3]DLC!$GR$56:$HT$8181</definedName>
    <definedName name="____LD3">[3]DLC!$HV$57:$IO$8181</definedName>
    <definedName name="____LD4">[3]DLC!$AH$32:$BE$8180</definedName>
    <definedName name="____LD5">[3]DLC!$GR$53:$HK$8180</definedName>
    <definedName name="____LD6">[3]DLC!$GR$69:$HL$8180</definedName>
    <definedName name="____LR1">#REF!</definedName>
    <definedName name="____LR2">#REF!</definedName>
    <definedName name="____SCH6" localSheetId="4">'[23]04REL'!#REF!</definedName>
    <definedName name="____SCH6" localSheetId="3">'[6]04REL'!#REF!</definedName>
    <definedName name="____SCH6">'[6]04REL'!#REF!</definedName>
    <definedName name="____SH1">'[8]Executive Summary -Thermal'!$A$4:$H$108</definedName>
    <definedName name="____SH10">'[8]Executive Summary -Thermal'!$A$4:$G$118</definedName>
    <definedName name="____SH11">'[8]Executive Summary -Thermal'!$A$4:$H$167</definedName>
    <definedName name="____SH2">'[8]Executive Summary -Thermal'!$A$4:$H$157</definedName>
    <definedName name="____SH3">'[8]Executive Summary -Thermal'!$A$4:$H$136</definedName>
    <definedName name="____SH4">'[8]Executive Summary -Thermal'!$A$4:$H$96</definedName>
    <definedName name="____SH5">'[8]Executive Summary -Thermal'!$A$4:$H$96</definedName>
    <definedName name="____SH6">'[8]Executive Summary -Thermal'!$A$4:$H$95</definedName>
    <definedName name="____SH7">'[8]Executive Summary -Thermal'!$A$4:$H$163</definedName>
    <definedName name="____SH8">'[8]Executive Summary -Thermal'!$A$4:$H$133</definedName>
    <definedName name="____SH9">'[8]Executive Summary -Thermal'!$A$4:$H$194</definedName>
    <definedName name="___Apr02">[25]Newabstract!#REF!</definedName>
    <definedName name="___Apr03">[25]Newabstract!#REF!</definedName>
    <definedName name="___Apr04">[25]Newabstract!#REF!</definedName>
    <definedName name="___Apr05">[25]Newabstract!#REF!</definedName>
    <definedName name="___Apr06">[25]Newabstract!#REF!</definedName>
    <definedName name="___Apr07">[25]Newabstract!#REF!</definedName>
    <definedName name="___Apr08">[25]Newabstract!#REF!</definedName>
    <definedName name="___Apr09">[25]Newabstract!#REF!</definedName>
    <definedName name="___Apr10">[25]Newabstract!#REF!</definedName>
    <definedName name="___Apr11">[25]Newabstract!#REF!</definedName>
    <definedName name="___Apr13">[25]Newabstract!#REF!</definedName>
    <definedName name="___Apr14">[25]Newabstract!#REF!</definedName>
    <definedName name="___Apr15">[25]Newabstract!#REF!</definedName>
    <definedName name="___Apr16">[25]Newabstract!#REF!</definedName>
    <definedName name="___Apr17">[25]Newabstract!#REF!</definedName>
    <definedName name="___Apr20">[25]Newabstract!#REF!</definedName>
    <definedName name="___Apr21">[25]Newabstract!#REF!</definedName>
    <definedName name="___Apr22">[25]Newabstract!#REF!</definedName>
    <definedName name="___Apr23">[25]Newabstract!#REF!</definedName>
    <definedName name="___Apr24">[25]Newabstract!#REF!</definedName>
    <definedName name="___Apr27">[25]Newabstract!#REF!</definedName>
    <definedName name="___Apr28">[25]Newabstract!#REF!</definedName>
    <definedName name="___Apr29">[25]Newabstract!#REF!</definedName>
    <definedName name="___Apr30">[25]Newabstract!#REF!</definedName>
    <definedName name="___BSD1" localSheetId="4">#REF!</definedName>
    <definedName name="___BSD1" localSheetId="3">#REF!</definedName>
    <definedName name="___BSD1">#REF!</definedName>
    <definedName name="___BSD2" localSheetId="4">#REF!</definedName>
    <definedName name="___BSD2" localSheetId="3">#REF!</definedName>
    <definedName name="___BSD2">#REF!</definedName>
    <definedName name="___CZ1">[24]data!$F$721</definedName>
    <definedName name="___IED1" localSheetId="4">#REF!</definedName>
    <definedName name="___IED1" localSheetId="3">#REF!</definedName>
    <definedName name="___IED1">#REF!</definedName>
    <definedName name="___IED2" localSheetId="4">#REF!</definedName>
    <definedName name="___IED2" localSheetId="3">#REF!</definedName>
    <definedName name="___IED2">#REF!</definedName>
    <definedName name="___LD1">[3]DLC!$K$59:$AF$8180</definedName>
    <definedName name="___LD2">[3]DLC!$GR$56:$HT$8181</definedName>
    <definedName name="___LD3">[3]DLC!$HV$57:$IO$8181</definedName>
    <definedName name="___LD4">[3]DLC!$AH$32:$BE$8180</definedName>
    <definedName name="___LD5">[3]DLC!$GR$53:$HK$8180</definedName>
    <definedName name="___LD6">[3]DLC!$GR$69:$HL$8180</definedName>
    <definedName name="___LR1" localSheetId="4">#REF!</definedName>
    <definedName name="___LR1" localSheetId="3">#REF!</definedName>
    <definedName name="___LR1">#REF!</definedName>
    <definedName name="___LR2" localSheetId="4">#REF!</definedName>
    <definedName name="___LR2" localSheetId="3">#REF!</definedName>
    <definedName name="___LR2">#REF!</definedName>
    <definedName name="___Mar06">[25]Newabstract!#REF!</definedName>
    <definedName name="___Mar09">[25]Newabstract!#REF!</definedName>
    <definedName name="___Mar10">[25]Newabstract!#REF!</definedName>
    <definedName name="___Mar11">[25]Newabstract!#REF!</definedName>
    <definedName name="___Mar12">[25]Newabstract!#REF!</definedName>
    <definedName name="___Mar13">[25]Newabstract!#REF!</definedName>
    <definedName name="___Mar16">[25]Newabstract!#REF!</definedName>
    <definedName name="___Mar17">[25]Newabstract!#REF!</definedName>
    <definedName name="___Mar18">[25]Newabstract!#REF!</definedName>
    <definedName name="___Mar19">[25]Newabstract!#REF!</definedName>
    <definedName name="___Mar20">[25]Newabstract!#REF!</definedName>
    <definedName name="___Mar23">[25]Newabstract!#REF!</definedName>
    <definedName name="___Mar24">[25]Newabstract!#REF!</definedName>
    <definedName name="___Mar25">[25]Newabstract!#REF!</definedName>
    <definedName name="___Mar26">[25]Newabstract!#REF!</definedName>
    <definedName name="___Mar27">[25]Newabstract!#REF!</definedName>
    <definedName name="___Mar28">[25]Newabstract!#REF!</definedName>
    <definedName name="___Mar30">[25]Newabstract!#REF!</definedName>
    <definedName name="___Mar31">[25]Newabstract!#REF!</definedName>
    <definedName name="___PH1">#N/A</definedName>
    <definedName name="___SCH6" localSheetId="4">'[23]04REL'!#REF!</definedName>
    <definedName name="___SCH6" localSheetId="3">'[7]04REL'!#REF!</definedName>
    <definedName name="___SCH6">'[7]04REL'!#REF!</definedName>
    <definedName name="___SH1">'[8]Executive Summary -Thermal'!$A$4:$H$108</definedName>
    <definedName name="___SH10">'[8]Executive Summary -Thermal'!$A$4:$G$118</definedName>
    <definedName name="___SH11">'[8]Executive Summary -Thermal'!$A$4:$H$167</definedName>
    <definedName name="___SH2">'[8]Executive Summary -Thermal'!$A$4:$H$157</definedName>
    <definedName name="___SH3">'[8]Executive Summary -Thermal'!$A$4:$H$136</definedName>
    <definedName name="___SH4">'[8]Executive Summary -Thermal'!$A$4:$H$96</definedName>
    <definedName name="___SH5">'[8]Executive Summary -Thermal'!$A$4:$H$96</definedName>
    <definedName name="___SH6">'[8]Executive Summary -Thermal'!$A$4:$H$95</definedName>
    <definedName name="___SH7">'[8]Executive Summary -Thermal'!$A$4:$H$163</definedName>
    <definedName name="___SH8">'[8]Executive Summary -Thermal'!$A$4:$H$133</definedName>
    <definedName name="___SH9">'[8]Executive Summary -Thermal'!$A$4:$H$194</definedName>
    <definedName name="__123Graph_A" localSheetId="0" hidden="1">#REF!</definedName>
    <definedName name="__123Graph_A" localSheetId="1" hidden="1">#REF!</definedName>
    <definedName name="__123Graph_A" localSheetId="2" hidden="1">#REF!</definedName>
    <definedName name="__123Graph_A" localSheetId="6" hidden="1">#REF!</definedName>
    <definedName name="__123Graph_A" localSheetId="9" hidden="1">#REF!</definedName>
    <definedName name="__123Graph_A" localSheetId="7" hidden="1">#REF!</definedName>
    <definedName name="__123Graph_A" localSheetId="10" hidden="1">#REF!</definedName>
    <definedName name="__123Graph_A" localSheetId="4" hidden="1">#REF!</definedName>
    <definedName name="__123Graph_A" localSheetId="3" hidden="1">#REF!</definedName>
    <definedName name="__123Graph_A" hidden="1">#REF!</definedName>
    <definedName name="__123Graph_B" localSheetId="0" hidden="1">#REF!</definedName>
    <definedName name="__123Graph_B" localSheetId="1" hidden="1">#REF!</definedName>
    <definedName name="__123Graph_B" localSheetId="2" hidden="1">#REF!</definedName>
    <definedName name="__123Graph_B" localSheetId="6" hidden="1">#REF!</definedName>
    <definedName name="__123Graph_B" localSheetId="9" hidden="1">#REF!</definedName>
    <definedName name="__123Graph_B" localSheetId="7" hidden="1">#REF!</definedName>
    <definedName name="__123Graph_B" localSheetId="10" hidden="1">#REF!</definedName>
    <definedName name="__123Graph_B" localSheetId="4" hidden="1">#REF!</definedName>
    <definedName name="__123Graph_B" localSheetId="3" hidden="1">#REF!</definedName>
    <definedName name="__123Graph_B" hidden="1">#REF!</definedName>
    <definedName name="__123Graph_BCURRENT" localSheetId="0" hidden="1">'[9]BREAKUP OF OIL'!#REF!</definedName>
    <definedName name="__123Graph_BCURRENT" localSheetId="1" hidden="1">'[9]BREAKUP OF OIL'!#REF!</definedName>
    <definedName name="__123Graph_BCURRENT" localSheetId="2" hidden="1">'[9]BREAKUP OF OIL'!#REF!</definedName>
    <definedName name="__123Graph_BCURRENT" localSheetId="6" hidden="1">'[9]BREAKUP OF OIL'!#REF!</definedName>
    <definedName name="__123Graph_BCURRENT" localSheetId="9" hidden="1">'[9]BREAKUP OF OIL'!#REF!</definedName>
    <definedName name="__123Graph_BCURRENT" localSheetId="7" hidden="1">'[9]BREAKUP OF OIL'!#REF!</definedName>
    <definedName name="__123Graph_BCURRENT" localSheetId="10" hidden="1">'[9]BREAKUP OF OIL'!#REF!</definedName>
    <definedName name="__123Graph_BCURRENT" localSheetId="4" hidden="1">'[9]BREAKUP OF OIL'!#REF!</definedName>
    <definedName name="__123Graph_BCURRENT" localSheetId="3" hidden="1">'[9]BREAKUP OF OIL'!#REF!</definedName>
    <definedName name="__123Graph_BCURRENT" hidden="1">'[9]BREAKUP OF OIL'!#REF!</definedName>
    <definedName name="__123Graph_C" localSheetId="0" hidden="1">#REF!</definedName>
    <definedName name="__123Graph_C" localSheetId="1" hidden="1">#REF!</definedName>
    <definedName name="__123Graph_C" localSheetId="2" hidden="1">#REF!</definedName>
    <definedName name="__123Graph_C" localSheetId="6" hidden="1">#REF!</definedName>
    <definedName name="__123Graph_C" localSheetId="9" hidden="1">#REF!</definedName>
    <definedName name="__123Graph_C" localSheetId="7" hidden="1">#REF!</definedName>
    <definedName name="__123Graph_C" localSheetId="10" hidden="1">#REF!</definedName>
    <definedName name="__123Graph_C" localSheetId="4" hidden="1">#REF!</definedName>
    <definedName name="__123Graph_C" localSheetId="3" hidden="1">#REF!</definedName>
    <definedName name="__123Graph_C" hidden="1">#REF!</definedName>
    <definedName name="__123Graph_D" localSheetId="0" hidden="1">#REF!</definedName>
    <definedName name="__123Graph_D" localSheetId="1" hidden="1">#REF!</definedName>
    <definedName name="__123Graph_D" localSheetId="2" hidden="1">#REF!</definedName>
    <definedName name="__123Graph_D" localSheetId="6" hidden="1">#REF!</definedName>
    <definedName name="__123Graph_D" localSheetId="9" hidden="1">#REF!</definedName>
    <definedName name="__123Graph_D" localSheetId="7" hidden="1">#REF!</definedName>
    <definedName name="__123Graph_D" localSheetId="10" hidden="1">#REF!</definedName>
    <definedName name="__123Graph_D" localSheetId="4" hidden="1">#REF!</definedName>
    <definedName name="__123Graph_D" localSheetId="3" hidden="1">#REF!</definedName>
    <definedName name="__123Graph_D" hidden="1">#REF!</definedName>
    <definedName name="__123Graph_DCURRENT" localSheetId="0" hidden="1">'[9]BREAKUP OF OIL'!#REF!</definedName>
    <definedName name="__123Graph_DCURRENT" localSheetId="1" hidden="1">'[9]BREAKUP OF OIL'!#REF!</definedName>
    <definedName name="__123Graph_DCURRENT" localSheetId="2" hidden="1">'[9]BREAKUP OF OIL'!#REF!</definedName>
    <definedName name="__123Graph_DCURRENT" localSheetId="6" hidden="1">'[9]BREAKUP OF OIL'!#REF!</definedName>
    <definedName name="__123Graph_DCURRENT" localSheetId="9" hidden="1">'[9]BREAKUP OF OIL'!#REF!</definedName>
    <definedName name="__123Graph_DCURRENT" localSheetId="7" hidden="1">'[9]BREAKUP OF OIL'!#REF!</definedName>
    <definedName name="__123Graph_DCURRENT" localSheetId="10" hidden="1">'[9]BREAKUP OF OIL'!#REF!</definedName>
    <definedName name="__123Graph_DCURRENT" localSheetId="4" hidden="1">'[9]BREAKUP OF OIL'!#REF!</definedName>
    <definedName name="__123Graph_DCURRENT" localSheetId="3" hidden="1">'[9]BREAKUP OF OIL'!#REF!</definedName>
    <definedName name="__123Graph_DCURRENT" hidden="1">'[9]BREAKUP OF OIL'!#REF!</definedName>
    <definedName name="__123Graph_E" localSheetId="0" hidden="1">#REF!</definedName>
    <definedName name="__123Graph_E" localSheetId="1" hidden="1">#REF!</definedName>
    <definedName name="__123Graph_E" localSheetId="2" hidden="1">#REF!</definedName>
    <definedName name="__123Graph_E" localSheetId="6" hidden="1">#REF!</definedName>
    <definedName name="__123Graph_E" localSheetId="9" hidden="1">#REF!</definedName>
    <definedName name="__123Graph_E" localSheetId="7" hidden="1">#REF!</definedName>
    <definedName name="__123Graph_E" localSheetId="10" hidden="1">#REF!</definedName>
    <definedName name="__123Graph_E" localSheetId="4" hidden="1">#REF!</definedName>
    <definedName name="__123Graph_E" localSheetId="3" hidden="1">#REF!</definedName>
    <definedName name="__123Graph_E" hidden="1">#REF!</definedName>
    <definedName name="__123Graph_F" localSheetId="0" hidden="1">#REF!</definedName>
    <definedName name="__123Graph_F" localSheetId="1" hidden="1">#REF!</definedName>
    <definedName name="__123Graph_F" localSheetId="2" hidden="1">#REF!</definedName>
    <definedName name="__123Graph_F" localSheetId="6" hidden="1">#REF!</definedName>
    <definedName name="__123Graph_F" localSheetId="9" hidden="1">#REF!</definedName>
    <definedName name="__123Graph_F" localSheetId="7" hidden="1">#REF!</definedName>
    <definedName name="__123Graph_F" localSheetId="10" hidden="1">#REF!</definedName>
    <definedName name="__123Graph_F" localSheetId="4" hidden="1">#REF!</definedName>
    <definedName name="__123Graph_F" localSheetId="3" hidden="1">#REF!</definedName>
    <definedName name="__123Graph_F" hidden="1">#REF!</definedName>
    <definedName name="__123Graph_X" localSheetId="0" hidden="1">#REF!</definedName>
    <definedName name="__123Graph_X" localSheetId="1" hidden="1">#REF!</definedName>
    <definedName name="__123Graph_X" localSheetId="2" hidden="1">#REF!</definedName>
    <definedName name="__123Graph_X" localSheetId="6" hidden="1">#REF!</definedName>
    <definedName name="__123Graph_X" localSheetId="9" hidden="1">#REF!</definedName>
    <definedName name="__123Graph_X" localSheetId="7" hidden="1">#REF!</definedName>
    <definedName name="__123Graph_X" localSheetId="10" hidden="1">#REF!</definedName>
    <definedName name="__123Graph_X" localSheetId="4" hidden="1">#REF!</definedName>
    <definedName name="__123Graph_X" localSheetId="3" hidden="1">#REF!</definedName>
    <definedName name="__123Graph_X" hidden="1">#REF!</definedName>
    <definedName name="__123Graph_XCURRENT" localSheetId="0" hidden="1">'[9]BREAKUP OF OIL'!#REF!</definedName>
    <definedName name="__123Graph_XCURRENT" localSheetId="1" hidden="1">'[9]BREAKUP OF OIL'!#REF!</definedName>
    <definedName name="__123Graph_XCURRENT" localSheetId="2" hidden="1">'[9]BREAKUP OF OIL'!#REF!</definedName>
    <definedName name="__123Graph_XCURRENT" localSheetId="6" hidden="1">'[9]BREAKUP OF OIL'!#REF!</definedName>
    <definedName name="__123Graph_XCURRENT" localSheetId="9" hidden="1">'[9]BREAKUP OF OIL'!#REF!</definedName>
    <definedName name="__123Graph_XCURRENT" localSheetId="7" hidden="1">'[9]BREAKUP OF OIL'!#REF!</definedName>
    <definedName name="__123Graph_XCURRENT" localSheetId="10" hidden="1">'[9]BREAKUP OF OIL'!#REF!</definedName>
    <definedName name="__123Graph_XCURRENT" localSheetId="4" hidden="1">'[9]BREAKUP OF OIL'!#REF!</definedName>
    <definedName name="__123Graph_XCURRENT" localSheetId="3" hidden="1">'[9]BREAKUP OF OIL'!#REF!</definedName>
    <definedName name="__123Graph_XCURRENT" hidden="1">'[9]BREAKUP OF OIL'!#REF!</definedName>
    <definedName name="__Apr02">[25]Newabstract!#REF!</definedName>
    <definedName name="__Apr03">[25]Newabstract!#REF!</definedName>
    <definedName name="__Apr04">[25]Newabstract!#REF!</definedName>
    <definedName name="__Apr05">[25]Newabstract!#REF!</definedName>
    <definedName name="__Apr06">[25]Newabstract!#REF!</definedName>
    <definedName name="__Apr07">[25]Newabstract!#REF!</definedName>
    <definedName name="__Apr08">[25]Newabstract!#REF!</definedName>
    <definedName name="__Apr09">[25]Newabstract!#REF!</definedName>
    <definedName name="__Apr10">[25]Newabstract!#REF!</definedName>
    <definedName name="__Apr11">[25]Newabstract!#REF!</definedName>
    <definedName name="__Apr13">[25]Newabstract!#REF!</definedName>
    <definedName name="__Apr14">[25]Newabstract!#REF!</definedName>
    <definedName name="__Apr15">[25]Newabstract!#REF!</definedName>
    <definedName name="__Apr16">[25]Newabstract!#REF!</definedName>
    <definedName name="__Apr17">[25]Newabstract!#REF!</definedName>
    <definedName name="__Apr20">[25]Newabstract!#REF!</definedName>
    <definedName name="__Apr21">[25]Newabstract!#REF!</definedName>
    <definedName name="__Apr22">[25]Newabstract!#REF!</definedName>
    <definedName name="__Apr23">[25]Newabstract!#REF!</definedName>
    <definedName name="__Apr24">[25]Newabstract!#REF!</definedName>
    <definedName name="__Apr27">[25]Newabstract!#REF!</definedName>
    <definedName name="__Apr28">[25]Newabstract!#REF!</definedName>
    <definedName name="__Apr29">[25]Newabstract!#REF!</definedName>
    <definedName name="__Apr30">[25]Newabstract!#REF!</definedName>
    <definedName name="__BSD1" localSheetId="4">#REF!</definedName>
    <definedName name="__BSD1" localSheetId="3">#REF!</definedName>
    <definedName name="__BSD1">#REF!</definedName>
    <definedName name="__BSD2" localSheetId="4">#REF!</definedName>
    <definedName name="__BSD2" localSheetId="3">#REF!</definedName>
    <definedName name="__BSD2">#REF!</definedName>
    <definedName name="__CZ1" localSheetId="4">[24]data!$F$721</definedName>
    <definedName name="__CZ1">[10]data!$F$721</definedName>
    <definedName name="__IED1" localSheetId="4">#REF!</definedName>
    <definedName name="__IED1" localSheetId="3">#REF!</definedName>
    <definedName name="__IED1">#REF!</definedName>
    <definedName name="__IED2" localSheetId="4">#REF!</definedName>
    <definedName name="__IED2" localSheetId="3">#REF!</definedName>
    <definedName name="__IED2">#REF!</definedName>
    <definedName name="__LD1">[3]DLC!$K$59:$AF$8180</definedName>
    <definedName name="__LD2">[3]DLC!$GR$56:$HT$8181</definedName>
    <definedName name="__LD3">[3]DLC!$HV$57:$IO$8181</definedName>
    <definedName name="__LD4">[3]DLC!$AH$32:$BE$8180</definedName>
    <definedName name="__LD5">[3]DLC!$GR$53:$HK$8180</definedName>
    <definedName name="__LD6">[3]DLC!$GR$69:$HL$8180</definedName>
    <definedName name="__LR1" localSheetId="4">#REF!</definedName>
    <definedName name="__LR1" localSheetId="3">#REF!</definedName>
    <definedName name="__LR1">#REF!</definedName>
    <definedName name="__LR2" localSheetId="4">#REF!</definedName>
    <definedName name="__LR2" localSheetId="3">#REF!</definedName>
    <definedName name="__LR2">#REF!</definedName>
    <definedName name="__Mar06">[25]Newabstract!#REF!</definedName>
    <definedName name="__Mar09">[25]Newabstract!#REF!</definedName>
    <definedName name="__Mar10">[25]Newabstract!#REF!</definedName>
    <definedName name="__Mar11">[25]Newabstract!#REF!</definedName>
    <definedName name="__Mar12">[25]Newabstract!#REF!</definedName>
    <definedName name="__Mar13">[25]Newabstract!#REF!</definedName>
    <definedName name="__Mar16">[25]Newabstract!#REF!</definedName>
    <definedName name="__Mar17">[25]Newabstract!#REF!</definedName>
    <definedName name="__Mar18">[25]Newabstract!#REF!</definedName>
    <definedName name="__Mar19">[25]Newabstract!#REF!</definedName>
    <definedName name="__Mar20">[25]Newabstract!#REF!</definedName>
    <definedName name="__Mar23">[25]Newabstract!#REF!</definedName>
    <definedName name="__Mar24">[25]Newabstract!#REF!</definedName>
    <definedName name="__Mar25">[25]Newabstract!#REF!</definedName>
    <definedName name="__Mar26">[25]Newabstract!#REF!</definedName>
    <definedName name="__Mar27">[25]Newabstract!#REF!</definedName>
    <definedName name="__Mar28">[25]Newabstract!#REF!</definedName>
    <definedName name="__Mar30">[25]Newabstract!#REF!</definedName>
    <definedName name="__Mar31">[25]Newabstract!#REF!</definedName>
    <definedName name="__PH1">#N/A</definedName>
    <definedName name="__SCH6" localSheetId="1">'[7]04REL'!#REF!</definedName>
    <definedName name="__SCH6" localSheetId="2">'[7]04REL'!#REF!</definedName>
    <definedName name="__SCH6" localSheetId="4">'[23]04REL'!#REF!</definedName>
    <definedName name="__SCH6" localSheetId="3">'[7]04REL'!#REF!</definedName>
    <definedName name="__SCH6">'[7]04REL'!#REF!</definedName>
    <definedName name="__SH1">'[8]Executive Summary -Thermal'!$A$4:$H$108</definedName>
    <definedName name="__SH10">'[8]Executive Summary -Thermal'!$A$4:$G$118</definedName>
    <definedName name="__SH11">'[8]Executive Summary -Thermal'!$A$4:$H$167</definedName>
    <definedName name="__SH2">'[8]Executive Summary -Thermal'!$A$4:$H$157</definedName>
    <definedName name="__SH3">'[8]Executive Summary -Thermal'!$A$4:$H$136</definedName>
    <definedName name="__SH4">'[8]Executive Summary -Thermal'!$A$4:$H$96</definedName>
    <definedName name="__SH5">'[8]Executive Summary -Thermal'!$A$4:$H$96</definedName>
    <definedName name="__SH6">'[8]Executive Summary -Thermal'!$A$4:$H$95</definedName>
    <definedName name="__SH7">'[8]Executive Summary -Thermal'!$A$4:$H$163</definedName>
    <definedName name="__SH8">'[8]Executive Summary -Thermal'!$A$4:$H$133</definedName>
    <definedName name="__SH9">'[8]Executive Summary -Thermal'!$A$4:$H$194</definedName>
    <definedName name="_8485G">'[8]Stationwise Thermal &amp; Hydel Gen'!$GR$4:$HK$9</definedName>
    <definedName name="_Apr02">[25]Newabstract!#REF!</definedName>
    <definedName name="_Apr03">[25]Newabstract!#REF!</definedName>
    <definedName name="_Apr04">[25]Newabstract!#REF!</definedName>
    <definedName name="_Apr05">[25]Newabstract!#REF!</definedName>
    <definedName name="_Apr06">[25]Newabstract!#REF!</definedName>
    <definedName name="_Apr07">[25]Newabstract!#REF!</definedName>
    <definedName name="_Apr08">[25]Newabstract!#REF!</definedName>
    <definedName name="_Apr09">[25]Newabstract!#REF!</definedName>
    <definedName name="_Apr10">[25]Newabstract!#REF!</definedName>
    <definedName name="_Apr11">[25]Newabstract!#REF!</definedName>
    <definedName name="_Apr13">[25]Newabstract!#REF!</definedName>
    <definedName name="_Apr14">[25]Newabstract!#REF!</definedName>
    <definedName name="_Apr15">[25]Newabstract!#REF!</definedName>
    <definedName name="_Apr16">[25]Newabstract!#REF!</definedName>
    <definedName name="_Apr17">[25]Newabstract!#REF!</definedName>
    <definedName name="_Apr20">[25]Newabstract!#REF!</definedName>
    <definedName name="_Apr21">[25]Newabstract!#REF!</definedName>
    <definedName name="_Apr22">[25]Newabstract!#REF!</definedName>
    <definedName name="_Apr23">[25]Newabstract!#REF!</definedName>
    <definedName name="_Apr24">[25]Newabstract!#REF!</definedName>
    <definedName name="_Apr27">[25]Newabstract!#REF!</definedName>
    <definedName name="_Apr28">[25]Newabstract!#REF!</definedName>
    <definedName name="_Apr29">[25]Newabstract!#REF!</definedName>
    <definedName name="_Apr30">[25]Newabstract!#REF!</definedName>
    <definedName name="_BSD1" localSheetId="1">#REF!</definedName>
    <definedName name="_BSD1" localSheetId="2">#REF!</definedName>
    <definedName name="_BSD1" localSheetId="6">#REF!</definedName>
    <definedName name="_BSD1" localSheetId="9">#REF!</definedName>
    <definedName name="_BSD1" localSheetId="7">#REF!</definedName>
    <definedName name="_BSD1" localSheetId="10">#REF!</definedName>
    <definedName name="_BSD1" localSheetId="4">#REF!</definedName>
    <definedName name="_BSD1" localSheetId="3">#REF!</definedName>
    <definedName name="_BSD1">#REF!</definedName>
    <definedName name="_BSD2" localSheetId="1">#REF!</definedName>
    <definedName name="_BSD2" localSheetId="2">#REF!</definedName>
    <definedName name="_BSD2" localSheetId="6">#REF!</definedName>
    <definedName name="_BSD2" localSheetId="9">#REF!</definedName>
    <definedName name="_BSD2" localSheetId="7">#REF!</definedName>
    <definedName name="_BSD2" localSheetId="10">#REF!</definedName>
    <definedName name="_BSD2" localSheetId="4">#REF!</definedName>
    <definedName name="_BSD2" localSheetId="3">#REF!</definedName>
    <definedName name="_BSD2">#REF!</definedName>
    <definedName name="_CZ1" localSheetId="4">[24]data!$F$721</definedName>
    <definedName name="_CZ1">[10]data!$F$721</definedName>
    <definedName name="_xlnm._FilterDatabase" hidden="1">[11]Dom!$E$9:$S$13</definedName>
    <definedName name="_IED1" localSheetId="1">#REF!</definedName>
    <definedName name="_IED1" localSheetId="2">#REF!</definedName>
    <definedName name="_IED1" localSheetId="6">#REF!</definedName>
    <definedName name="_IED1" localSheetId="9">#REF!</definedName>
    <definedName name="_IED1" localSheetId="7">#REF!</definedName>
    <definedName name="_IED1" localSheetId="10">#REF!</definedName>
    <definedName name="_IED1" localSheetId="4">#REF!</definedName>
    <definedName name="_IED1" localSheetId="3">#REF!</definedName>
    <definedName name="_IED1">#REF!</definedName>
    <definedName name="_IED2" localSheetId="1">#REF!</definedName>
    <definedName name="_IED2" localSheetId="2">#REF!</definedName>
    <definedName name="_IED2" localSheetId="6">#REF!</definedName>
    <definedName name="_IED2" localSheetId="9">#REF!</definedName>
    <definedName name="_IED2" localSheetId="7">#REF!</definedName>
    <definedName name="_IED2" localSheetId="10">#REF!</definedName>
    <definedName name="_IED2" localSheetId="4">#REF!</definedName>
    <definedName name="_IED2" localSheetId="3">#REF!</definedName>
    <definedName name="_IED2">#REF!</definedName>
    <definedName name="_LD1">[3]DLC!$K$59:$AF$8180</definedName>
    <definedName name="_LD2">[3]DLC!$GR$56:$HT$8181</definedName>
    <definedName name="_LD3">[3]DLC!$HV$57:$IO$8181</definedName>
    <definedName name="_LD4">[3]DLC!$AH$32:$BE$8180</definedName>
    <definedName name="_LD5">[3]DLC!$GR$53:$HK$8180</definedName>
    <definedName name="_LD6">[3]DLC!$GR$69:$HL$8180</definedName>
    <definedName name="_LR1" localSheetId="1">#REF!</definedName>
    <definedName name="_LR1" localSheetId="2">#REF!</definedName>
    <definedName name="_LR1" localSheetId="6">#REF!</definedName>
    <definedName name="_LR1" localSheetId="9">#REF!</definedName>
    <definedName name="_LR1" localSheetId="7">#REF!</definedName>
    <definedName name="_LR1" localSheetId="10">#REF!</definedName>
    <definedName name="_LR1" localSheetId="4">#REF!</definedName>
    <definedName name="_LR1" localSheetId="3">#REF!</definedName>
    <definedName name="_LR1">#REF!</definedName>
    <definedName name="_LR2" localSheetId="1">#REF!</definedName>
    <definedName name="_LR2" localSheetId="2">#REF!</definedName>
    <definedName name="_LR2" localSheetId="6">#REF!</definedName>
    <definedName name="_LR2" localSheetId="9">#REF!</definedName>
    <definedName name="_LR2" localSheetId="7">#REF!</definedName>
    <definedName name="_LR2" localSheetId="10">#REF!</definedName>
    <definedName name="_LR2" localSheetId="4">#REF!</definedName>
    <definedName name="_LR2" localSheetId="3">#REF!</definedName>
    <definedName name="_LR2">#REF!</definedName>
    <definedName name="_Mar06">[25]Newabstract!#REF!</definedName>
    <definedName name="_Mar09">[25]Newabstract!#REF!</definedName>
    <definedName name="_Mar10">[25]Newabstract!#REF!</definedName>
    <definedName name="_Mar11">[25]Newabstract!#REF!</definedName>
    <definedName name="_Mar12">[25]Newabstract!#REF!</definedName>
    <definedName name="_Mar13">[25]Newabstract!#REF!</definedName>
    <definedName name="_Mar16">[25]Newabstract!#REF!</definedName>
    <definedName name="_Mar17">[25]Newabstract!#REF!</definedName>
    <definedName name="_Mar18">[25]Newabstract!#REF!</definedName>
    <definedName name="_Mar19">[25]Newabstract!#REF!</definedName>
    <definedName name="_Mar20">[25]Newabstract!#REF!</definedName>
    <definedName name="_Mar23">[25]Newabstract!#REF!</definedName>
    <definedName name="_Mar24">[25]Newabstract!#REF!</definedName>
    <definedName name="_Mar25">[25]Newabstract!#REF!</definedName>
    <definedName name="_Mar26">[25]Newabstract!#REF!</definedName>
    <definedName name="_Mar27">[25]Newabstract!#REF!</definedName>
    <definedName name="_Mar28">[25]Newabstract!#REF!</definedName>
    <definedName name="_Mar30">[25]Newabstract!#REF!</definedName>
    <definedName name="_Mar31">[25]Newabstract!#REF!</definedName>
    <definedName name="_Order1" hidden="1">255</definedName>
    <definedName name="_Order2" hidden="1">0</definedName>
    <definedName name="_PH1">#N/A</definedName>
    <definedName name="_SCH6" localSheetId="1">'[6]04REL'!#REF!</definedName>
    <definedName name="_SCH6" localSheetId="2">'[6]04REL'!#REF!</definedName>
    <definedName name="_SCH6" localSheetId="6">'[6]04REL'!#REF!</definedName>
    <definedName name="_SCH6" localSheetId="9">'[6]04REL'!#REF!</definedName>
    <definedName name="_SCH6" localSheetId="7">'[6]04REL'!#REF!</definedName>
    <definedName name="_SCH6" localSheetId="10">'[6]04REL'!#REF!</definedName>
    <definedName name="_SCH6" localSheetId="4">'[23]04REL'!#REF!</definedName>
    <definedName name="_SCH6" localSheetId="3">'[6]04REL'!#REF!</definedName>
    <definedName name="_SCH6">'[6]04REL'!#REF!</definedName>
    <definedName name="_SH1">'[8]Executive Summary -Thermal'!$A$4:$H$108</definedName>
    <definedName name="_SH10">'[8]Executive Summary -Thermal'!$A$4:$G$118</definedName>
    <definedName name="_SH11">'[8]Executive Summary -Thermal'!$A$4:$H$167</definedName>
    <definedName name="_SH2">'[8]Executive Summary -Thermal'!$A$4:$H$157</definedName>
    <definedName name="_SH3">'[8]Executive Summary -Thermal'!$A$4:$H$136</definedName>
    <definedName name="_SH4">'[8]Executive Summary -Thermal'!$A$4:$H$96</definedName>
    <definedName name="_SH5">'[8]Executive Summary -Thermal'!$A$4:$H$96</definedName>
    <definedName name="_SH6">'[8]Executive Summary -Thermal'!$A$4:$H$95</definedName>
    <definedName name="_SH7">'[8]Executive Summary -Thermal'!$A$4:$H$163</definedName>
    <definedName name="_SH8">'[8]Executive Summary -Thermal'!$A$4:$H$133</definedName>
    <definedName name="_SH9">'[8]Executive Summary -Thermal'!$A$4:$H$194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9">#REF!</definedName>
    <definedName name="A" localSheetId="7">#REF!</definedName>
    <definedName name="A" localSheetId="10">#REF!</definedName>
    <definedName name="A" localSheetId="4">#REF!</definedName>
    <definedName name="A" localSheetId="3">#REF!</definedName>
    <definedName name="A">#REF!</definedName>
    <definedName name="ADL.63">[12]Addl.40!$A$38:$I$284</definedName>
    <definedName name="agri" localSheetId="0">#REF!</definedName>
    <definedName name="agri" localSheetId="1">#REF!</definedName>
    <definedName name="agri" localSheetId="2">#REF!</definedName>
    <definedName name="agri" localSheetId="6">#REF!</definedName>
    <definedName name="agri" localSheetId="9">#REF!</definedName>
    <definedName name="agri" localSheetId="7">#REF!</definedName>
    <definedName name="agri" localSheetId="10">#REF!</definedName>
    <definedName name="agri" localSheetId="4">#REF!</definedName>
    <definedName name="agri" localSheetId="3">#REF!</definedName>
    <definedName name="agri">#REF!</definedName>
    <definedName name="agricalcopt">'[26]Input Sheet'!$G$19</definedName>
    <definedName name="AS">'[8]Executive Summary -Thermal'!$I$4:$AY$144</definedName>
    <definedName name="ASSUMPTIONS" localSheetId="4">#REF!</definedName>
    <definedName name="ASSUMPTIONS" localSheetId="3">#REF!</definedName>
    <definedName name="ASSUMPTIONS">#REF!</definedName>
    <definedName name="AUX">'[8]Executive Summary -Thermal'!$A$4:$H$95</definedName>
    <definedName name="b" localSheetId="0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b" localSheetId="1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b" localSheetId="2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b" localSheetId="8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b" localSheetId="9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b" localSheetId="10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b" localSheetId="4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b" localSheetId="3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b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BH" localSheetId="0">'[4]STN WISE EMR'!#REF!</definedName>
    <definedName name="BH" localSheetId="1">'[4]STN WISE EMR'!#REF!</definedName>
    <definedName name="BH" localSheetId="2">'[4]STN WISE EMR'!#REF!</definedName>
    <definedName name="BH" localSheetId="6">'[4]STN WISE EMR'!#REF!</definedName>
    <definedName name="BH" localSheetId="9">'[4]STN WISE EMR'!#REF!</definedName>
    <definedName name="BH" localSheetId="7">'[4]STN WISE EMR'!#REF!</definedName>
    <definedName name="BH" localSheetId="10">'[4]STN WISE EMR'!#REF!</definedName>
    <definedName name="BH" localSheetId="4">'[4]STN WISE EMR'!#REF!</definedName>
    <definedName name="BH" localSheetId="3">'[4]STN WISE EMR'!#REF!</definedName>
    <definedName name="BH">'[4]STN WISE EMR'!#REF!</definedName>
    <definedName name="BRH" localSheetId="0">'[4]STN WISE EMR'!#REF!</definedName>
    <definedName name="BRH" localSheetId="1">'[4]STN WISE EMR'!#REF!</definedName>
    <definedName name="BRH" localSheetId="2">'[4]STN WISE EMR'!#REF!</definedName>
    <definedName name="BRH" localSheetId="6">'[4]STN WISE EMR'!#REF!</definedName>
    <definedName name="BRH" localSheetId="9">'[4]STN WISE EMR'!#REF!</definedName>
    <definedName name="BRH" localSheetId="7">'[4]STN WISE EMR'!#REF!</definedName>
    <definedName name="BRH" localSheetId="10">'[4]STN WISE EMR'!#REF!</definedName>
    <definedName name="BRH" localSheetId="4">'[4]STN WISE EMR'!#REF!</definedName>
    <definedName name="BRH" localSheetId="3">'[4]STN WISE EMR'!#REF!</definedName>
    <definedName name="BRH">'[4]STN WISE EMR'!#REF!</definedName>
    <definedName name="BUS" localSheetId="0">#REF!</definedName>
    <definedName name="BUS" localSheetId="1">#REF!</definedName>
    <definedName name="BUS" localSheetId="2">#REF!</definedName>
    <definedName name="BUS" localSheetId="6">#REF!</definedName>
    <definedName name="BUS" localSheetId="9">#REF!</definedName>
    <definedName name="BUS" localSheetId="7">#REF!</definedName>
    <definedName name="BUS" localSheetId="10">#REF!</definedName>
    <definedName name="BUS" localSheetId="4">#REF!</definedName>
    <definedName name="BUS" localSheetId="3">#REF!</definedName>
    <definedName name="BUS">#REF!</definedName>
    <definedName name="Cap_add_and_loss_assumptions" localSheetId="4">#REF!</definedName>
    <definedName name="Cap_add_and_loss_assumptions" localSheetId="3">#REF!</definedName>
    <definedName name="Cap_add_and_loss_assumptions">#REF!</definedName>
    <definedName name="caprate1">'[27]Input Sheet'!$D$211</definedName>
    <definedName name="caprate2">'[27]Input Sheet'!$E$211</definedName>
    <definedName name="caprate3">'[27]Input Sheet'!$F$211</definedName>
    <definedName name="CDGD" localSheetId="0">[13]C.S.GENERATION!#REF!</definedName>
    <definedName name="CDGD" localSheetId="1">[13]C.S.GENERATION!#REF!</definedName>
    <definedName name="CDGD" localSheetId="2">[13]C.S.GENERATION!#REF!</definedName>
    <definedName name="CDGD" localSheetId="6">[13]C.S.GENERATION!#REF!</definedName>
    <definedName name="CDGD" localSheetId="9">[13]C.S.GENERATION!#REF!</definedName>
    <definedName name="CDGD" localSheetId="7">[13]C.S.GENERATION!#REF!</definedName>
    <definedName name="CDGD" localSheetId="10">[13]C.S.GENERATION!#REF!</definedName>
    <definedName name="CDGD" localSheetId="4">[13]C.S.GENERATION!#REF!</definedName>
    <definedName name="CDGD" localSheetId="3">[13]C.S.GENERATION!#REF!</definedName>
    <definedName name="CDGD">[13]C.S.GENERATION!#REF!</definedName>
    <definedName name="COAL">'[8]Executive Summary -Thermal'!$A$4:$H$96</definedName>
    <definedName name="Consumers" localSheetId="4">#REF!</definedName>
    <definedName name="Consumers" localSheetId="3">#REF!</definedName>
    <definedName name="Consumers">#REF!</definedName>
    <definedName name="CR">[3]DLC!$GS$40:$HM$87</definedName>
    <definedName name="_xlnm.Criteria">[3]DLC!$GS$304:$HF$305</definedName>
    <definedName name="CSMPD" localSheetId="0">[13]C.S.GENERATION!#REF!</definedName>
    <definedName name="CSMPD" localSheetId="1">[13]C.S.GENERATION!#REF!</definedName>
    <definedName name="CSMPD" localSheetId="2">[13]C.S.GENERATION!#REF!</definedName>
    <definedName name="CSMPD" localSheetId="6">[13]C.S.GENERATION!#REF!</definedName>
    <definedName name="CSMPD" localSheetId="9">[13]C.S.GENERATION!#REF!</definedName>
    <definedName name="CSMPD" localSheetId="7">[13]C.S.GENERATION!#REF!</definedName>
    <definedName name="CSMPD" localSheetId="10">[13]C.S.GENERATION!#REF!</definedName>
    <definedName name="CSMPD" localSheetId="4">[13]C.S.GENERATION!#REF!</definedName>
    <definedName name="CSMPD" localSheetId="3">[13]C.S.GENERATION!#REF!</definedName>
    <definedName name="CSMPD">[13]C.S.GENERATION!#REF!</definedName>
    <definedName name="cwipcaprate1">'[27]Input Sheet'!$D$213</definedName>
    <definedName name="cwipcaprate2">'[27]Input Sheet'!$E$213</definedName>
    <definedName name="cwipcaprate3">'[27]Input Sheet'!$F$213</definedName>
    <definedName name="D">#N/A</definedName>
    <definedName name="D_T" localSheetId="4">'[14]Discom Details'!$F$721</definedName>
    <definedName name="D_T">'[14]Discom Details'!$F$721</definedName>
    <definedName name="DateTimeStamp" localSheetId="4">#REF!</definedName>
    <definedName name="DateTimeStamp" localSheetId="3">#REF!</definedName>
    <definedName name="DateTimeStamp">#REF!</definedName>
    <definedName name="Demographic_data" localSheetId="4">#REF!</definedName>
    <definedName name="Demographic_data" localSheetId="3">#REF!</definedName>
    <definedName name="Demographic_data">#REF!</definedName>
    <definedName name="Discom1F1" localSheetId="0">#REF!</definedName>
    <definedName name="Discom1F1" localSheetId="1">#REF!</definedName>
    <definedName name="Discom1F1" localSheetId="2">#REF!</definedName>
    <definedName name="Discom1F1" localSheetId="6">#REF!</definedName>
    <definedName name="Discom1F1" localSheetId="9">#REF!</definedName>
    <definedName name="Discom1F1" localSheetId="7">#REF!</definedName>
    <definedName name="Discom1F1" localSheetId="10">#REF!</definedName>
    <definedName name="Discom1F1" localSheetId="4">#REF!</definedName>
    <definedName name="Discom1F1" localSheetId="3">#REF!</definedName>
    <definedName name="Discom1F1">#REF!</definedName>
    <definedName name="Discom1F2" localSheetId="0">#REF!</definedName>
    <definedName name="Discom1F2" localSheetId="1">#REF!</definedName>
    <definedName name="Discom1F2" localSheetId="2">#REF!</definedName>
    <definedName name="Discom1F2" localSheetId="6">#REF!</definedName>
    <definedName name="Discom1F2" localSheetId="9">#REF!</definedName>
    <definedName name="Discom1F2" localSheetId="7">#REF!</definedName>
    <definedName name="Discom1F2" localSheetId="10">#REF!</definedName>
    <definedName name="Discom1F2" localSheetId="4">#REF!</definedName>
    <definedName name="Discom1F2" localSheetId="3">#REF!</definedName>
    <definedName name="Discom1F2">#REF!</definedName>
    <definedName name="Discom1F3" localSheetId="0">#REF!</definedName>
    <definedName name="Discom1F3" localSheetId="1">#REF!</definedName>
    <definedName name="Discom1F3" localSheetId="2">#REF!</definedName>
    <definedName name="Discom1F3" localSheetId="6">#REF!</definedName>
    <definedName name="Discom1F3" localSheetId="9">#REF!</definedName>
    <definedName name="Discom1F3" localSheetId="7">#REF!</definedName>
    <definedName name="Discom1F3" localSheetId="10">#REF!</definedName>
    <definedName name="Discom1F3" localSheetId="4">#REF!</definedName>
    <definedName name="Discom1F3" localSheetId="3">#REF!</definedName>
    <definedName name="Discom1F3">#REF!</definedName>
    <definedName name="Discom1F4" localSheetId="0">#REF!</definedName>
    <definedName name="Discom1F4" localSheetId="1">#REF!</definedName>
    <definedName name="Discom1F4" localSheetId="2">#REF!</definedName>
    <definedName name="Discom1F4" localSheetId="6">#REF!</definedName>
    <definedName name="Discom1F4" localSheetId="9">#REF!</definedName>
    <definedName name="Discom1F4" localSheetId="7">#REF!</definedName>
    <definedName name="Discom1F4" localSheetId="10">#REF!</definedName>
    <definedName name="Discom1F4" localSheetId="4">#REF!</definedName>
    <definedName name="Discom1F4" localSheetId="3">#REF!</definedName>
    <definedName name="Discom1F4">#REF!</definedName>
    <definedName name="Discom1F6" localSheetId="0">#REF!</definedName>
    <definedName name="Discom1F6" localSheetId="1">#REF!</definedName>
    <definedName name="Discom1F6" localSheetId="2">#REF!</definedName>
    <definedName name="Discom1F6" localSheetId="6">#REF!</definedName>
    <definedName name="Discom1F6" localSheetId="9">#REF!</definedName>
    <definedName name="Discom1F6" localSheetId="7">#REF!</definedName>
    <definedName name="Discom1F6" localSheetId="10">#REF!</definedName>
    <definedName name="Discom1F6" localSheetId="4">#REF!</definedName>
    <definedName name="Discom1F6" localSheetId="3">#REF!</definedName>
    <definedName name="Discom1F6">#REF!</definedName>
    <definedName name="Discom2F1" localSheetId="0">#REF!</definedName>
    <definedName name="Discom2F1" localSheetId="1">#REF!</definedName>
    <definedName name="Discom2F1" localSheetId="2">#REF!</definedName>
    <definedName name="Discom2F1" localSheetId="6">#REF!</definedName>
    <definedName name="Discom2F1" localSheetId="9">#REF!</definedName>
    <definedName name="Discom2F1" localSheetId="7">#REF!</definedName>
    <definedName name="Discom2F1" localSheetId="10">#REF!</definedName>
    <definedName name="Discom2F1" localSheetId="4">#REF!</definedName>
    <definedName name="Discom2F1" localSheetId="3">#REF!</definedName>
    <definedName name="Discom2F1">#REF!</definedName>
    <definedName name="Discom2F2" localSheetId="0">#REF!</definedName>
    <definedName name="Discom2F2" localSheetId="1">#REF!</definedName>
    <definedName name="Discom2F2" localSheetId="2">#REF!</definedName>
    <definedName name="Discom2F2" localSheetId="6">#REF!</definedName>
    <definedName name="Discom2F2" localSheetId="9">#REF!</definedName>
    <definedName name="Discom2F2" localSheetId="7">#REF!</definedName>
    <definedName name="Discom2F2" localSheetId="10">#REF!</definedName>
    <definedName name="Discom2F2" localSheetId="4">#REF!</definedName>
    <definedName name="Discom2F2" localSheetId="3">#REF!</definedName>
    <definedName name="Discom2F2">#REF!</definedName>
    <definedName name="Discom2F3" localSheetId="0">#REF!</definedName>
    <definedName name="Discom2F3" localSheetId="1">#REF!</definedName>
    <definedName name="Discom2F3" localSheetId="2">#REF!</definedName>
    <definedName name="Discom2F3" localSheetId="6">#REF!</definedName>
    <definedName name="Discom2F3" localSheetId="9">#REF!</definedName>
    <definedName name="Discom2F3" localSheetId="7">#REF!</definedName>
    <definedName name="Discom2F3" localSheetId="10">#REF!</definedName>
    <definedName name="Discom2F3" localSheetId="4">#REF!</definedName>
    <definedName name="Discom2F3" localSheetId="3">#REF!</definedName>
    <definedName name="Discom2F3">#REF!</definedName>
    <definedName name="Discom2F4" localSheetId="0">#REF!</definedName>
    <definedName name="Discom2F4" localSheetId="1">#REF!</definedName>
    <definedName name="Discom2F4" localSheetId="2">#REF!</definedName>
    <definedName name="Discom2F4" localSheetId="6">#REF!</definedName>
    <definedName name="Discom2F4" localSheetId="9">#REF!</definedName>
    <definedName name="Discom2F4" localSheetId="7">#REF!</definedName>
    <definedName name="Discom2F4" localSheetId="10">#REF!</definedName>
    <definedName name="Discom2F4" localSheetId="4">#REF!</definedName>
    <definedName name="Discom2F4" localSheetId="3">#REF!</definedName>
    <definedName name="Discom2F4">#REF!</definedName>
    <definedName name="Discom2F6" localSheetId="0">#REF!</definedName>
    <definedName name="Discom2F6" localSheetId="1">#REF!</definedName>
    <definedName name="Discom2F6" localSheetId="2">#REF!</definedName>
    <definedName name="Discom2F6" localSheetId="6">#REF!</definedName>
    <definedName name="Discom2F6" localSheetId="9">#REF!</definedName>
    <definedName name="Discom2F6" localSheetId="7">#REF!</definedName>
    <definedName name="Discom2F6" localSheetId="10">#REF!</definedName>
    <definedName name="Discom2F6" localSheetId="4">#REF!</definedName>
    <definedName name="Discom2F6" localSheetId="3">#REF!</definedName>
    <definedName name="Discom2F6">#REF!</definedName>
    <definedName name="dom" localSheetId="0">#REF!</definedName>
    <definedName name="dom" localSheetId="1">#REF!</definedName>
    <definedName name="dom" localSheetId="2">#REF!</definedName>
    <definedName name="dom" localSheetId="6">#REF!</definedName>
    <definedName name="dom" localSheetId="9">#REF!</definedName>
    <definedName name="dom" localSheetId="7">#REF!</definedName>
    <definedName name="dom" localSheetId="10">#REF!</definedName>
    <definedName name="dom" localSheetId="4">#REF!</definedName>
    <definedName name="dom" localSheetId="3">#REF!</definedName>
    <definedName name="dom">#REF!</definedName>
    <definedName name="dpc">'[15]dpc cost'!$D$1</definedName>
    <definedName name="E_315MVA_Addl_Page1" localSheetId="0">#REF!</definedName>
    <definedName name="E_315MVA_Addl_Page1" localSheetId="1">#REF!</definedName>
    <definedName name="E_315MVA_Addl_Page1" localSheetId="2">#REF!</definedName>
    <definedName name="E_315MVA_Addl_Page1" localSheetId="6">#REF!</definedName>
    <definedName name="E_315MVA_Addl_Page1" localSheetId="9">#REF!</definedName>
    <definedName name="E_315MVA_Addl_Page1" localSheetId="7">#REF!</definedName>
    <definedName name="E_315MVA_Addl_Page1" localSheetId="10">#REF!</definedName>
    <definedName name="E_315MVA_Addl_Page1" localSheetId="4">#REF!</definedName>
    <definedName name="E_315MVA_Addl_Page1" localSheetId="3">#REF!</definedName>
    <definedName name="E_315MVA_Addl_Page1">#REF!</definedName>
    <definedName name="E_315MVA_Addl_Page2" localSheetId="0">#REF!</definedName>
    <definedName name="E_315MVA_Addl_Page2" localSheetId="1">#REF!</definedName>
    <definedName name="E_315MVA_Addl_Page2" localSheetId="2">#REF!</definedName>
    <definedName name="E_315MVA_Addl_Page2" localSheetId="6">#REF!</definedName>
    <definedName name="E_315MVA_Addl_Page2" localSheetId="9">#REF!</definedName>
    <definedName name="E_315MVA_Addl_Page2" localSheetId="7">#REF!</definedName>
    <definedName name="E_315MVA_Addl_Page2" localSheetId="10">#REF!</definedName>
    <definedName name="E_315MVA_Addl_Page2" localSheetId="4">#REF!</definedName>
    <definedName name="E_315MVA_Addl_Page2" localSheetId="3">#REF!</definedName>
    <definedName name="E_315MVA_Addl_Page2">#REF!</definedName>
    <definedName name="ED" localSheetId="0">#REF!</definedName>
    <definedName name="ED" localSheetId="1">#REF!</definedName>
    <definedName name="ED" localSheetId="2">#REF!</definedName>
    <definedName name="ED" localSheetId="6">#REF!</definedName>
    <definedName name="ED" localSheetId="9">#REF!</definedName>
    <definedName name="ED" localSheetId="7">#REF!</definedName>
    <definedName name="ED" localSheetId="10">#REF!</definedName>
    <definedName name="ED" localSheetId="4">#REF!</definedName>
    <definedName name="ED" localSheetId="3">#REF!</definedName>
    <definedName name="ED">#REF!</definedName>
    <definedName name="Energy_sales" localSheetId="4">#REF!</definedName>
    <definedName name="Energy_sales" localSheetId="3">#REF!</definedName>
    <definedName name="Energy_sales">#REF!</definedName>
    <definedName name="Error_Types" localSheetId="4">#REF!</definedName>
    <definedName name="Error_Types" localSheetId="3">#REF!</definedName>
    <definedName name="Error_Types">#REF!</definedName>
    <definedName name="_xlnm.Extract">[3]DLC!$GS$307:$HF$322</definedName>
    <definedName name="Fuel_Exp_CY" localSheetId="0">#REF!</definedName>
    <definedName name="Fuel_Exp_CY" localSheetId="1">#REF!</definedName>
    <definedName name="Fuel_Exp_CY" localSheetId="2">#REF!</definedName>
    <definedName name="Fuel_Exp_CY" localSheetId="6">#REF!</definedName>
    <definedName name="Fuel_Exp_CY" localSheetId="9">#REF!</definedName>
    <definedName name="Fuel_Exp_CY" localSheetId="7">#REF!</definedName>
    <definedName name="Fuel_Exp_CY" localSheetId="10">#REF!</definedName>
    <definedName name="Fuel_Exp_CY" localSheetId="4">#REF!</definedName>
    <definedName name="Fuel_Exp_CY" localSheetId="3">#REF!</definedName>
    <definedName name="Fuel_Exp_CY">#REF!</definedName>
    <definedName name="Fuel_Exp_EY" localSheetId="0">#REF!</definedName>
    <definedName name="Fuel_Exp_EY" localSheetId="1">#REF!</definedName>
    <definedName name="Fuel_Exp_EY" localSheetId="2">#REF!</definedName>
    <definedName name="Fuel_Exp_EY" localSheetId="6">#REF!</definedName>
    <definedName name="Fuel_Exp_EY" localSheetId="9">#REF!</definedName>
    <definedName name="Fuel_Exp_EY" localSheetId="7">#REF!</definedName>
    <definedName name="Fuel_Exp_EY" localSheetId="10">#REF!</definedName>
    <definedName name="Fuel_Exp_EY" localSheetId="4">#REF!</definedName>
    <definedName name="Fuel_Exp_EY" localSheetId="3">#REF!</definedName>
    <definedName name="Fuel_Exp_EY">#REF!</definedName>
    <definedName name="Fuel_Exp_PY" localSheetId="0">#REF!</definedName>
    <definedName name="Fuel_Exp_PY" localSheetId="1">#REF!</definedName>
    <definedName name="Fuel_Exp_PY" localSheetId="2">#REF!</definedName>
    <definedName name="Fuel_Exp_PY" localSheetId="6">#REF!</definedName>
    <definedName name="Fuel_Exp_PY" localSheetId="9">#REF!</definedName>
    <definedName name="Fuel_Exp_PY" localSheetId="7">#REF!</definedName>
    <definedName name="Fuel_Exp_PY" localSheetId="10">#REF!</definedName>
    <definedName name="Fuel_Exp_PY" localSheetId="4">#REF!</definedName>
    <definedName name="Fuel_Exp_PY" localSheetId="3">#REF!</definedName>
    <definedName name="Fuel_Exp_PY">#REF!</definedName>
    <definedName name="GENPUF">'[8]Executive Summary -Thermal'!$A$4:$H$161</definedName>
    <definedName name="GH" localSheetId="0">'[4]STN WISE EMR'!#REF!</definedName>
    <definedName name="GH" localSheetId="1">'[4]STN WISE EMR'!#REF!</definedName>
    <definedName name="GH" localSheetId="2">'[4]STN WISE EMR'!#REF!</definedName>
    <definedName name="GH" localSheetId="6">'[4]STN WISE EMR'!#REF!</definedName>
    <definedName name="GH" localSheetId="9">'[4]STN WISE EMR'!#REF!</definedName>
    <definedName name="GH" localSheetId="7">'[4]STN WISE EMR'!#REF!</definedName>
    <definedName name="GH" localSheetId="10">'[4]STN WISE EMR'!#REF!</definedName>
    <definedName name="GH" localSheetId="4">'[4]STN WISE EMR'!#REF!</definedName>
    <definedName name="GH" localSheetId="3">'[4]STN WISE EMR'!#REF!</definedName>
    <definedName name="GH">'[4]STN WISE EMR'!#REF!</definedName>
    <definedName name="HFOHSD">'[8]Executive Summary -Thermal'!$A$4:$H$96</definedName>
    <definedName name="Horizontal_Not_Selected" localSheetId="4">#REF!</definedName>
    <definedName name="Horizontal_Not_Selected" localSheetId="3">#REF!</definedName>
    <definedName name="Horizontal_Not_Selected">#REF!</definedName>
    <definedName name="IN">[3]DLC!$GS$2:$HF$22</definedName>
    <definedName name="inflationrate">'[27]Input Sheet'!$C$4</definedName>
    <definedName name="Intt_Charge_cY" localSheetId="0">#REF!,#REF!</definedName>
    <definedName name="Intt_Charge_cY" localSheetId="1">#REF!,#REF!</definedName>
    <definedName name="Intt_Charge_cY" localSheetId="2">#REF!,#REF!</definedName>
    <definedName name="Intt_Charge_cY" localSheetId="6">#REF!,#REF!</definedName>
    <definedName name="Intt_Charge_cY" localSheetId="9">#REF!,#REF!</definedName>
    <definedName name="Intt_Charge_cY" localSheetId="7">#REF!,#REF!</definedName>
    <definedName name="Intt_Charge_cY" localSheetId="10">#REF!,#REF!</definedName>
    <definedName name="Intt_Charge_cY" localSheetId="4">#REF!,#REF!</definedName>
    <definedName name="Intt_Charge_cY" localSheetId="3">#REF!,#REF!</definedName>
    <definedName name="Intt_Charge_cY">#REF!,#REF!</definedName>
    <definedName name="Intt_Charge_cy_1" localSheetId="0">'[16]A 3.7'!$H$35,'[16]A 3.7'!$H$44</definedName>
    <definedName name="Intt_Charge_cy_1" localSheetId="1">'[16]A 3.7'!$H$35,'[16]A 3.7'!$H$44</definedName>
    <definedName name="Intt_Charge_cy_1" localSheetId="2">'[16]A 3.7'!$H$35,'[16]A 3.7'!$H$44</definedName>
    <definedName name="Intt_Charge_cy_1">'[16]A 3.7'!$H$35,'[16]A 3.7'!$H$44</definedName>
    <definedName name="Intt_Charge_eY" localSheetId="0">#REF!,#REF!</definedName>
    <definedName name="Intt_Charge_eY" localSheetId="1">#REF!,#REF!</definedName>
    <definedName name="Intt_Charge_eY" localSheetId="2">#REF!,#REF!</definedName>
    <definedName name="Intt_Charge_eY" localSheetId="6">#REF!,#REF!</definedName>
    <definedName name="Intt_Charge_eY" localSheetId="9">#REF!,#REF!</definedName>
    <definedName name="Intt_Charge_eY" localSheetId="7">#REF!,#REF!</definedName>
    <definedName name="Intt_Charge_eY" localSheetId="10">#REF!,#REF!</definedName>
    <definedName name="Intt_Charge_eY" localSheetId="4">#REF!,#REF!</definedName>
    <definedName name="Intt_Charge_eY" localSheetId="3">#REF!,#REF!</definedName>
    <definedName name="Intt_Charge_eY">#REF!,#REF!</definedName>
    <definedName name="Intt_Charge_ey_1" localSheetId="0">'[16]A 3.7'!$I$35,'[16]A 3.7'!$I$44</definedName>
    <definedName name="Intt_Charge_ey_1" localSheetId="1">'[16]A 3.7'!$I$35,'[16]A 3.7'!$I$44</definedName>
    <definedName name="Intt_Charge_ey_1" localSheetId="2">'[16]A 3.7'!$I$35,'[16]A 3.7'!$I$44</definedName>
    <definedName name="Intt_Charge_ey_1">'[16]A 3.7'!$I$35,'[16]A 3.7'!$I$44</definedName>
    <definedName name="Intt_Charge_PY" localSheetId="0">#REF!,#REF!</definedName>
    <definedName name="Intt_Charge_PY" localSheetId="1">#REF!,#REF!</definedName>
    <definedName name="Intt_Charge_PY" localSheetId="2">#REF!,#REF!</definedName>
    <definedName name="Intt_Charge_PY" localSheetId="6">#REF!,#REF!</definedName>
    <definedName name="Intt_Charge_PY" localSheetId="9">#REF!,#REF!</definedName>
    <definedName name="Intt_Charge_PY" localSheetId="7">#REF!,#REF!</definedName>
    <definedName name="Intt_Charge_PY" localSheetId="10">#REF!,#REF!</definedName>
    <definedName name="Intt_Charge_PY" localSheetId="4">#REF!,#REF!</definedName>
    <definedName name="Intt_Charge_PY" localSheetId="3">#REF!,#REF!</definedName>
    <definedName name="Intt_Charge_PY">#REF!,#REF!</definedName>
    <definedName name="Intt_Charge_py_1" localSheetId="0">'[16]A 3.7'!$G$35,'[16]A 3.7'!$G$44</definedName>
    <definedName name="Intt_Charge_py_1" localSheetId="1">'[16]A 3.7'!$G$35,'[16]A 3.7'!$G$44</definedName>
    <definedName name="Intt_Charge_py_1" localSheetId="2">'[16]A 3.7'!$G$35,'[16]A 3.7'!$G$44</definedName>
    <definedName name="Intt_Charge_py_1">'[16]A 3.7'!$G$35,'[16]A 3.7'!$G$44</definedName>
    <definedName name="Investment_Plan" localSheetId="4">#REF!,#REF!</definedName>
    <definedName name="Investment_Plan" localSheetId="3">#REF!,#REF!</definedName>
    <definedName name="Investment_Plan">#REF!,#REF!</definedName>
    <definedName name="JV10Group_944" localSheetId="4">#REF!</definedName>
    <definedName name="JV10Group_944" localSheetId="3">#REF!</definedName>
    <definedName name="JV10Group_944">#REF!</definedName>
    <definedName name="JV14Group_944" localSheetId="4">#REF!</definedName>
    <definedName name="JV14Group_944" localSheetId="3">#REF!</definedName>
    <definedName name="JV14Group_944">#REF!</definedName>
    <definedName name="K2000_">#N/A</definedName>
    <definedName name="KEII">'[8]Executive Summary -Thermal'!$H$4:$I$31</definedName>
    <definedName name="KEIIU">'[8]Executive Summary -Thermal'!$A$4:$F$31</definedName>
    <definedName name="LEVEL" localSheetId="0">#REF!</definedName>
    <definedName name="LEVEL" localSheetId="1">#REF!</definedName>
    <definedName name="LEVEL" localSheetId="2">#REF!</definedName>
    <definedName name="LEVEL" localSheetId="6">#REF!</definedName>
    <definedName name="LEVEL" localSheetId="9">#REF!</definedName>
    <definedName name="LEVEL" localSheetId="7">#REF!</definedName>
    <definedName name="LEVEL" localSheetId="10">#REF!</definedName>
    <definedName name="LEVEL" localSheetId="4">#REF!</definedName>
    <definedName name="LEVEL" localSheetId="3">#REF!</definedName>
    <definedName name="LEVEL">#REF!</definedName>
    <definedName name="Live_Integrity" localSheetId="1">[17]Inputs!#REF!</definedName>
    <definedName name="Live_Integrity" localSheetId="2">[17]Inputs!#REF!</definedName>
    <definedName name="Live_Integrity" localSheetId="4">[28]Inputs!#REF!</definedName>
    <definedName name="Live_Integrity" localSheetId="3">[17]Inputs!#REF!</definedName>
    <definedName name="Live_Integrity">[17]Inputs!#REF!</definedName>
    <definedName name="ltind" localSheetId="0">#REF!</definedName>
    <definedName name="ltind" localSheetId="1">#REF!</definedName>
    <definedName name="ltind" localSheetId="2">#REF!</definedName>
    <definedName name="ltind" localSheetId="6">#REF!</definedName>
    <definedName name="ltind" localSheetId="9">#REF!</definedName>
    <definedName name="ltind" localSheetId="7">#REF!</definedName>
    <definedName name="ltind" localSheetId="10">#REF!</definedName>
    <definedName name="ltind" localSheetId="4">#REF!</definedName>
    <definedName name="ltind" localSheetId="3">#REF!</definedName>
    <definedName name="ltind">#REF!</definedName>
    <definedName name="Master_Integrity" localSheetId="1">[17]Inputs!#REF!</definedName>
    <definedName name="Master_Integrity" localSheetId="2">[17]Inputs!#REF!</definedName>
    <definedName name="Master_Integrity" localSheetId="4">[28]Inputs!#REF!</definedName>
    <definedName name="Master_Integrity" localSheetId="3">[17]Inputs!#REF!</definedName>
    <definedName name="Master_Integrity">[17]Inputs!#REF!</definedName>
    <definedName name="Master_Signals" localSheetId="1">[17]Inputs!#REF!</definedName>
    <definedName name="Master_Signals" localSheetId="2">[17]Inputs!#REF!</definedName>
    <definedName name="Master_Signals" localSheetId="4">[28]Inputs!#REF!</definedName>
    <definedName name="Master_Signals" localSheetId="3">[17]Inputs!#REF!</definedName>
    <definedName name="Master_Signals">[17]Inputs!#REF!</definedName>
    <definedName name="MEPE">'[8]Executive Summary -Thermal'!$I$4:$EG$36</definedName>
    <definedName name="mill" localSheetId="4">#REF!</definedName>
    <definedName name="mill" localSheetId="3">#REF!</definedName>
    <definedName name="mill">#REF!</definedName>
    <definedName name="MOD">'[8]Executive Summary -Thermal'!$A$162:$H$257</definedName>
    <definedName name="MTPI" localSheetId="0">#REF!</definedName>
    <definedName name="MTPI" localSheetId="1">#REF!</definedName>
    <definedName name="MTPI" localSheetId="2">#REF!</definedName>
    <definedName name="MTPI" localSheetId="6">#REF!</definedName>
    <definedName name="MTPI" localSheetId="9">#REF!</definedName>
    <definedName name="MTPI" localSheetId="7">#REF!</definedName>
    <definedName name="MTPI" localSheetId="10">#REF!</definedName>
    <definedName name="MTPI" localSheetId="4">#REF!</definedName>
    <definedName name="MTPI" localSheetId="3">#REF!</definedName>
    <definedName name="MTPI">#REF!</definedName>
    <definedName name="Name_Company" localSheetId="4">[28]Inputs!$E$140</definedName>
    <definedName name="Name_Company">[17]Inputs!$E$140</definedName>
    <definedName name="Name_Model" localSheetId="4">[28]Inputs!$E$141</definedName>
    <definedName name="Name_Model">[17]Inputs!$E$141</definedName>
    <definedName name="Name_Project" localSheetId="4">[28]Inputs!$E$142</definedName>
    <definedName name="Name_Project">[17]Inputs!$E$142</definedName>
    <definedName name="NameBaseCase" localSheetId="4">#REF!</definedName>
    <definedName name="NameBaseCase" localSheetId="3">#REF!</definedName>
    <definedName name="NameBaseCase">#REF!</definedName>
    <definedName name="NonDom" localSheetId="0">#REF!</definedName>
    <definedName name="NonDom" localSheetId="1">#REF!</definedName>
    <definedName name="NonDom" localSheetId="2">#REF!</definedName>
    <definedName name="NonDom" localSheetId="6">#REF!</definedName>
    <definedName name="NonDom" localSheetId="9">#REF!</definedName>
    <definedName name="NonDom" localSheetId="7">#REF!</definedName>
    <definedName name="NonDom" localSheetId="10">#REF!</definedName>
    <definedName name="NonDom" localSheetId="4">#REF!</definedName>
    <definedName name="NonDom" localSheetId="3">#REF!</definedName>
    <definedName name="NonDom">#REF!</definedName>
    <definedName name="Pop_Ratio" localSheetId="0">#REF!</definedName>
    <definedName name="Pop_Ratio" localSheetId="1">#REF!</definedName>
    <definedName name="Pop_Ratio" localSheetId="2">#REF!</definedName>
    <definedName name="Pop_Ratio" localSheetId="6">#REF!</definedName>
    <definedName name="Pop_Ratio" localSheetId="9">#REF!</definedName>
    <definedName name="Pop_Ratio" localSheetId="7">#REF!</definedName>
    <definedName name="Pop_Ratio" localSheetId="10">#REF!</definedName>
    <definedName name="Pop_Ratio" localSheetId="4">#REF!</definedName>
    <definedName name="Pop_Ratio" localSheetId="3">#REF!</definedName>
    <definedName name="Pop_Ratio">#REF!</definedName>
    <definedName name="_xlnm.Print_Area" localSheetId="0" xml:space="preserve">                        F1_11_W!$A$1:$X$75</definedName>
    <definedName name="_xlnm.Print_Area" localSheetId="1" xml:space="preserve">                        F1_12_W!$A$1:$X$75</definedName>
    <definedName name="_xlnm.Print_Area" localSheetId="2" xml:space="preserve">                        F1_13_W!$A$1:$X$75</definedName>
    <definedName name="_xlnm.Print_Titles" localSheetId="0">F1_11_W!$2:$5</definedName>
    <definedName name="_xlnm.Print_Titles" localSheetId="1">F1_12_W!$2:$5</definedName>
    <definedName name="_xlnm.Print_Titles" localSheetId="2">F1_13_W!$2:$5</definedName>
    <definedName name="_xlnm.Print_Titles">'[18]Ag LF'!$A$1:$B$65536,'[18]Ag LF'!$A$1:$IV$4</definedName>
    <definedName name="Print_Titles_MII">#REF!,#REF!</definedName>
    <definedName name="PTPI" localSheetId="0">#REF!</definedName>
    <definedName name="PTPI" localSheetId="1">#REF!</definedName>
    <definedName name="PTPI" localSheetId="2">#REF!</definedName>
    <definedName name="PTPI" localSheetId="6">#REF!</definedName>
    <definedName name="PTPI" localSheetId="9">#REF!</definedName>
    <definedName name="PTPI" localSheetId="7">#REF!</definedName>
    <definedName name="PTPI" localSheetId="10">#REF!</definedName>
    <definedName name="PTPI" localSheetId="4">#REF!</definedName>
    <definedName name="PTPI" localSheetId="3">#REF!</definedName>
    <definedName name="PTPI">#REF!</definedName>
    <definedName name="Pumps_and_Meterisation" localSheetId="4">#REF!</definedName>
    <definedName name="Pumps_and_Meterisation" localSheetId="3">#REF!</definedName>
    <definedName name="Pumps_and_Meterisation">#REF!</definedName>
    <definedName name="q" localSheetId="0">'[19]A 3.7'!$I$35,'[19]A 3.7'!$I$44</definedName>
    <definedName name="q" localSheetId="1">'[19]A 3.7'!$I$35,'[19]A 3.7'!$I$44</definedName>
    <definedName name="q" localSheetId="2">'[19]A 3.7'!$I$35,'[19]A 3.7'!$I$44</definedName>
    <definedName name="q">'[19]A 3.7'!$I$35,'[19]A 3.7'!$I$44</definedName>
    <definedName name="R_">#N/A</definedName>
    <definedName name="R_15_00_01" localSheetId="4">#REF!</definedName>
    <definedName name="R_15_00_01" localSheetId="3">#REF!</definedName>
    <definedName name="R_15_00_01">#REF!</definedName>
    <definedName name="RH" localSheetId="0">'[4]STN WISE EMR'!#REF!</definedName>
    <definedName name="RH" localSheetId="1">'[4]STN WISE EMR'!#REF!</definedName>
    <definedName name="RH" localSheetId="2">'[4]STN WISE EMR'!#REF!</definedName>
    <definedName name="RH" localSheetId="6">'[4]STN WISE EMR'!#REF!</definedName>
    <definedName name="RH" localSheetId="9">'[4]STN WISE EMR'!#REF!</definedName>
    <definedName name="RH" localSheetId="7">'[4]STN WISE EMR'!#REF!</definedName>
    <definedName name="RH" localSheetId="10">'[4]STN WISE EMR'!#REF!</definedName>
    <definedName name="RH" localSheetId="4">'[4]STN WISE EMR'!#REF!</definedName>
    <definedName name="RH" localSheetId="3">'[4]STN WISE EMR'!#REF!</definedName>
    <definedName name="RH">'[4]STN WISE EMR'!#REF!</definedName>
    <definedName name="RP_2" localSheetId="4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RP_2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Scenario" localSheetId="4">#REF!</definedName>
    <definedName name="Scenario" localSheetId="3">#REF!</definedName>
    <definedName name="Scenario">#REF!</definedName>
    <definedName name="Scenario_Name" localSheetId="4">#REF!</definedName>
    <definedName name="Scenario_Name" localSheetId="3">#REF!</definedName>
    <definedName name="Scenario_Name">#REF!</definedName>
    <definedName name="Scheme" localSheetId="4">#REF!,#REF!</definedName>
    <definedName name="Scheme" localSheetId="3">#REF!,#REF!</definedName>
    <definedName name="Scheme">#REF!,#REF!</definedName>
    <definedName name="Select_Horizontal" localSheetId="4">#REF!</definedName>
    <definedName name="Select_Horizontal" localSheetId="3">#REF!</definedName>
    <definedName name="Select_Horizontal">#REF!</definedName>
    <definedName name="Select_Vertical" localSheetId="4">#REF!</definedName>
    <definedName name="Select_Vertical" localSheetId="3">#REF!</definedName>
    <definedName name="Select_Vertical">#REF!</definedName>
    <definedName name="shft1">[15]SUMMERY!$P$1</definedName>
    <definedName name="shftI" localSheetId="0">[20]SUMMERY!$P$1</definedName>
    <definedName name="shftI" localSheetId="1">[20]SUMMERY!$P$1</definedName>
    <definedName name="shftI" localSheetId="2">[20]SUMMERY!$P$1</definedName>
    <definedName name="shftI" localSheetId="4">[29]SUMMERY!$P$1</definedName>
    <definedName name="shftI">[20]SUMMERY!$P$1</definedName>
    <definedName name="Specific_Consumption" localSheetId="0">#REF!</definedName>
    <definedName name="Specific_Consumption" localSheetId="1">#REF!</definedName>
    <definedName name="Specific_Consumption" localSheetId="2">#REF!</definedName>
    <definedName name="Specific_Consumption" localSheetId="6">#REF!</definedName>
    <definedName name="Specific_Consumption" localSheetId="9">#REF!</definedName>
    <definedName name="Specific_Consumption" localSheetId="7">#REF!</definedName>
    <definedName name="Specific_Consumption" localSheetId="10">#REF!</definedName>
    <definedName name="Specific_Consumption" localSheetId="4">#REF!</definedName>
    <definedName name="Specific_Consumption" localSheetId="3">#REF!</definedName>
    <definedName name="Specific_Consumption">#REF!</definedName>
    <definedName name="ST6A">#REF!</definedName>
    <definedName name="STPI" localSheetId="0">#REF!</definedName>
    <definedName name="STPI" localSheetId="1">#REF!</definedName>
    <definedName name="STPI" localSheetId="2">#REF!</definedName>
    <definedName name="STPI" localSheetId="6">#REF!</definedName>
    <definedName name="STPI" localSheetId="9">#REF!</definedName>
    <definedName name="STPI" localSheetId="7">#REF!</definedName>
    <definedName name="STPI" localSheetId="10">#REF!</definedName>
    <definedName name="STPI" localSheetId="4">#REF!</definedName>
    <definedName name="STPI" localSheetId="3">#REF!</definedName>
    <definedName name="STPI">#REF!</definedName>
    <definedName name="Styles" localSheetId="4">#REF!</definedName>
    <definedName name="Styles" localSheetId="3">#REF!</definedName>
    <definedName name="Styles">#REF!</definedName>
    <definedName name="Sup" localSheetId="0">#REF!</definedName>
    <definedName name="Sup" localSheetId="1">#REF!</definedName>
    <definedName name="Sup" localSheetId="2">#REF!</definedName>
    <definedName name="Sup" localSheetId="6">#REF!</definedName>
    <definedName name="Sup" localSheetId="9">#REF!</definedName>
    <definedName name="Sup" localSheetId="7">#REF!</definedName>
    <definedName name="Sup" localSheetId="10">#REF!</definedName>
    <definedName name="Sup" localSheetId="4">#REF!</definedName>
    <definedName name="Sup" localSheetId="3">#REF!</definedName>
    <definedName name="Sup">#REF!</definedName>
    <definedName name="Supp" localSheetId="0">#REF!</definedName>
    <definedName name="Supp" localSheetId="1">#REF!</definedName>
    <definedName name="Supp" localSheetId="2">#REF!</definedName>
    <definedName name="Supp" localSheetId="6">#REF!</definedName>
    <definedName name="Supp" localSheetId="9">#REF!</definedName>
    <definedName name="Supp" localSheetId="7">#REF!</definedName>
    <definedName name="Supp" localSheetId="10">#REF!</definedName>
    <definedName name="Supp" localSheetId="4">#REF!</definedName>
    <definedName name="Supp" localSheetId="3">#REF!</definedName>
    <definedName name="Supp">#REF!</definedName>
    <definedName name="T_T" localSheetId="4">'[14]Discom Details'!$F$720</definedName>
    <definedName name="T_T">'[14]Discom Details'!$F$720</definedName>
    <definedName name="thou" localSheetId="4">#REF!</definedName>
    <definedName name="thou" localSheetId="3">#REF!</definedName>
    <definedName name="thou">#REF!</definedName>
    <definedName name="THPROG" localSheetId="0">'[4]STN WISE EMR'!#REF!</definedName>
    <definedName name="THPROG" localSheetId="1">'[4]STN WISE EMR'!#REF!</definedName>
    <definedName name="THPROG" localSheetId="2">'[4]STN WISE EMR'!#REF!</definedName>
    <definedName name="THPROG" localSheetId="6">'[4]STN WISE EMR'!#REF!</definedName>
    <definedName name="THPROG" localSheetId="9">'[4]STN WISE EMR'!#REF!</definedName>
    <definedName name="THPROG" localSheetId="7">'[4]STN WISE EMR'!#REF!</definedName>
    <definedName name="THPROG" localSheetId="10">'[4]STN WISE EMR'!#REF!</definedName>
    <definedName name="THPROG" localSheetId="4">'[4]STN WISE EMR'!#REF!</definedName>
    <definedName name="THPROG" localSheetId="3">'[4]STN WISE EMR'!#REF!</definedName>
    <definedName name="THPROG">'[4]STN WISE EMR'!#REF!</definedName>
    <definedName name="TN" localSheetId="0">'[4]STN WISE EMR'!#REF!</definedName>
    <definedName name="TN" localSheetId="1">'[4]STN WISE EMR'!#REF!</definedName>
    <definedName name="TN" localSheetId="2">'[4]STN WISE EMR'!#REF!</definedName>
    <definedName name="TN" localSheetId="6">'[4]STN WISE EMR'!#REF!</definedName>
    <definedName name="TN" localSheetId="9">'[4]STN WISE EMR'!#REF!</definedName>
    <definedName name="TN" localSheetId="7">'[4]STN WISE EMR'!#REF!</definedName>
    <definedName name="TN" localSheetId="10">'[4]STN WISE EMR'!#REF!</definedName>
    <definedName name="TN" localSheetId="4">'[4]STN WISE EMR'!#REF!</definedName>
    <definedName name="TN" localSheetId="3">'[4]STN WISE EMR'!#REF!</definedName>
    <definedName name="TN">'[4]STN WISE EMR'!#REF!</definedName>
    <definedName name="TVA">'[8]Executive Summary -Thermal'!$A$4:$H$126</definedName>
    <definedName name="UG" localSheetId="0">#REF!</definedName>
    <definedName name="UG" localSheetId="1">#REF!</definedName>
    <definedName name="UG" localSheetId="2">#REF!</definedName>
    <definedName name="UG" localSheetId="6">#REF!</definedName>
    <definedName name="UG" localSheetId="9">#REF!</definedName>
    <definedName name="UG" localSheetId="7">#REF!</definedName>
    <definedName name="UG" localSheetId="10">#REF!</definedName>
    <definedName name="UG" localSheetId="4">#REF!</definedName>
    <definedName name="UG" localSheetId="3">#REF!</definedName>
    <definedName name="UG">#REF!</definedName>
    <definedName name="uj" localSheetId="4">#REF!,#REF!</definedName>
    <definedName name="uj" localSheetId="3">#REF!,#REF!</definedName>
    <definedName name="uj">#REF!,#REF!</definedName>
    <definedName name="un">'[21]A 3.7'!$I$35,'[21]A 3.7'!$I$44</definedName>
    <definedName name="Unrestricted_Specific_Consumption" localSheetId="0">#REF!</definedName>
    <definedName name="Unrestricted_Specific_Consumption" localSheetId="1">#REF!</definedName>
    <definedName name="Unrestricted_Specific_Consumption" localSheetId="2">#REF!</definedName>
    <definedName name="Unrestricted_Specific_Consumption" localSheetId="6">#REF!</definedName>
    <definedName name="Unrestricted_Specific_Consumption" localSheetId="9">#REF!</definedName>
    <definedName name="Unrestricted_Specific_Consumption" localSheetId="7">#REF!</definedName>
    <definedName name="Unrestricted_Specific_Consumption" localSheetId="10">#REF!</definedName>
    <definedName name="Unrestricted_Specific_Consumption" localSheetId="4">#REF!</definedName>
    <definedName name="Unrestricted_Specific_Consumption" localSheetId="3">#REF!</definedName>
    <definedName name="Unrestricted_Specific_Consumption">#REF!</definedName>
    <definedName name="Vertical_Not_Selected" localSheetId="4">#REF!</definedName>
    <definedName name="Vertical_Not_Selected" localSheetId="3">#REF!</definedName>
    <definedName name="Vertical_Not_Selected">#REF!</definedName>
    <definedName name="WIP_944" localSheetId="4">#REF!</definedName>
    <definedName name="WIP_944" localSheetId="3">#REF!</definedName>
    <definedName name="WIP_944">#REF!</definedName>
    <definedName name="WIPComments" localSheetId="4">#REF!</definedName>
    <definedName name="WIPComments" localSheetId="3">#REF!</definedName>
    <definedName name="WIPComments">#REF!</definedName>
    <definedName name="WIPMacroStart" localSheetId="4">#REF!</definedName>
    <definedName name="WIPMacroStart" localSheetId="3">#REF!</definedName>
    <definedName name="WIPMacroStart">#REF!</definedName>
    <definedName name="wrn.ARR._.Forms." localSheetId="0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wrn.ARR._.Forms." localSheetId="1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wrn.ARR._.Forms." localSheetId="2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wrn.ARR._.Forms." localSheetId="8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wrn.ARR._.Forms." localSheetId="9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wrn.ARR._.Forms." localSheetId="10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wrn.ARR._.Forms." localSheetId="4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wrn.ARR._.Forms." localSheetId="3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wrn.ARR._.Forms." hidden="1">{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CF"}</definedName>
    <definedName name="wrn.ARR._.Output." localSheetId="0" hidden="1">{#N/A,#N/A,FALSE,"2000-01 Form 1.3a";#N/A,#N/A,FALSE,"H1 2001-02 Form 1.3a";#N/A,#N/A,FALSE,"H2 2001-02 Form 1.3a";#N/A,#N/A,FALSE,"2001-02 Form 1.3a";#N/A,#N/A,FALSE,"2002-03 Form 1.3a"}</definedName>
    <definedName name="wrn.ARR._.Output." localSheetId="1" hidden="1">{#N/A,#N/A,FALSE,"2000-01 Form 1.3a";#N/A,#N/A,FALSE,"H1 2001-02 Form 1.3a";#N/A,#N/A,FALSE,"H2 2001-02 Form 1.3a";#N/A,#N/A,FALSE,"2001-02 Form 1.3a";#N/A,#N/A,FALSE,"2002-03 Form 1.3a"}</definedName>
    <definedName name="wrn.ARR._.Output." localSheetId="2" hidden="1">{#N/A,#N/A,FALSE,"2000-01 Form 1.3a";#N/A,#N/A,FALSE,"H1 2001-02 Form 1.3a";#N/A,#N/A,FALSE,"H2 2001-02 Form 1.3a";#N/A,#N/A,FALSE,"2001-02 Form 1.3a";#N/A,#N/A,FALSE,"2002-03 Form 1.3a"}</definedName>
    <definedName name="wrn.ARR._.Output." localSheetId="8" hidden="1">{#N/A,#N/A,FALSE,"2000-01 Form 1.3a";#N/A,#N/A,FALSE,"H1 2001-02 Form 1.3a";#N/A,#N/A,FALSE,"H2 2001-02 Form 1.3a";#N/A,#N/A,FALSE,"2001-02 Form 1.3a";#N/A,#N/A,FALSE,"2002-03 Form 1.3a"}</definedName>
    <definedName name="wrn.ARR._.Output." localSheetId="9" hidden="1">{#N/A,#N/A,FALSE,"2000-01 Form 1.3a";#N/A,#N/A,FALSE,"H1 2001-02 Form 1.3a";#N/A,#N/A,FALSE,"H2 2001-02 Form 1.3a";#N/A,#N/A,FALSE,"2001-02 Form 1.3a";#N/A,#N/A,FALSE,"2002-03 Form 1.3a"}</definedName>
    <definedName name="wrn.ARR._.Output." localSheetId="10" hidden="1">{#N/A,#N/A,FALSE,"2000-01 Form 1.3a";#N/A,#N/A,FALSE,"H1 2001-02 Form 1.3a";#N/A,#N/A,FALSE,"H2 2001-02 Form 1.3a";#N/A,#N/A,FALSE,"2001-02 Form 1.3a";#N/A,#N/A,FALSE,"2002-03 Form 1.3a"}</definedName>
    <definedName name="wrn.ARR._.Output." localSheetId="4" hidden="1">{#N/A,#N/A,FALSE,"2000-01 Form 1.3a";#N/A,#N/A,FALSE,"H1 2001-02 Form 1.3a";#N/A,#N/A,FALSE,"H2 2001-02 Form 1.3a";#N/A,#N/A,FALSE,"2001-02 Form 1.3a";#N/A,#N/A,FALSE,"2002-03 Form 1.3a"}</definedName>
    <definedName name="wrn.ARR._.Output." localSheetId="3" hidden="1">{#N/A,#N/A,FALSE,"2000-01 Form 1.3a";#N/A,#N/A,FALSE,"H1 2001-02 Form 1.3a";#N/A,#N/A,FALSE,"H2 2001-02 Form 1.3a";#N/A,#N/A,FALSE,"2001-02 Form 1.3a";#N/A,#N/A,FALSE,"2002-03 Form 1.3a"}</definedName>
    <definedName name="wrn.ARR._.Output." hidden="1">{#N/A,#N/A,FALSE,"2000-01 Form 1.3a";#N/A,#N/A,FALSE,"H1 2001-02 Form 1.3a";#N/A,#N/A,FALSE,"H2 2001-02 Form 1.3a";#N/A,#N/A,FALSE,"2001-02 Form 1.3a";#N/A,#N/A,FALSE,"2002-03 Form 1.3a"}</definedName>
    <definedName name="wrn.Consolidated._.report._.on._.all._.companies." localSheetId="0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wrn.Consolidated._.report._.on._.all._.companies." localSheetId="1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wrn.Consolidated._.report._.on._.all._.companies." localSheetId="2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wrn.Consolidated._.report._.on._.all._.companies." localSheetId="8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wrn.Consolidated._.report._.on._.all._.companies." localSheetId="9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wrn.Consolidated._.report._.on._.all._.companies." localSheetId="10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wrn.Consolidated._.report._.on._.all._.companies." localSheetId="4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wrn.Consolidated._.report._.on._.all._.companies." localSheetId="3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wrn.Consolidated._.report._.on._.all._.companies." hidden="1">{"SOD1",#N/A,TRUE,"SOD";"SOD2",#N/A,TRUE,"SOD";"Summary 1",#N/A,TRUE,"Summary";"summary - energy bal cons",#N/A,TRUE,"Summary";#N/A,#N/A,TRUE,"PPSummary";"summary energy bal - Discoms",#N/A,TRUE,"Summary";"PPSummNew1",#N/A,TRUE,"PPSummary";"PPsumm newFY2003",#N/A,TRUE,"PPSummary";"pp variance analysis",#N/A,TRUE,"PPSummary";"cap base - all",#N/A,TRUE,"1.1 2002-03";"1.3 expenditure - all",#N/A,TRUE,"1.3 2002-2003";"interest variance 1",#N/A,TRUE,"Int Var";"interest variance 2",#N/A,TRUE,"Int Var";"expense variance",#N/A,TRUE,"Exp Var"}</definedName>
    <definedName name="wrn.Output._.forms." localSheetId="0" hidden="1">{#N/A,#N/A,FALSE,"Input";#N/A,#N/A,FALSE,"Avai- CY";#N/A,#N/A,FALSE,"Monthly Dispatch- CY";#N/A,#N/A,FALSE,"MO CY";#N/A,#N/A,FALSE,"MO EY";#N/A,#N/A,FALSE,"Avai- EY";#N/A,#N/A,FALSE,"Monthly Dispatch- EY";#N/A,#N/A,FALSE,"2000-01 Form 1.3a";#N/A,#N/A,FALSE,"H1 2001-02 Form 1.3a";#N/A,#N/A,FALSE,"H2 2001-02 Form 1.3a";#N/A,#N/A,FALSE,"2001-02 Form 1.3a";#N/A,#N/A,FALSE,"2002-03 Form 1.3a"}</definedName>
    <definedName name="wrn.Output._.forms." localSheetId="1" hidden="1">{#N/A,#N/A,FALSE,"Input";#N/A,#N/A,FALSE,"Avai- CY";#N/A,#N/A,FALSE,"Monthly Dispatch- CY";#N/A,#N/A,FALSE,"MO CY";#N/A,#N/A,FALSE,"MO EY";#N/A,#N/A,FALSE,"Avai- EY";#N/A,#N/A,FALSE,"Monthly Dispatch- EY";#N/A,#N/A,FALSE,"2000-01 Form 1.3a";#N/A,#N/A,FALSE,"H1 2001-02 Form 1.3a";#N/A,#N/A,FALSE,"H2 2001-02 Form 1.3a";#N/A,#N/A,FALSE,"2001-02 Form 1.3a";#N/A,#N/A,FALSE,"2002-03 Form 1.3a"}</definedName>
    <definedName name="wrn.Output._.forms." localSheetId="2" hidden="1">{#N/A,#N/A,FALSE,"Input";#N/A,#N/A,FALSE,"Avai- CY";#N/A,#N/A,FALSE,"Monthly Dispatch- CY";#N/A,#N/A,FALSE,"MO CY";#N/A,#N/A,FALSE,"MO EY";#N/A,#N/A,FALSE,"Avai- EY";#N/A,#N/A,FALSE,"Monthly Dispatch- EY";#N/A,#N/A,FALSE,"2000-01 Form 1.3a";#N/A,#N/A,FALSE,"H1 2001-02 Form 1.3a";#N/A,#N/A,FALSE,"H2 2001-02 Form 1.3a";#N/A,#N/A,FALSE,"2001-02 Form 1.3a";#N/A,#N/A,FALSE,"2002-03 Form 1.3a"}</definedName>
    <definedName name="wrn.Output._.forms." localSheetId="8" hidden="1">{#N/A,#N/A,FALSE,"Input";#N/A,#N/A,FALSE,"Avai- CY";#N/A,#N/A,FALSE,"Monthly Dispatch- CY";#N/A,#N/A,FALSE,"MO CY";#N/A,#N/A,FALSE,"MO EY";#N/A,#N/A,FALSE,"Avai- EY";#N/A,#N/A,FALSE,"Monthly Dispatch- EY";#N/A,#N/A,FALSE,"2000-01 Form 1.3a";#N/A,#N/A,FALSE,"H1 2001-02 Form 1.3a";#N/A,#N/A,FALSE,"H2 2001-02 Form 1.3a";#N/A,#N/A,FALSE,"2001-02 Form 1.3a";#N/A,#N/A,FALSE,"2002-03 Form 1.3a"}</definedName>
    <definedName name="wrn.Output._.forms." localSheetId="9" hidden="1">{#N/A,#N/A,FALSE,"Input";#N/A,#N/A,FALSE,"Avai- CY";#N/A,#N/A,FALSE,"Monthly Dispatch- CY";#N/A,#N/A,FALSE,"MO CY";#N/A,#N/A,FALSE,"MO EY";#N/A,#N/A,FALSE,"Avai- EY";#N/A,#N/A,FALSE,"Monthly Dispatch- EY";#N/A,#N/A,FALSE,"2000-01 Form 1.3a";#N/A,#N/A,FALSE,"H1 2001-02 Form 1.3a";#N/A,#N/A,FALSE,"H2 2001-02 Form 1.3a";#N/A,#N/A,FALSE,"2001-02 Form 1.3a";#N/A,#N/A,FALSE,"2002-03 Form 1.3a"}</definedName>
    <definedName name="wrn.Output._.forms." localSheetId="10" hidden="1">{#N/A,#N/A,FALSE,"Input";#N/A,#N/A,FALSE,"Avai- CY";#N/A,#N/A,FALSE,"Monthly Dispatch- CY";#N/A,#N/A,FALSE,"MO CY";#N/A,#N/A,FALSE,"MO EY";#N/A,#N/A,FALSE,"Avai- EY";#N/A,#N/A,FALSE,"Monthly Dispatch- EY";#N/A,#N/A,FALSE,"2000-01 Form 1.3a";#N/A,#N/A,FALSE,"H1 2001-02 Form 1.3a";#N/A,#N/A,FALSE,"H2 2001-02 Form 1.3a";#N/A,#N/A,FALSE,"2001-02 Form 1.3a";#N/A,#N/A,FALSE,"2002-03 Form 1.3a"}</definedName>
    <definedName name="wrn.Output._.forms." localSheetId="4" hidden="1">{#N/A,#N/A,FALSE,"Input";#N/A,#N/A,FALSE,"Avai- CY";#N/A,#N/A,FALSE,"Monthly Dispatch- CY";#N/A,#N/A,FALSE,"MO CY";#N/A,#N/A,FALSE,"MO EY";#N/A,#N/A,FALSE,"Avai- EY";#N/A,#N/A,FALSE,"Monthly Dispatch- EY";#N/A,#N/A,FALSE,"2000-01 Form 1.3a";#N/A,#N/A,FALSE,"H1 2001-02 Form 1.3a";#N/A,#N/A,FALSE,"H2 2001-02 Form 1.3a";#N/A,#N/A,FALSE,"2001-02 Form 1.3a";#N/A,#N/A,FALSE,"2002-03 Form 1.3a"}</definedName>
    <definedName name="wrn.Output._.forms." localSheetId="3" hidden="1">{#N/A,#N/A,FALSE,"Input";#N/A,#N/A,FALSE,"Avai- CY";#N/A,#N/A,FALSE,"Monthly Dispatch- CY";#N/A,#N/A,FALSE,"MO CY";#N/A,#N/A,FALSE,"MO EY";#N/A,#N/A,FALSE,"Avai- EY";#N/A,#N/A,FALSE,"Monthly Dispatch- EY";#N/A,#N/A,FALSE,"2000-01 Form 1.3a";#N/A,#N/A,FALSE,"H1 2001-02 Form 1.3a";#N/A,#N/A,FALSE,"H2 2001-02 Form 1.3a";#N/A,#N/A,FALSE,"2001-02 Form 1.3a";#N/A,#N/A,FALSE,"2002-03 Form 1.3a"}</definedName>
    <definedName name="wrn.Output._.forms." hidden="1">{#N/A,#N/A,FALSE,"Input";#N/A,#N/A,FALSE,"Avai- CY";#N/A,#N/A,FALSE,"Monthly Dispatch- CY";#N/A,#N/A,FALSE,"MO CY";#N/A,#N/A,FALSE,"MO EY";#N/A,#N/A,FALSE,"Avai- EY";#N/A,#N/A,FALSE,"Monthly Dispatch- EY";#N/A,#N/A,FALSE,"2000-01 Form 1.3a";#N/A,#N/A,FALSE,"H1 2001-02 Form 1.3a";#N/A,#N/A,FALSE,"H2 2001-02 Form 1.3a";#N/A,#N/A,FALSE,"2001-02 Form 1.3a";#N/A,#N/A,FALSE,"2002-03 Form 1.3a"}</definedName>
    <definedName name="wrn.OutputForms." localSheetId="0" hidden="1">{#N/A,#N/A,FALSE,"SEN";#N/A,#N/A,FALSE,"INP";#N/A,#N/A,FALSE,"P&amp;L";#N/A,#N/A,FALSE,"BS";#N/A,#N/A,FALSE,"WCAP";#N/A,#N/A,FALSE,"CF";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3.1, 3.2-CY";#N/A,#N/A,FALSE,"3.3-CY";#N/A,#N/A,FALSE,"3.1, 3.2-LY";#N/A,#N/A,FALSE,"3.3-LY"}</definedName>
    <definedName name="wrn.OutputForms." localSheetId="1" hidden="1">{#N/A,#N/A,FALSE,"SEN";#N/A,#N/A,FALSE,"INP";#N/A,#N/A,FALSE,"P&amp;L";#N/A,#N/A,FALSE,"BS";#N/A,#N/A,FALSE,"WCAP";#N/A,#N/A,FALSE,"CF";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3.1, 3.2-CY";#N/A,#N/A,FALSE,"3.3-CY";#N/A,#N/A,FALSE,"3.1, 3.2-LY";#N/A,#N/A,FALSE,"3.3-LY"}</definedName>
    <definedName name="wrn.OutputForms." localSheetId="2" hidden="1">{#N/A,#N/A,FALSE,"SEN";#N/A,#N/A,FALSE,"INP";#N/A,#N/A,FALSE,"P&amp;L";#N/A,#N/A,FALSE,"BS";#N/A,#N/A,FALSE,"WCAP";#N/A,#N/A,FALSE,"CF";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3.1, 3.2-CY";#N/A,#N/A,FALSE,"3.3-CY";#N/A,#N/A,FALSE,"3.1, 3.2-LY";#N/A,#N/A,FALSE,"3.3-LY"}</definedName>
    <definedName name="wrn.OutputForms." localSheetId="8" hidden="1">{#N/A,#N/A,FALSE,"SEN";#N/A,#N/A,FALSE,"INP";#N/A,#N/A,FALSE,"P&amp;L";#N/A,#N/A,FALSE,"BS";#N/A,#N/A,FALSE,"WCAP";#N/A,#N/A,FALSE,"CF";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3.1, 3.2-CY";#N/A,#N/A,FALSE,"3.3-CY";#N/A,#N/A,FALSE,"3.1, 3.2-LY";#N/A,#N/A,FALSE,"3.3-LY"}</definedName>
    <definedName name="wrn.OutputForms." localSheetId="9" hidden="1">{#N/A,#N/A,FALSE,"SEN";#N/A,#N/A,FALSE,"INP";#N/A,#N/A,FALSE,"P&amp;L";#N/A,#N/A,FALSE,"BS";#N/A,#N/A,FALSE,"WCAP";#N/A,#N/A,FALSE,"CF";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3.1, 3.2-CY";#N/A,#N/A,FALSE,"3.3-CY";#N/A,#N/A,FALSE,"3.1, 3.2-LY";#N/A,#N/A,FALSE,"3.3-LY"}</definedName>
    <definedName name="wrn.OutputForms." localSheetId="10" hidden="1">{#N/A,#N/A,FALSE,"SEN";#N/A,#N/A,FALSE,"INP";#N/A,#N/A,FALSE,"P&amp;L";#N/A,#N/A,FALSE,"BS";#N/A,#N/A,FALSE,"WCAP";#N/A,#N/A,FALSE,"CF";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3.1, 3.2-CY";#N/A,#N/A,FALSE,"3.3-CY";#N/A,#N/A,FALSE,"3.1, 3.2-LY";#N/A,#N/A,FALSE,"3.3-LY"}</definedName>
    <definedName name="wrn.OutputForms." localSheetId="4" hidden="1">{#N/A,#N/A,FALSE,"SEN";#N/A,#N/A,FALSE,"INP";#N/A,#N/A,FALSE,"P&amp;L";#N/A,#N/A,FALSE,"BS";#N/A,#N/A,FALSE,"WCAP";#N/A,#N/A,FALSE,"CF";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3.1, 3.2-CY";#N/A,#N/A,FALSE,"3.3-CY";#N/A,#N/A,FALSE,"3.1, 3.2-LY";#N/A,#N/A,FALSE,"3.3-LY"}</definedName>
    <definedName name="wrn.OutputForms." localSheetId="3" hidden="1">{#N/A,#N/A,FALSE,"SEN";#N/A,#N/A,FALSE,"INP";#N/A,#N/A,FALSE,"P&amp;L";#N/A,#N/A,FALSE,"BS";#N/A,#N/A,FALSE,"WCAP";#N/A,#N/A,FALSE,"CF";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3.1, 3.2-CY";#N/A,#N/A,FALSE,"3.3-CY";#N/A,#N/A,FALSE,"3.1, 3.2-LY";#N/A,#N/A,FALSE,"3.3-LY"}</definedName>
    <definedName name="wrn.OutputForms." hidden="1">{#N/A,#N/A,FALSE,"SEN";#N/A,#N/A,FALSE,"INP";#N/A,#N/A,FALSE,"P&amp;L";#N/A,#N/A,FALSE,"BS";#N/A,#N/A,FALSE,"WCAP";#N/A,#N/A,FALSE,"CF";#N/A,#N/A,FALSE,"1.1";#N/A,#N/A,FALSE,"1.1a";#N/A,#N/A,FALSE,"1.1b";#N/A,#N/A,FALSE,"1.1c";#N/A,#N/A,FALSE,"1.1e";#N/A,#N/A,FALSE,"1.1f";#N/A,#N/A,FALSE,"1.1g";#N/A,#N/A,FALSE,"1.1h_D";#N/A,#N/A,FALSE,"1.1h_T";#N/A,#N/A,FALSE,"1.2";#N/A,#N/A,FALSE,"1.3b";#N/A,#N/A,FALSE,"1.3";#N/A,#N/A,FALSE,"1.4";#N/A,#N/A,FALSE,"1.5";#N/A,#N/A,FALSE,"1.6";#N/A,#N/A,FALSE,"SOD";#N/A,#N/A,FALSE,"3.1, 3.2-CY";#N/A,#N/A,FALSE,"3.3-CY";#N/A,#N/A,FALSE,"3.1, 3.2-LY";#N/A,#N/A,FALSE,"3.3-LY"}</definedName>
    <definedName name="wrn.PP." localSheetId="0" hidden="1">{#N/A,#N/A,FALSE,"2002-03 Form 1.3a";#N/A,#N/A,FALSE,"2003-04 Form 1.3a";#N/A,#N/A,FALSE,"Avai- CY";#N/A,#N/A,FALSE,"Avai- EY";#N/A,#N/A,FALSE,"Demand vs Availability"}</definedName>
    <definedName name="wrn.PP." localSheetId="1" hidden="1">{#N/A,#N/A,FALSE,"2002-03 Form 1.3a";#N/A,#N/A,FALSE,"2003-04 Form 1.3a";#N/A,#N/A,FALSE,"Avai- CY";#N/A,#N/A,FALSE,"Avai- EY";#N/A,#N/A,FALSE,"Demand vs Availability"}</definedName>
    <definedName name="wrn.PP." localSheetId="2" hidden="1">{#N/A,#N/A,FALSE,"2002-03 Form 1.3a";#N/A,#N/A,FALSE,"2003-04 Form 1.3a";#N/A,#N/A,FALSE,"Avai- CY";#N/A,#N/A,FALSE,"Avai- EY";#N/A,#N/A,FALSE,"Demand vs Availability"}</definedName>
    <definedName name="wrn.PP." localSheetId="8" hidden="1">{#N/A,#N/A,FALSE,"2002-03 Form 1.3a";#N/A,#N/A,FALSE,"2003-04 Form 1.3a";#N/A,#N/A,FALSE,"Avai- CY";#N/A,#N/A,FALSE,"Avai- EY";#N/A,#N/A,FALSE,"Demand vs Availability"}</definedName>
    <definedName name="wrn.PP." localSheetId="9" hidden="1">{#N/A,#N/A,FALSE,"2002-03 Form 1.3a";#N/A,#N/A,FALSE,"2003-04 Form 1.3a";#N/A,#N/A,FALSE,"Avai- CY";#N/A,#N/A,FALSE,"Avai- EY";#N/A,#N/A,FALSE,"Demand vs Availability"}</definedName>
    <definedName name="wrn.PP." localSheetId="10" hidden="1">{#N/A,#N/A,FALSE,"2002-03 Form 1.3a";#N/A,#N/A,FALSE,"2003-04 Form 1.3a";#N/A,#N/A,FALSE,"Avai- CY";#N/A,#N/A,FALSE,"Avai- EY";#N/A,#N/A,FALSE,"Demand vs Availability"}</definedName>
    <definedName name="wrn.PP." localSheetId="4" hidden="1">{#N/A,#N/A,FALSE,"2002-03 Form 1.3a";#N/A,#N/A,FALSE,"2003-04 Form 1.3a";#N/A,#N/A,FALSE,"Avai- CY";#N/A,#N/A,FALSE,"Avai- EY";#N/A,#N/A,FALSE,"Demand vs Availability"}</definedName>
    <definedName name="wrn.PP." localSheetId="3" hidden="1">{#N/A,#N/A,FALSE,"2002-03 Form 1.3a";#N/A,#N/A,FALSE,"2003-04 Form 1.3a";#N/A,#N/A,FALSE,"Avai- CY";#N/A,#N/A,FALSE,"Avai- EY";#N/A,#N/A,FALSE,"Demand vs Availability"}</definedName>
    <definedName name="wrn.PP." hidden="1">{#N/A,#N/A,FALSE,"2002-03 Form 1.3a";#N/A,#N/A,FALSE,"2003-04 Form 1.3a";#N/A,#N/A,FALSE,"Avai- CY";#N/A,#N/A,FALSE,"Avai- EY";#N/A,#N/A,FALSE,"Demand vs Availability"}</definedName>
    <definedName name="wrn.Reports._.of._.NPDCL." localSheetId="0" hidden="1">{#N/A,#N/A,TRUE,"INP";#N/A,#N/A,TRUE,"BS";#N/A,#N/A,TRUE,"P&amp;L";#N/A,#N/A,TRUE,"CF";#N/A,#N/A,TRUE,"WCAP";#N/A,#N/A,TRUE,"1.1";#N/A,#N/A,TRUE,"1.1a";#N/A,#N/A,TRUE,"1.1b";#N/A,#N/A,TRUE,"1.1c";#N/A,#N/A,TRUE,"1.1e";#N/A,#N/A,TRUE,"1.1f";#N/A,#N/A,TRUE,"1.1g";#N/A,#N/A,TRUE,"1.1h_T";#N/A,#N/A,TRUE,"1.1h_D";#N/A,#N/A,TRUE,"1.2";#N/A,#N/A,TRUE,"1.3";#N/A,#N/A,TRUE,"1.3b";#N/A,#N/A,TRUE,"OL";#N/A,#N/A,TRUE,"1.4";#N/A,#N/A,TRUE,"1.5";#N/A,#N/A,TRUE,"1.6";#N/A,#N/A,TRUE,"2.1";#N/A,#N/A,TRUE,"SOD"}</definedName>
    <definedName name="wrn.Reports._.of._.NPDCL." localSheetId="1" hidden="1">{#N/A,#N/A,TRUE,"INP";#N/A,#N/A,TRUE,"BS";#N/A,#N/A,TRUE,"P&amp;L";#N/A,#N/A,TRUE,"CF";#N/A,#N/A,TRUE,"WCAP";#N/A,#N/A,TRUE,"1.1";#N/A,#N/A,TRUE,"1.1a";#N/A,#N/A,TRUE,"1.1b";#N/A,#N/A,TRUE,"1.1c";#N/A,#N/A,TRUE,"1.1e";#N/A,#N/A,TRUE,"1.1f";#N/A,#N/A,TRUE,"1.1g";#N/A,#N/A,TRUE,"1.1h_T";#N/A,#N/A,TRUE,"1.1h_D";#N/A,#N/A,TRUE,"1.2";#N/A,#N/A,TRUE,"1.3";#N/A,#N/A,TRUE,"1.3b";#N/A,#N/A,TRUE,"OL";#N/A,#N/A,TRUE,"1.4";#N/A,#N/A,TRUE,"1.5";#N/A,#N/A,TRUE,"1.6";#N/A,#N/A,TRUE,"2.1";#N/A,#N/A,TRUE,"SOD"}</definedName>
    <definedName name="wrn.Reports._.of._.NPDCL." localSheetId="2" hidden="1">{#N/A,#N/A,TRUE,"INP";#N/A,#N/A,TRUE,"BS";#N/A,#N/A,TRUE,"P&amp;L";#N/A,#N/A,TRUE,"CF";#N/A,#N/A,TRUE,"WCAP";#N/A,#N/A,TRUE,"1.1";#N/A,#N/A,TRUE,"1.1a";#N/A,#N/A,TRUE,"1.1b";#N/A,#N/A,TRUE,"1.1c";#N/A,#N/A,TRUE,"1.1e";#N/A,#N/A,TRUE,"1.1f";#N/A,#N/A,TRUE,"1.1g";#N/A,#N/A,TRUE,"1.1h_T";#N/A,#N/A,TRUE,"1.1h_D";#N/A,#N/A,TRUE,"1.2";#N/A,#N/A,TRUE,"1.3";#N/A,#N/A,TRUE,"1.3b";#N/A,#N/A,TRUE,"OL";#N/A,#N/A,TRUE,"1.4";#N/A,#N/A,TRUE,"1.5";#N/A,#N/A,TRUE,"1.6";#N/A,#N/A,TRUE,"2.1";#N/A,#N/A,TRUE,"SOD"}</definedName>
    <definedName name="wrn.Reports._.of._.NPDCL." localSheetId="8" hidden="1">{#N/A,#N/A,TRUE,"INP";#N/A,#N/A,TRUE,"BS";#N/A,#N/A,TRUE,"P&amp;L";#N/A,#N/A,TRUE,"CF";#N/A,#N/A,TRUE,"WCAP";#N/A,#N/A,TRUE,"1.1";#N/A,#N/A,TRUE,"1.1a";#N/A,#N/A,TRUE,"1.1b";#N/A,#N/A,TRUE,"1.1c";#N/A,#N/A,TRUE,"1.1e";#N/A,#N/A,TRUE,"1.1f";#N/A,#N/A,TRUE,"1.1g";#N/A,#N/A,TRUE,"1.1h_T";#N/A,#N/A,TRUE,"1.1h_D";#N/A,#N/A,TRUE,"1.2";#N/A,#N/A,TRUE,"1.3";#N/A,#N/A,TRUE,"1.3b";#N/A,#N/A,TRUE,"OL";#N/A,#N/A,TRUE,"1.4";#N/A,#N/A,TRUE,"1.5";#N/A,#N/A,TRUE,"1.6";#N/A,#N/A,TRUE,"2.1";#N/A,#N/A,TRUE,"SOD"}</definedName>
    <definedName name="wrn.Reports._.of._.NPDCL." localSheetId="9" hidden="1">{#N/A,#N/A,TRUE,"INP";#N/A,#N/A,TRUE,"BS";#N/A,#N/A,TRUE,"P&amp;L";#N/A,#N/A,TRUE,"CF";#N/A,#N/A,TRUE,"WCAP";#N/A,#N/A,TRUE,"1.1";#N/A,#N/A,TRUE,"1.1a";#N/A,#N/A,TRUE,"1.1b";#N/A,#N/A,TRUE,"1.1c";#N/A,#N/A,TRUE,"1.1e";#N/A,#N/A,TRUE,"1.1f";#N/A,#N/A,TRUE,"1.1g";#N/A,#N/A,TRUE,"1.1h_T";#N/A,#N/A,TRUE,"1.1h_D";#N/A,#N/A,TRUE,"1.2";#N/A,#N/A,TRUE,"1.3";#N/A,#N/A,TRUE,"1.3b";#N/A,#N/A,TRUE,"OL";#N/A,#N/A,TRUE,"1.4";#N/A,#N/A,TRUE,"1.5";#N/A,#N/A,TRUE,"1.6";#N/A,#N/A,TRUE,"2.1";#N/A,#N/A,TRUE,"SOD"}</definedName>
    <definedName name="wrn.Reports._.of._.NPDCL." localSheetId="10" hidden="1">{#N/A,#N/A,TRUE,"INP";#N/A,#N/A,TRUE,"BS";#N/A,#N/A,TRUE,"P&amp;L";#N/A,#N/A,TRUE,"CF";#N/A,#N/A,TRUE,"WCAP";#N/A,#N/A,TRUE,"1.1";#N/A,#N/A,TRUE,"1.1a";#N/A,#N/A,TRUE,"1.1b";#N/A,#N/A,TRUE,"1.1c";#N/A,#N/A,TRUE,"1.1e";#N/A,#N/A,TRUE,"1.1f";#N/A,#N/A,TRUE,"1.1g";#N/A,#N/A,TRUE,"1.1h_T";#N/A,#N/A,TRUE,"1.1h_D";#N/A,#N/A,TRUE,"1.2";#N/A,#N/A,TRUE,"1.3";#N/A,#N/A,TRUE,"1.3b";#N/A,#N/A,TRUE,"OL";#N/A,#N/A,TRUE,"1.4";#N/A,#N/A,TRUE,"1.5";#N/A,#N/A,TRUE,"1.6";#N/A,#N/A,TRUE,"2.1";#N/A,#N/A,TRUE,"SOD"}</definedName>
    <definedName name="wrn.Reports._.of._.NPDCL." localSheetId="4" hidden="1">{#N/A,#N/A,TRUE,"INP";#N/A,#N/A,TRUE,"BS";#N/A,#N/A,TRUE,"P&amp;L";#N/A,#N/A,TRUE,"CF";#N/A,#N/A,TRUE,"WCAP";#N/A,#N/A,TRUE,"1.1";#N/A,#N/A,TRUE,"1.1a";#N/A,#N/A,TRUE,"1.1b";#N/A,#N/A,TRUE,"1.1c";#N/A,#N/A,TRUE,"1.1e";#N/A,#N/A,TRUE,"1.1f";#N/A,#N/A,TRUE,"1.1g";#N/A,#N/A,TRUE,"1.1h_T";#N/A,#N/A,TRUE,"1.1h_D";#N/A,#N/A,TRUE,"1.2";#N/A,#N/A,TRUE,"1.3";#N/A,#N/A,TRUE,"1.3b";#N/A,#N/A,TRUE,"OL";#N/A,#N/A,TRUE,"1.4";#N/A,#N/A,TRUE,"1.5";#N/A,#N/A,TRUE,"1.6";#N/A,#N/A,TRUE,"2.1";#N/A,#N/A,TRUE,"SOD"}</definedName>
    <definedName name="wrn.Reports._.of._.NPDCL." localSheetId="3" hidden="1">{#N/A,#N/A,TRUE,"INP";#N/A,#N/A,TRUE,"BS";#N/A,#N/A,TRUE,"P&amp;L";#N/A,#N/A,TRUE,"CF";#N/A,#N/A,TRUE,"WCAP";#N/A,#N/A,TRUE,"1.1";#N/A,#N/A,TRUE,"1.1a";#N/A,#N/A,TRUE,"1.1b";#N/A,#N/A,TRUE,"1.1c";#N/A,#N/A,TRUE,"1.1e";#N/A,#N/A,TRUE,"1.1f";#N/A,#N/A,TRUE,"1.1g";#N/A,#N/A,TRUE,"1.1h_T";#N/A,#N/A,TRUE,"1.1h_D";#N/A,#N/A,TRUE,"1.2";#N/A,#N/A,TRUE,"1.3";#N/A,#N/A,TRUE,"1.3b";#N/A,#N/A,TRUE,"OL";#N/A,#N/A,TRUE,"1.4";#N/A,#N/A,TRUE,"1.5";#N/A,#N/A,TRUE,"1.6";#N/A,#N/A,TRUE,"2.1";#N/A,#N/A,TRUE,"SOD"}</definedName>
    <definedName name="wrn.Reports._.of._.NPDCL." hidden="1">{#N/A,#N/A,TRUE,"INP";#N/A,#N/A,TRUE,"BS";#N/A,#N/A,TRUE,"P&amp;L";#N/A,#N/A,TRUE,"CF";#N/A,#N/A,TRUE,"WCAP";#N/A,#N/A,TRUE,"1.1";#N/A,#N/A,TRUE,"1.1a";#N/A,#N/A,TRUE,"1.1b";#N/A,#N/A,TRUE,"1.1c";#N/A,#N/A,TRUE,"1.1e";#N/A,#N/A,TRUE,"1.1f";#N/A,#N/A,TRUE,"1.1g";#N/A,#N/A,TRUE,"1.1h_T";#N/A,#N/A,TRUE,"1.1h_D";#N/A,#N/A,TRUE,"1.2";#N/A,#N/A,TRUE,"1.3";#N/A,#N/A,TRUE,"1.3b";#N/A,#N/A,TRUE,"OL";#N/A,#N/A,TRUE,"1.4";#N/A,#N/A,TRUE,"1.5";#N/A,#N/A,TRUE,"1.6";#N/A,#N/A,TRUE,"2.1";#N/A,#N/A,TRUE,"SOD"}</definedName>
    <definedName name="X">#N/A</definedName>
    <definedName name="X1_" localSheetId="0">#REF!</definedName>
    <definedName name="X1_" localSheetId="1">#REF!</definedName>
    <definedName name="X1_" localSheetId="2">#REF!</definedName>
    <definedName name="X1_" localSheetId="6">#REF!</definedName>
    <definedName name="X1_" localSheetId="9">#REF!</definedName>
    <definedName name="X1_" localSheetId="7">#REF!</definedName>
    <definedName name="X1_" localSheetId="10">#REF!</definedName>
    <definedName name="X1_" localSheetId="4">#REF!</definedName>
    <definedName name="X1_" localSheetId="3">#REF!</definedName>
    <definedName name="X1_">#REF!</definedName>
    <definedName name="Y122_">[3]DLC!$HR$109</definedName>
    <definedName name="YEAR" localSheetId="0">#REF!</definedName>
    <definedName name="YEAR" localSheetId="1">#REF!</definedName>
    <definedName name="YEAR" localSheetId="2">#REF!</definedName>
    <definedName name="YEAR" localSheetId="6">#REF!</definedName>
    <definedName name="YEAR" localSheetId="9">#REF!</definedName>
    <definedName name="YEAR" localSheetId="7">#REF!</definedName>
    <definedName name="YEAR" localSheetId="10">#REF!</definedName>
    <definedName name="YEAR" localSheetId="4">#REF!</definedName>
    <definedName name="YEAR" localSheetId="3">#REF!</definedName>
    <definedName name="YEAR">#REF!</definedName>
    <definedName name="YEARLY">[8]TWELVE!$A$3:$Q$445</definedName>
    <definedName name="YTPI" localSheetId="0">#REF!</definedName>
    <definedName name="YTPI" localSheetId="1">#REF!</definedName>
    <definedName name="YTPI" localSheetId="2">#REF!</definedName>
    <definedName name="YTPI" localSheetId="6">#REF!</definedName>
    <definedName name="YTPI" localSheetId="9">#REF!</definedName>
    <definedName name="YTPI" localSheetId="7">#REF!</definedName>
    <definedName name="YTPI" localSheetId="10">#REF!</definedName>
    <definedName name="YTPI" localSheetId="4">#REF!</definedName>
    <definedName name="YTPI" localSheetId="3">#REF!</definedName>
    <definedName name="YTPI">#REF!</definedName>
  </definedNames>
  <calcPr calcId="124519" iterate="1"/>
</workbook>
</file>

<file path=xl/calcChain.xml><?xml version="1.0" encoding="utf-8"?>
<calcChain xmlns="http://schemas.openxmlformats.org/spreadsheetml/2006/main">
  <c r="N77" i="12"/>
  <c r="M77"/>
  <c r="L77"/>
  <c r="K77"/>
  <c r="J77"/>
  <c r="I77"/>
  <c r="H77"/>
  <c r="G77"/>
  <c r="F77"/>
  <c r="E77"/>
  <c r="D77"/>
  <c r="C77"/>
  <c r="O77" s="1"/>
  <c r="N76"/>
  <c r="M76"/>
  <c r="L76"/>
  <c r="K76"/>
  <c r="J76"/>
  <c r="I76"/>
  <c r="H76"/>
  <c r="G76"/>
  <c r="F76"/>
  <c r="E76"/>
  <c r="D76"/>
  <c r="C76"/>
  <c r="O76" s="1"/>
  <c r="O75"/>
  <c r="N74"/>
  <c r="M74"/>
  <c r="L74"/>
  <c r="K74"/>
  <c r="J74"/>
  <c r="I74"/>
  <c r="H74"/>
  <c r="G74"/>
  <c r="F74"/>
  <c r="E74"/>
  <c r="D74"/>
  <c r="C74"/>
  <c r="O74" s="1"/>
  <c r="N73"/>
  <c r="M73"/>
  <c r="L73"/>
  <c r="K73"/>
  <c r="J73"/>
  <c r="I73"/>
  <c r="H73"/>
  <c r="G73"/>
  <c r="F73"/>
  <c r="E73"/>
  <c r="D73"/>
  <c r="C73"/>
  <c r="O73" s="1"/>
  <c r="N72"/>
  <c r="M72"/>
  <c r="L72"/>
  <c r="K72"/>
  <c r="J72"/>
  <c r="I72"/>
  <c r="H72"/>
  <c r="G72"/>
  <c r="F72"/>
  <c r="E72"/>
  <c r="D72"/>
  <c r="C72"/>
  <c r="O72" s="1"/>
  <c r="N71"/>
  <c r="M71"/>
  <c r="L71"/>
  <c r="K71"/>
  <c r="J71"/>
  <c r="I71"/>
  <c r="H71"/>
  <c r="G71"/>
  <c r="F71"/>
  <c r="E71"/>
  <c r="D71"/>
  <c r="C71"/>
  <c r="O71" s="1"/>
  <c r="N70"/>
  <c r="M70"/>
  <c r="L70"/>
  <c r="K70"/>
  <c r="J70"/>
  <c r="I70"/>
  <c r="H70"/>
  <c r="G70"/>
  <c r="F70"/>
  <c r="E70"/>
  <c r="D70"/>
  <c r="C70"/>
  <c r="O70" s="1"/>
  <c r="N69"/>
  <c r="M69"/>
  <c r="L69"/>
  <c r="K69"/>
  <c r="J69"/>
  <c r="I69"/>
  <c r="H69"/>
  <c r="G69"/>
  <c r="F69"/>
  <c r="E69"/>
  <c r="D69"/>
  <c r="C69"/>
  <c r="O69" s="1"/>
  <c r="N68"/>
  <c r="M68"/>
  <c r="L68"/>
  <c r="K68"/>
  <c r="J68"/>
  <c r="I68"/>
  <c r="H68"/>
  <c r="G68"/>
  <c r="F68"/>
  <c r="E68"/>
  <c r="D68"/>
  <c r="C68"/>
  <c r="O68" s="1"/>
  <c r="N67"/>
  <c r="M67"/>
  <c r="L67"/>
  <c r="K67"/>
  <c r="J67"/>
  <c r="I67"/>
  <c r="H67"/>
  <c r="G67"/>
  <c r="F67"/>
  <c r="E67"/>
  <c r="D67"/>
  <c r="C67"/>
  <c r="O67" s="1"/>
  <c r="O66"/>
  <c r="N65"/>
  <c r="M65"/>
  <c r="L65"/>
  <c r="K65"/>
  <c r="J65"/>
  <c r="I65"/>
  <c r="H65"/>
  <c r="G65"/>
  <c r="F65"/>
  <c r="E65"/>
  <c r="D65"/>
  <c r="C65"/>
  <c r="O65" s="1"/>
  <c r="N64"/>
  <c r="N78" s="1"/>
  <c r="M64"/>
  <c r="M78" s="1"/>
  <c r="L64"/>
  <c r="L78" s="1"/>
  <c r="K64"/>
  <c r="K78" s="1"/>
  <c r="J64"/>
  <c r="J78" s="1"/>
  <c r="I64"/>
  <c r="I78" s="1"/>
  <c r="H64"/>
  <c r="H78" s="1"/>
  <c r="G64"/>
  <c r="G78" s="1"/>
  <c r="F64"/>
  <c r="F78" s="1"/>
  <c r="E64"/>
  <c r="E78" s="1"/>
  <c r="D64"/>
  <c r="D78" s="1"/>
  <c r="C64"/>
  <c r="C78" s="1"/>
  <c r="N60"/>
  <c r="M60"/>
  <c r="L60"/>
  <c r="K60"/>
  <c r="J60"/>
  <c r="I60"/>
  <c r="H60"/>
  <c r="G60"/>
  <c r="F60"/>
  <c r="E60"/>
  <c r="D60"/>
  <c r="C60"/>
  <c r="O60" s="1"/>
  <c r="N59"/>
  <c r="M59"/>
  <c r="L59"/>
  <c r="K59"/>
  <c r="J59"/>
  <c r="I59"/>
  <c r="H59"/>
  <c r="G59"/>
  <c r="F59"/>
  <c r="E59"/>
  <c r="D59"/>
  <c r="C59"/>
  <c r="O59" s="1"/>
  <c r="N56"/>
  <c r="M56"/>
  <c r="L56"/>
  <c r="K56"/>
  <c r="J56"/>
  <c r="I56"/>
  <c r="H56"/>
  <c r="G56"/>
  <c r="F56"/>
  <c r="E56"/>
  <c r="D56"/>
  <c r="C56"/>
  <c r="O56" s="1"/>
  <c r="N54"/>
  <c r="M54"/>
  <c r="L54"/>
  <c r="K54"/>
  <c r="J54"/>
  <c r="I54"/>
  <c r="H54"/>
  <c r="G54"/>
  <c r="F54"/>
  <c r="E54"/>
  <c r="D54"/>
  <c r="C54"/>
  <c r="O54" s="1"/>
  <c r="N53"/>
  <c r="N61" s="1"/>
  <c r="N80" s="1"/>
  <c r="M53"/>
  <c r="M61" s="1"/>
  <c r="M80" s="1"/>
  <c r="L53"/>
  <c r="L61" s="1"/>
  <c r="L80" s="1"/>
  <c r="K53"/>
  <c r="K61" s="1"/>
  <c r="K80" s="1"/>
  <c r="J53"/>
  <c r="J61" s="1"/>
  <c r="J80" s="1"/>
  <c r="I53"/>
  <c r="I61" s="1"/>
  <c r="I80" s="1"/>
  <c r="H53"/>
  <c r="H61" s="1"/>
  <c r="H80" s="1"/>
  <c r="G53"/>
  <c r="G61" s="1"/>
  <c r="G80" s="1"/>
  <c r="F53"/>
  <c r="F61" s="1"/>
  <c r="F80" s="1"/>
  <c r="E53"/>
  <c r="E61" s="1"/>
  <c r="E80" s="1"/>
  <c r="D53"/>
  <c r="D61" s="1"/>
  <c r="D80" s="1"/>
  <c r="C53"/>
  <c r="C61" s="1"/>
  <c r="C80" s="1"/>
  <c r="N46"/>
  <c r="M46"/>
  <c r="L46"/>
  <c r="K46"/>
  <c r="J46"/>
  <c r="I46"/>
  <c r="H46"/>
  <c r="G46"/>
  <c r="F46"/>
  <c r="E46"/>
  <c r="D46"/>
  <c r="C46"/>
  <c r="O46" s="1"/>
  <c r="N45"/>
  <c r="M45"/>
  <c r="L45"/>
  <c r="K45"/>
  <c r="J45"/>
  <c r="I45"/>
  <c r="H45"/>
  <c r="G45"/>
  <c r="F45"/>
  <c r="E45"/>
  <c r="D45"/>
  <c r="C45"/>
  <c r="O45" s="1"/>
  <c r="N44"/>
  <c r="M44"/>
  <c r="L44"/>
  <c r="K44"/>
  <c r="J44"/>
  <c r="I44"/>
  <c r="H44"/>
  <c r="G44"/>
  <c r="F44"/>
  <c r="E44"/>
  <c r="D44"/>
  <c r="C44"/>
  <c r="O44" s="1"/>
  <c r="N43"/>
  <c r="M43"/>
  <c r="L43"/>
  <c r="K43"/>
  <c r="J43"/>
  <c r="I43"/>
  <c r="H43"/>
  <c r="G43"/>
  <c r="F43"/>
  <c r="E43"/>
  <c r="D43"/>
  <c r="C43"/>
  <c r="O43" s="1"/>
  <c r="N42"/>
  <c r="M42"/>
  <c r="L42"/>
  <c r="K42"/>
  <c r="J42"/>
  <c r="I42"/>
  <c r="H42"/>
  <c r="G42"/>
  <c r="F42"/>
  <c r="E42"/>
  <c r="D42"/>
  <c r="C42"/>
  <c r="O42" s="1"/>
  <c r="N41"/>
  <c r="N47" s="1"/>
  <c r="M41"/>
  <c r="M47" s="1"/>
  <c r="L41"/>
  <c r="L47" s="1"/>
  <c r="K41"/>
  <c r="K47" s="1"/>
  <c r="J41"/>
  <c r="J47" s="1"/>
  <c r="I41"/>
  <c r="I47" s="1"/>
  <c r="H41"/>
  <c r="H47" s="1"/>
  <c r="G41"/>
  <c r="G47" s="1"/>
  <c r="F41"/>
  <c r="F47" s="1"/>
  <c r="E41"/>
  <c r="E47" s="1"/>
  <c r="D41"/>
  <c r="D47" s="1"/>
  <c r="C41"/>
  <c r="C47" s="1"/>
  <c r="O47" s="1"/>
  <c r="N37"/>
  <c r="M37"/>
  <c r="L37"/>
  <c r="K37"/>
  <c r="J37"/>
  <c r="I37"/>
  <c r="H37"/>
  <c r="G37"/>
  <c r="F37"/>
  <c r="E37"/>
  <c r="D37"/>
  <c r="C37"/>
  <c r="O37" s="1"/>
  <c r="N36"/>
  <c r="M36"/>
  <c r="L36"/>
  <c r="K36"/>
  <c r="J36"/>
  <c r="I36"/>
  <c r="H36"/>
  <c r="G36"/>
  <c r="F36"/>
  <c r="E36"/>
  <c r="D36"/>
  <c r="C36"/>
  <c r="O36" s="1"/>
  <c r="N35"/>
  <c r="M35"/>
  <c r="L35"/>
  <c r="K35"/>
  <c r="J35"/>
  <c r="I35"/>
  <c r="H35"/>
  <c r="G35"/>
  <c r="F35"/>
  <c r="E35"/>
  <c r="D35"/>
  <c r="C35"/>
  <c r="O35" s="1"/>
  <c r="N34"/>
  <c r="M34"/>
  <c r="L34"/>
  <c r="K34"/>
  <c r="J34"/>
  <c r="I34"/>
  <c r="H34"/>
  <c r="G34"/>
  <c r="F34"/>
  <c r="E34"/>
  <c r="D34"/>
  <c r="C34"/>
  <c r="O34" s="1"/>
  <c r="N33"/>
  <c r="N38" s="1"/>
  <c r="M33"/>
  <c r="M38" s="1"/>
  <c r="L33"/>
  <c r="L38" s="1"/>
  <c r="K33"/>
  <c r="K38" s="1"/>
  <c r="J33"/>
  <c r="J38" s="1"/>
  <c r="I33"/>
  <c r="I38" s="1"/>
  <c r="H33"/>
  <c r="H38" s="1"/>
  <c r="G33"/>
  <c r="G38" s="1"/>
  <c r="F33"/>
  <c r="F38" s="1"/>
  <c r="E33"/>
  <c r="E38" s="1"/>
  <c r="D33"/>
  <c r="D38" s="1"/>
  <c r="C33"/>
  <c r="C38" s="1"/>
  <c r="O38" s="1"/>
  <c r="N21"/>
  <c r="M21"/>
  <c r="L21"/>
  <c r="K21"/>
  <c r="J21"/>
  <c r="I21"/>
  <c r="H21"/>
  <c r="G21"/>
  <c r="F21"/>
  <c r="E21"/>
  <c r="D21"/>
  <c r="C21"/>
  <c r="O21" s="1"/>
  <c r="N20"/>
  <c r="M20"/>
  <c r="L20"/>
  <c r="K20"/>
  <c r="J20"/>
  <c r="I20"/>
  <c r="H20"/>
  <c r="G20"/>
  <c r="F20"/>
  <c r="E20"/>
  <c r="D20"/>
  <c r="C20"/>
  <c r="O20" s="1"/>
  <c r="N19"/>
  <c r="M19"/>
  <c r="L19"/>
  <c r="K19"/>
  <c r="J19"/>
  <c r="I19"/>
  <c r="H19"/>
  <c r="G19"/>
  <c r="F19"/>
  <c r="E19"/>
  <c r="D19"/>
  <c r="C19"/>
  <c r="O19" s="1"/>
  <c r="N18"/>
  <c r="M18"/>
  <c r="L18"/>
  <c r="K18"/>
  <c r="J18"/>
  <c r="I18"/>
  <c r="H18"/>
  <c r="G18"/>
  <c r="F18"/>
  <c r="E18"/>
  <c r="D18"/>
  <c r="C18"/>
  <c r="O18" s="1"/>
  <c r="O17"/>
  <c r="N16"/>
  <c r="M16"/>
  <c r="L16"/>
  <c r="K16"/>
  <c r="J16"/>
  <c r="I16"/>
  <c r="H16"/>
  <c r="G16"/>
  <c r="F16"/>
  <c r="E16"/>
  <c r="D16"/>
  <c r="C16"/>
  <c r="O16" s="1"/>
  <c r="N15"/>
  <c r="M15"/>
  <c r="L15"/>
  <c r="K15"/>
  <c r="J15"/>
  <c r="I15"/>
  <c r="H15"/>
  <c r="G15"/>
  <c r="F15"/>
  <c r="E15"/>
  <c r="D15"/>
  <c r="C15"/>
  <c r="O15" s="1"/>
  <c r="N14"/>
  <c r="M14"/>
  <c r="L14"/>
  <c r="K14"/>
  <c r="J14"/>
  <c r="I14"/>
  <c r="H14"/>
  <c r="G14"/>
  <c r="F14"/>
  <c r="E14"/>
  <c r="D14"/>
  <c r="C14"/>
  <c r="O14" s="1"/>
  <c r="N13"/>
  <c r="M13"/>
  <c r="L13"/>
  <c r="K13"/>
  <c r="J13"/>
  <c r="I13"/>
  <c r="H13"/>
  <c r="G13"/>
  <c r="F13"/>
  <c r="E13"/>
  <c r="D13"/>
  <c r="C13"/>
  <c r="O13" s="1"/>
  <c r="N12"/>
  <c r="M12"/>
  <c r="L12"/>
  <c r="K12"/>
  <c r="J12"/>
  <c r="I12"/>
  <c r="H12"/>
  <c r="G12"/>
  <c r="F12"/>
  <c r="E12"/>
  <c r="D12"/>
  <c r="C12"/>
  <c r="O12" s="1"/>
  <c r="N11"/>
  <c r="M11"/>
  <c r="L11"/>
  <c r="K11"/>
  <c r="J11"/>
  <c r="I11"/>
  <c r="H11"/>
  <c r="G11"/>
  <c r="F11"/>
  <c r="E11"/>
  <c r="D11"/>
  <c r="C11"/>
  <c r="O11" s="1"/>
  <c r="N10"/>
  <c r="M10"/>
  <c r="L10"/>
  <c r="K10"/>
  <c r="J10"/>
  <c r="I10"/>
  <c r="H10"/>
  <c r="G10"/>
  <c r="F10"/>
  <c r="E10"/>
  <c r="D10"/>
  <c r="C10"/>
  <c r="O10" s="1"/>
  <c r="N9"/>
  <c r="M9"/>
  <c r="L9"/>
  <c r="K9"/>
  <c r="J9"/>
  <c r="I9"/>
  <c r="H9"/>
  <c r="G9"/>
  <c r="F9"/>
  <c r="E9"/>
  <c r="D9"/>
  <c r="C9"/>
  <c r="O9" s="1"/>
  <c r="N8"/>
  <c r="N24" s="1"/>
  <c r="N49" s="1"/>
  <c r="M8"/>
  <c r="M24" s="1"/>
  <c r="M49" s="1"/>
  <c r="L8"/>
  <c r="L24" s="1"/>
  <c r="L49" s="1"/>
  <c r="K8"/>
  <c r="K24" s="1"/>
  <c r="K49" s="1"/>
  <c r="J8"/>
  <c r="J24" s="1"/>
  <c r="J49" s="1"/>
  <c r="I8"/>
  <c r="I24" s="1"/>
  <c r="I49" s="1"/>
  <c r="H8"/>
  <c r="H24" s="1"/>
  <c r="H49" s="1"/>
  <c r="G8"/>
  <c r="G24" s="1"/>
  <c r="G49" s="1"/>
  <c r="F8"/>
  <c r="F24" s="1"/>
  <c r="F49" s="1"/>
  <c r="E8"/>
  <c r="E24" s="1"/>
  <c r="E49" s="1"/>
  <c r="D8"/>
  <c r="D24" s="1"/>
  <c r="D49" s="1"/>
  <c r="C8"/>
  <c r="C24" s="1"/>
  <c r="N77" i="11"/>
  <c r="M77"/>
  <c r="L77"/>
  <c r="K77"/>
  <c r="J77"/>
  <c r="I77"/>
  <c r="H77"/>
  <c r="G77"/>
  <c r="F77"/>
  <c r="E77"/>
  <c r="D77"/>
  <c r="C77"/>
  <c r="O77" s="1"/>
  <c r="N76"/>
  <c r="M76"/>
  <c r="L76"/>
  <c r="K76"/>
  <c r="J76"/>
  <c r="I76"/>
  <c r="H76"/>
  <c r="G76"/>
  <c r="F76"/>
  <c r="E76"/>
  <c r="D76"/>
  <c r="C76"/>
  <c r="O76" s="1"/>
  <c r="O75"/>
  <c r="N74"/>
  <c r="M74"/>
  <c r="L74"/>
  <c r="K74"/>
  <c r="J74"/>
  <c r="I74"/>
  <c r="H74"/>
  <c r="G74"/>
  <c r="F74"/>
  <c r="E74"/>
  <c r="D74"/>
  <c r="C74"/>
  <c r="O74" s="1"/>
  <c r="N73"/>
  <c r="M73"/>
  <c r="L73"/>
  <c r="K73"/>
  <c r="J73"/>
  <c r="I73"/>
  <c r="H73"/>
  <c r="G73"/>
  <c r="F73"/>
  <c r="E73"/>
  <c r="D73"/>
  <c r="C73"/>
  <c r="O73" s="1"/>
  <c r="N72"/>
  <c r="M72"/>
  <c r="L72"/>
  <c r="K72"/>
  <c r="J72"/>
  <c r="I72"/>
  <c r="H72"/>
  <c r="G72"/>
  <c r="F72"/>
  <c r="E72"/>
  <c r="D72"/>
  <c r="C72"/>
  <c r="O72" s="1"/>
  <c r="N71"/>
  <c r="M71"/>
  <c r="L71"/>
  <c r="K71"/>
  <c r="J71"/>
  <c r="I71"/>
  <c r="H71"/>
  <c r="G71"/>
  <c r="F71"/>
  <c r="E71"/>
  <c r="D71"/>
  <c r="C71"/>
  <c r="O71" s="1"/>
  <c r="N70"/>
  <c r="M70"/>
  <c r="L70"/>
  <c r="K70"/>
  <c r="J70"/>
  <c r="I70"/>
  <c r="H70"/>
  <c r="G70"/>
  <c r="F70"/>
  <c r="E70"/>
  <c r="D70"/>
  <c r="C70"/>
  <c r="O70" s="1"/>
  <c r="N69"/>
  <c r="M69"/>
  <c r="L69"/>
  <c r="K69"/>
  <c r="J69"/>
  <c r="I69"/>
  <c r="H69"/>
  <c r="G69"/>
  <c r="F69"/>
  <c r="E69"/>
  <c r="D69"/>
  <c r="C69"/>
  <c r="O69" s="1"/>
  <c r="N68"/>
  <c r="M68"/>
  <c r="L68"/>
  <c r="K68"/>
  <c r="J68"/>
  <c r="I68"/>
  <c r="H68"/>
  <c r="G68"/>
  <c r="F68"/>
  <c r="E68"/>
  <c r="D68"/>
  <c r="C68"/>
  <c r="O68" s="1"/>
  <c r="N67"/>
  <c r="M67"/>
  <c r="L67"/>
  <c r="K67"/>
  <c r="J67"/>
  <c r="I67"/>
  <c r="H67"/>
  <c r="G67"/>
  <c r="F67"/>
  <c r="E67"/>
  <c r="D67"/>
  <c r="C67"/>
  <c r="O67" s="1"/>
  <c r="O66"/>
  <c r="N65"/>
  <c r="M65"/>
  <c r="L65"/>
  <c r="K65"/>
  <c r="J65"/>
  <c r="I65"/>
  <c r="H65"/>
  <c r="G65"/>
  <c r="F65"/>
  <c r="E65"/>
  <c r="D65"/>
  <c r="C65"/>
  <c r="O65" s="1"/>
  <c r="N64"/>
  <c r="N78" s="1"/>
  <c r="M64"/>
  <c r="M78" s="1"/>
  <c r="L64"/>
  <c r="L78" s="1"/>
  <c r="K64"/>
  <c r="K78" s="1"/>
  <c r="J64"/>
  <c r="J78" s="1"/>
  <c r="I64"/>
  <c r="I78" s="1"/>
  <c r="H64"/>
  <c r="H78" s="1"/>
  <c r="G64"/>
  <c r="G78" s="1"/>
  <c r="F64"/>
  <c r="F78" s="1"/>
  <c r="E64"/>
  <c r="E78" s="1"/>
  <c r="D64"/>
  <c r="D78" s="1"/>
  <c r="C64"/>
  <c r="C78" s="1"/>
  <c r="N60"/>
  <c r="M60"/>
  <c r="L60"/>
  <c r="K60"/>
  <c r="J60"/>
  <c r="I60"/>
  <c r="H60"/>
  <c r="G60"/>
  <c r="F60"/>
  <c r="E60"/>
  <c r="D60"/>
  <c r="C60"/>
  <c r="O60" s="1"/>
  <c r="N59"/>
  <c r="M59"/>
  <c r="L59"/>
  <c r="K59"/>
  <c r="J59"/>
  <c r="I59"/>
  <c r="H59"/>
  <c r="G59"/>
  <c r="F59"/>
  <c r="E59"/>
  <c r="D59"/>
  <c r="C59"/>
  <c r="O59" s="1"/>
  <c r="N56"/>
  <c r="M56"/>
  <c r="L56"/>
  <c r="K56"/>
  <c r="J56"/>
  <c r="I56"/>
  <c r="H56"/>
  <c r="G56"/>
  <c r="F56"/>
  <c r="E56"/>
  <c r="D56"/>
  <c r="C56"/>
  <c r="O56" s="1"/>
  <c r="N54"/>
  <c r="M54"/>
  <c r="L54"/>
  <c r="K54"/>
  <c r="J54"/>
  <c r="I54"/>
  <c r="H54"/>
  <c r="G54"/>
  <c r="F54"/>
  <c r="E54"/>
  <c r="D54"/>
  <c r="C54"/>
  <c r="O54" s="1"/>
  <c r="N53"/>
  <c r="N61" s="1"/>
  <c r="N80" s="1"/>
  <c r="M53"/>
  <c r="M61" s="1"/>
  <c r="M80" s="1"/>
  <c r="L53"/>
  <c r="L61" s="1"/>
  <c r="L80" s="1"/>
  <c r="K53"/>
  <c r="K61" s="1"/>
  <c r="K80" s="1"/>
  <c r="J53"/>
  <c r="J61" s="1"/>
  <c r="J80" s="1"/>
  <c r="I53"/>
  <c r="I61" s="1"/>
  <c r="I80" s="1"/>
  <c r="H53"/>
  <c r="H61" s="1"/>
  <c r="H80" s="1"/>
  <c r="G53"/>
  <c r="G61" s="1"/>
  <c r="G80" s="1"/>
  <c r="F53"/>
  <c r="F61" s="1"/>
  <c r="F80" s="1"/>
  <c r="E53"/>
  <c r="E61" s="1"/>
  <c r="E80" s="1"/>
  <c r="D53"/>
  <c r="D61" s="1"/>
  <c r="D80" s="1"/>
  <c r="C53"/>
  <c r="C61" s="1"/>
  <c r="C80" s="1"/>
  <c r="N46"/>
  <c r="M46"/>
  <c r="L46"/>
  <c r="K46"/>
  <c r="J46"/>
  <c r="I46"/>
  <c r="H46"/>
  <c r="G46"/>
  <c r="F46"/>
  <c r="E46"/>
  <c r="D46"/>
  <c r="C46"/>
  <c r="O46" s="1"/>
  <c r="N45"/>
  <c r="M45"/>
  <c r="L45"/>
  <c r="K45"/>
  <c r="J45"/>
  <c r="I45"/>
  <c r="H45"/>
  <c r="G45"/>
  <c r="F45"/>
  <c r="E45"/>
  <c r="D45"/>
  <c r="C45"/>
  <c r="O45" s="1"/>
  <c r="N44"/>
  <c r="M44"/>
  <c r="L44"/>
  <c r="K44"/>
  <c r="J44"/>
  <c r="I44"/>
  <c r="H44"/>
  <c r="G44"/>
  <c r="F44"/>
  <c r="E44"/>
  <c r="D44"/>
  <c r="C44"/>
  <c r="O44" s="1"/>
  <c r="N43"/>
  <c r="M43"/>
  <c r="L43"/>
  <c r="K43"/>
  <c r="J43"/>
  <c r="I43"/>
  <c r="H43"/>
  <c r="G43"/>
  <c r="F43"/>
  <c r="E43"/>
  <c r="D43"/>
  <c r="C43"/>
  <c r="O43" s="1"/>
  <c r="N42"/>
  <c r="M42"/>
  <c r="L42"/>
  <c r="K42"/>
  <c r="J42"/>
  <c r="I42"/>
  <c r="H42"/>
  <c r="G42"/>
  <c r="F42"/>
  <c r="E42"/>
  <c r="D42"/>
  <c r="C42"/>
  <c r="O42" s="1"/>
  <c r="N41"/>
  <c r="N47" s="1"/>
  <c r="M41"/>
  <c r="M47" s="1"/>
  <c r="L41"/>
  <c r="L47" s="1"/>
  <c r="K41"/>
  <c r="K47" s="1"/>
  <c r="J41"/>
  <c r="J47" s="1"/>
  <c r="I41"/>
  <c r="I47" s="1"/>
  <c r="H41"/>
  <c r="H47" s="1"/>
  <c r="G41"/>
  <c r="G47" s="1"/>
  <c r="F41"/>
  <c r="F47" s="1"/>
  <c r="E41"/>
  <c r="E47" s="1"/>
  <c r="D41"/>
  <c r="D47" s="1"/>
  <c r="C41"/>
  <c r="C47" s="1"/>
  <c r="O47" s="1"/>
  <c r="N37"/>
  <c r="M37"/>
  <c r="L37"/>
  <c r="K37"/>
  <c r="J37"/>
  <c r="I37"/>
  <c r="H37"/>
  <c r="G37"/>
  <c r="F37"/>
  <c r="E37"/>
  <c r="D37"/>
  <c r="C37"/>
  <c r="O37" s="1"/>
  <c r="N36"/>
  <c r="M36"/>
  <c r="L36"/>
  <c r="K36"/>
  <c r="J36"/>
  <c r="I36"/>
  <c r="H36"/>
  <c r="G36"/>
  <c r="F36"/>
  <c r="E36"/>
  <c r="D36"/>
  <c r="C36"/>
  <c r="O36" s="1"/>
  <c r="N35"/>
  <c r="M35"/>
  <c r="L35"/>
  <c r="K35"/>
  <c r="J35"/>
  <c r="I35"/>
  <c r="H35"/>
  <c r="G35"/>
  <c r="F35"/>
  <c r="E35"/>
  <c r="D35"/>
  <c r="C35"/>
  <c r="O35" s="1"/>
  <c r="N34"/>
  <c r="M34"/>
  <c r="L34"/>
  <c r="K34"/>
  <c r="J34"/>
  <c r="I34"/>
  <c r="H34"/>
  <c r="G34"/>
  <c r="F34"/>
  <c r="E34"/>
  <c r="D34"/>
  <c r="C34"/>
  <c r="O34" s="1"/>
  <c r="N33"/>
  <c r="N38" s="1"/>
  <c r="M33"/>
  <c r="M38" s="1"/>
  <c r="L33"/>
  <c r="L38" s="1"/>
  <c r="K33"/>
  <c r="K38" s="1"/>
  <c r="J33"/>
  <c r="J38" s="1"/>
  <c r="I33"/>
  <c r="I38" s="1"/>
  <c r="H33"/>
  <c r="H38" s="1"/>
  <c r="G33"/>
  <c r="G38" s="1"/>
  <c r="F33"/>
  <c r="F38" s="1"/>
  <c r="E33"/>
  <c r="E38" s="1"/>
  <c r="D33"/>
  <c r="D38" s="1"/>
  <c r="C33"/>
  <c r="C38" s="1"/>
  <c r="O38" s="1"/>
  <c r="N21"/>
  <c r="M21"/>
  <c r="L21"/>
  <c r="K21"/>
  <c r="J21"/>
  <c r="I21"/>
  <c r="H21"/>
  <c r="G21"/>
  <c r="F21"/>
  <c r="E21"/>
  <c r="D21"/>
  <c r="C21"/>
  <c r="O21" s="1"/>
  <c r="N20"/>
  <c r="M20"/>
  <c r="L20"/>
  <c r="K20"/>
  <c r="J20"/>
  <c r="I20"/>
  <c r="H20"/>
  <c r="G20"/>
  <c r="F20"/>
  <c r="E20"/>
  <c r="D20"/>
  <c r="C20"/>
  <c r="O20" s="1"/>
  <c r="N19"/>
  <c r="M19"/>
  <c r="L19"/>
  <c r="K19"/>
  <c r="J19"/>
  <c r="I19"/>
  <c r="H19"/>
  <c r="G19"/>
  <c r="F19"/>
  <c r="E19"/>
  <c r="D19"/>
  <c r="C19"/>
  <c r="O19" s="1"/>
  <c r="N18"/>
  <c r="M18"/>
  <c r="L18"/>
  <c r="K18"/>
  <c r="J18"/>
  <c r="I18"/>
  <c r="H18"/>
  <c r="G18"/>
  <c r="F18"/>
  <c r="E18"/>
  <c r="D18"/>
  <c r="C18"/>
  <c r="O18" s="1"/>
  <c r="O17"/>
  <c r="N16"/>
  <c r="M16"/>
  <c r="L16"/>
  <c r="K16"/>
  <c r="J16"/>
  <c r="I16"/>
  <c r="H16"/>
  <c r="G16"/>
  <c r="F16"/>
  <c r="E16"/>
  <c r="D16"/>
  <c r="C16"/>
  <c r="O16" s="1"/>
  <c r="N15"/>
  <c r="M15"/>
  <c r="L15"/>
  <c r="K15"/>
  <c r="J15"/>
  <c r="I15"/>
  <c r="H15"/>
  <c r="G15"/>
  <c r="F15"/>
  <c r="E15"/>
  <c r="D15"/>
  <c r="C15"/>
  <c r="O15" s="1"/>
  <c r="N14"/>
  <c r="M14"/>
  <c r="L14"/>
  <c r="K14"/>
  <c r="J14"/>
  <c r="I14"/>
  <c r="H14"/>
  <c r="G14"/>
  <c r="F14"/>
  <c r="E14"/>
  <c r="D14"/>
  <c r="C14"/>
  <c r="O14" s="1"/>
  <c r="N13"/>
  <c r="M13"/>
  <c r="L13"/>
  <c r="K13"/>
  <c r="J13"/>
  <c r="I13"/>
  <c r="H13"/>
  <c r="G13"/>
  <c r="F13"/>
  <c r="E13"/>
  <c r="D13"/>
  <c r="C13"/>
  <c r="O13" s="1"/>
  <c r="N12"/>
  <c r="M12"/>
  <c r="L12"/>
  <c r="K12"/>
  <c r="J12"/>
  <c r="I12"/>
  <c r="H12"/>
  <c r="G12"/>
  <c r="F12"/>
  <c r="E12"/>
  <c r="D12"/>
  <c r="C12"/>
  <c r="O12" s="1"/>
  <c r="N11"/>
  <c r="M11"/>
  <c r="L11"/>
  <c r="K11"/>
  <c r="J11"/>
  <c r="I11"/>
  <c r="H11"/>
  <c r="G11"/>
  <c r="F11"/>
  <c r="E11"/>
  <c r="D11"/>
  <c r="C11"/>
  <c r="O11" s="1"/>
  <c r="N10"/>
  <c r="M10"/>
  <c r="L10"/>
  <c r="K10"/>
  <c r="J10"/>
  <c r="I10"/>
  <c r="H10"/>
  <c r="G10"/>
  <c r="F10"/>
  <c r="E10"/>
  <c r="D10"/>
  <c r="C10"/>
  <c r="O10" s="1"/>
  <c r="N9"/>
  <c r="M9"/>
  <c r="L9"/>
  <c r="K9"/>
  <c r="J9"/>
  <c r="I9"/>
  <c r="H9"/>
  <c r="G9"/>
  <c r="F9"/>
  <c r="E9"/>
  <c r="D9"/>
  <c r="C9"/>
  <c r="O9" s="1"/>
  <c r="N8"/>
  <c r="N24" s="1"/>
  <c r="N49" s="1"/>
  <c r="M8"/>
  <c r="M24" s="1"/>
  <c r="M49" s="1"/>
  <c r="L8"/>
  <c r="L24" s="1"/>
  <c r="L49" s="1"/>
  <c r="K8"/>
  <c r="K24" s="1"/>
  <c r="K49" s="1"/>
  <c r="J8"/>
  <c r="J24" s="1"/>
  <c r="J49" s="1"/>
  <c r="I8"/>
  <c r="I24" s="1"/>
  <c r="I49" s="1"/>
  <c r="H8"/>
  <c r="H24" s="1"/>
  <c r="H49" s="1"/>
  <c r="G8"/>
  <c r="G24" s="1"/>
  <c r="G49" s="1"/>
  <c r="F8"/>
  <c r="F24" s="1"/>
  <c r="F49" s="1"/>
  <c r="E8"/>
  <c r="E24" s="1"/>
  <c r="E49" s="1"/>
  <c r="D8"/>
  <c r="D24" s="1"/>
  <c r="D49" s="1"/>
  <c r="C8"/>
  <c r="C24" s="1"/>
  <c r="N77" i="10"/>
  <c r="M77"/>
  <c r="L77"/>
  <c r="K77"/>
  <c r="J77"/>
  <c r="I77"/>
  <c r="H77"/>
  <c r="G77"/>
  <c r="F77"/>
  <c r="E77"/>
  <c r="D77"/>
  <c r="C77"/>
  <c r="O77" s="1"/>
  <c r="N76"/>
  <c r="M76"/>
  <c r="L76"/>
  <c r="K76"/>
  <c r="J76"/>
  <c r="I76"/>
  <c r="H76"/>
  <c r="G76"/>
  <c r="F76"/>
  <c r="E76"/>
  <c r="D76"/>
  <c r="C76"/>
  <c r="O76" s="1"/>
  <c r="O75"/>
  <c r="N74"/>
  <c r="M74"/>
  <c r="L74"/>
  <c r="K74"/>
  <c r="J74"/>
  <c r="I74"/>
  <c r="H74"/>
  <c r="G74"/>
  <c r="F74"/>
  <c r="E74"/>
  <c r="D74"/>
  <c r="C74"/>
  <c r="O74" s="1"/>
  <c r="N73"/>
  <c r="M73"/>
  <c r="L73"/>
  <c r="K73"/>
  <c r="J73"/>
  <c r="I73"/>
  <c r="H73"/>
  <c r="G73"/>
  <c r="F73"/>
  <c r="E73"/>
  <c r="D73"/>
  <c r="C73"/>
  <c r="O73" s="1"/>
  <c r="N72"/>
  <c r="M72"/>
  <c r="L72"/>
  <c r="K72"/>
  <c r="J72"/>
  <c r="I72"/>
  <c r="H72"/>
  <c r="G72"/>
  <c r="F72"/>
  <c r="E72"/>
  <c r="D72"/>
  <c r="C72"/>
  <c r="O72" s="1"/>
  <c r="N71"/>
  <c r="M71"/>
  <c r="L71"/>
  <c r="K71"/>
  <c r="J71"/>
  <c r="I71"/>
  <c r="H71"/>
  <c r="G71"/>
  <c r="F71"/>
  <c r="E71"/>
  <c r="D71"/>
  <c r="C71"/>
  <c r="O71" s="1"/>
  <c r="N70"/>
  <c r="M70"/>
  <c r="L70"/>
  <c r="K70"/>
  <c r="J70"/>
  <c r="I70"/>
  <c r="H70"/>
  <c r="G70"/>
  <c r="F70"/>
  <c r="E70"/>
  <c r="D70"/>
  <c r="C70"/>
  <c r="O70" s="1"/>
  <c r="N69"/>
  <c r="M69"/>
  <c r="L69"/>
  <c r="K69"/>
  <c r="J69"/>
  <c r="I69"/>
  <c r="H69"/>
  <c r="G69"/>
  <c r="F69"/>
  <c r="E69"/>
  <c r="D69"/>
  <c r="C69"/>
  <c r="O69" s="1"/>
  <c r="N68"/>
  <c r="M68"/>
  <c r="L68"/>
  <c r="K68"/>
  <c r="J68"/>
  <c r="I68"/>
  <c r="H68"/>
  <c r="G68"/>
  <c r="F68"/>
  <c r="E68"/>
  <c r="D68"/>
  <c r="C68"/>
  <c r="O68" s="1"/>
  <c r="N67"/>
  <c r="M67"/>
  <c r="L67"/>
  <c r="K67"/>
  <c r="J67"/>
  <c r="I67"/>
  <c r="H67"/>
  <c r="G67"/>
  <c r="F67"/>
  <c r="E67"/>
  <c r="D67"/>
  <c r="C67"/>
  <c r="O67" s="1"/>
  <c r="N65"/>
  <c r="M65"/>
  <c r="L65"/>
  <c r="K65"/>
  <c r="J65"/>
  <c r="I65"/>
  <c r="H65"/>
  <c r="G65"/>
  <c r="F65"/>
  <c r="E65"/>
  <c r="D65"/>
  <c r="C65"/>
  <c r="O65" s="1"/>
  <c r="N64"/>
  <c r="N78" s="1"/>
  <c r="M64"/>
  <c r="M78" s="1"/>
  <c r="L64"/>
  <c r="L78" s="1"/>
  <c r="K64"/>
  <c r="K78" s="1"/>
  <c r="J64"/>
  <c r="J78" s="1"/>
  <c r="I64"/>
  <c r="I78" s="1"/>
  <c r="H64"/>
  <c r="H78" s="1"/>
  <c r="G64"/>
  <c r="G78" s="1"/>
  <c r="F64"/>
  <c r="F78" s="1"/>
  <c r="E64"/>
  <c r="E78" s="1"/>
  <c r="D64"/>
  <c r="D78" s="1"/>
  <c r="C64"/>
  <c r="O64" s="1"/>
  <c r="O78" s="1"/>
  <c r="N60"/>
  <c r="M60"/>
  <c r="L60"/>
  <c r="K60"/>
  <c r="J60"/>
  <c r="I60"/>
  <c r="H60"/>
  <c r="G60"/>
  <c r="F60"/>
  <c r="E60"/>
  <c r="D60"/>
  <c r="C60"/>
  <c r="O60" s="1"/>
  <c r="N59"/>
  <c r="M59"/>
  <c r="L59"/>
  <c r="K59"/>
  <c r="J59"/>
  <c r="I59"/>
  <c r="H59"/>
  <c r="G59"/>
  <c r="F59"/>
  <c r="E59"/>
  <c r="D59"/>
  <c r="C59"/>
  <c r="O59" s="1"/>
  <c r="N56"/>
  <c r="M56"/>
  <c r="L56"/>
  <c r="K56"/>
  <c r="J56"/>
  <c r="I56"/>
  <c r="H56"/>
  <c r="G56"/>
  <c r="F56"/>
  <c r="E56"/>
  <c r="D56"/>
  <c r="C56"/>
  <c r="O56" s="1"/>
  <c r="N54"/>
  <c r="M54"/>
  <c r="L54"/>
  <c r="K54"/>
  <c r="J54"/>
  <c r="I54"/>
  <c r="H54"/>
  <c r="G54"/>
  <c r="F54"/>
  <c r="E54"/>
  <c r="D54"/>
  <c r="C54"/>
  <c r="O54" s="1"/>
  <c r="N53"/>
  <c r="N61" s="1"/>
  <c r="N80" s="1"/>
  <c r="M53"/>
  <c r="M61" s="1"/>
  <c r="M80" s="1"/>
  <c r="L53"/>
  <c r="L61" s="1"/>
  <c r="L80" s="1"/>
  <c r="K53"/>
  <c r="K61" s="1"/>
  <c r="K80" s="1"/>
  <c r="J53"/>
  <c r="J61" s="1"/>
  <c r="J80" s="1"/>
  <c r="I53"/>
  <c r="I61" s="1"/>
  <c r="I80" s="1"/>
  <c r="H53"/>
  <c r="H61" s="1"/>
  <c r="H80" s="1"/>
  <c r="G53"/>
  <c r="G61" s="1"/>
  <c r="G80" s="1"/>
  <c r="F53"/>
  <c r="F61" s="1"/>
  <c r="F80" s="1"/>
  <c r="E53"/>
  <c r="E61" s="1"/>
  <c r="E80" s="1"/>
  <c r="D53"/>
  <c r="D61" s="1"/>
  <c r="D80" s="1"/>
  <c r="C53"/>
  <c r="O53" s="1"/>
  <c r="O61" s="1"/>
  <c r="O80" s="1"/>
  <c r="N46"/>
  <c r="M46"/>
  <c r="L46"/>
  <c r="K46"/>
  <c r="J46"/>
  <c r="I46"/>
  <c r="H46"/>
  <c r="G46"/>
  <c r="F46"/>
  <c r="E46"/>
  <c r="D46"/>
  <c r="C46"/>
  <c r="O46" s="1"/>
  <c r="N45"/>
  <c r="M45"/>
  <c r="L45"/>
  <c r="K45"/>
  <c r="J45"/>
  <c r="I45"/>
  <c r="H45"/>
  <c r="G45"/>
  <c r="F45"/>
  <c r="E45"/>
  <c r="D45"/>
  <c r="C45"/>
  <c r="O45" s="1"/>
  <c r="N44"/>
  <c r="M44"/>
  <c r="L44"/>
  <c r="K44"/>
  <c r="J44"/>
  <c r="I44"/>
  <c r="H44"/>
  <c r="G44"/>
  <c r="F44"/>
  <c r="E44"/>
  <c r="D44"/>
  <c r="C44"/>
  <c r="O44" s="1"/>
  <c r="N43"/>
  <c r="M43"/>
  <c r="L43"/>
  <c r="K43"/>
  <c r="J43"/>
  <c r="I43"/>
  <c r="H43"/>
  <c r="G43"/>
  <c r="F43"/>
  <c r="E43"/>
  <c r="D43"/>
  <c r="C43"/>
  <c r="O43" s="1"/>
  <c r="N42"/>
  <c r="M42"/>
  <c r="L42"/>
  <c r="K42"/>
  <c r="J42"/>
  <c r="I42"/>
  <c r="H42"/>
  <c r="G42"/>
  <c r="F42"/>
  <c r="E42"/>
  <c r="D42"/>
  <c r="C42"/>
  <c r="O42" s="1"/>
  <c r="N41"/>
  <c r="N47" s="1"/>
  <c r="M41"/>
  <c r="M47" s="1"/>
  <c r="L41"/>
  <c r="L47" s="1"/>
  <c r="K41"/>
  <c r="K47" s="1"/>
  <c r="J41"/>
  <c r="J47" s="1"/>
  <c r="I41"/>
  <c r="I47" s="1"/>
  <c r="H41"/>
  <c r="H47" s="1"/>
  <c r="G41"/>
  <c r="G47" s="1"/>
  <c r="F41"/>
  <c r="F47" s="1"/>
  <c r="E41"/>
  <c r="E47" s="1"/>
  <c r="D41"/>
  <c r="D47" s="1"/>
  <c r="C41"/>
  <c r="C47" s="1"/>
  <c r="N37"/>
  <c r="M37"/>
  <c r="L37"/>
  <c r="K37"/>
  <c r="J37"/>
  <c r="I37"/>
  <c r="H37"/>
  <c r="G37"/>
  <c r="F37"/>
  <c r="E37"/>
  <c r="D37"/>
  <c r="C37"/>
  <c r="O37" s="1"/>
  <c r="N36"/>
  <c r="M36"/>
  <c r="L36"/>
  <c r="K36"/>
  <c r="J36"/>
  <c r="I36"/>
  <c r="H36"/>
  <c r="G36"/>
  <c r="F36"/>
  <c r="E36"/>
  <c r="D36"/>
  <c r="C36"/>
  <c r="O36" s="1"/>
  <c r="N35"/>
  <c r="M35"/>
  <c r="L35"/>
  <c r="K35"/>
  <c r="J35"/>
  <c r="I35"/>
  <c r="H35"/>
  <c r="G35"/>
  <c r="F35"/>
  <c r="E35"/>
  <c r="D35"/>
  <c r="C35"/>
  <c r="O35" s="1"/>
  <c r="N34"/>
  <c r="M34"/>
  <c r="L34"/>
  <c r="K34"/>
  <c r="J34"/>
  <c r="I34"/>
  <c r="H34"/>
  <c r="G34"/>
  <c r="F34"/>
  <c r="E34"/>
  <c r="D34"/>
  <c r="C34"/>
  <c r="O34" s="1"/>
  <c r="N33"/>
  <c r="N38" s="1"/>
  <c r="M33"/>
  <c r="M38" s="1"/>
  <c r="L33"/>
  <c r="L38" s="1"/>
  <c r="K33"/>
  <c r="K38" s="1"/>
  <c r="J33"/>
  <c r="J38" s="1"/>
  <c r="I33"/>
  <c r="I38" s="1"/>
  <c r="H33"/>
  <c r="H38" s="1"/>
  <c r="G33"/>
  <c r="G38" s="1"/>
  <c r="F33"/>
  <c r="F38" s="1"/>
  <c r="E33"/>
  <c r="E38" s="1"/>
  <c r="D33"/>
  <c r="D38" s="1"/>
  <c r="C33"/>
  <c r="O33" s="1"/>
  <c r="N21"/>
  <c r="M21"/>
  <c r="L21"/>
  <c r="K21"/>
  <c r="J21"/>
  <c r="I21"/>
  <c r="H21"/>
  <c r="G21"/>
  <c r="F21"/>
  <c r="E21"/>
  <c r="D21"/>
  <c r="C21"/>
  <c r="O21" s="1"/>
  <c r="N20"/>
  <c r="M20"/>
  <c r="L20"/>
  <c r="K20"/>
  <c r="J20"/>
  <c r="I20"/>
  <c r="H20"/>
  <c r="G20"/>
  <c r="F20"/>
  <c r="E20"/>
  <c r="D20"/>
  <c r="C20"/>
  <c r="O20" s="1"/>
  <c r="N19"/>
  <c r="M19"/>
  <c r="L19"/>
  <c r="K19"/>
  <c r="J19"/>
  <c r="I19"/>
  <c r="H19"/>
  <c r="G19"/>
  <c r="F19"/>
  <c r="E19"/>
  <c r="D19"/>
  <c r="C19"/>
  <c r="O19" s="1"/>
  <c r="N18"/>
  <c r="M18"/>
  <c r="L18"/>
  <c r="K18"/>
  <c r="J18"/>
  <c r="I18"/>
  <c r="H18"/>
  <c r="G18"/>
  <c r="F18"/>
  <c r="E18"/>
  <c r="D18"/>
  <c r="C18"/>
  <c r="O18" s="1"/>
  <c r="O17"/>
  <c r="N16"/>
  <c r="M16"/>
  <c r="L16"/>
  <c r="K16"/>
  <c r="J16"/>
  <c r="I16"/>
  <c r="H16"/>
  <c r="G16"/>
  <c r="F16"/>
  <c r="E16"/>
  <c r="D16"/>
  <c r="C16"/>
  <c r="O16" s="1"/>
  <c r="N15"/>
  <c r="M15"/>
  <c r="L15"/>
  <c r="K15"/>
  <c r="J15"/>
  <c r="I15"/>
  <c r="H15"/>
  <c r="G15"/>
  <c r="F15"/>
  <c r="E15"/>
  <c r="D15"/>
  <c r="C15"/>
  <c r="O15" s="1"/>
  <c r="N14"/>
  <c r="M14"/>
  <c r="L14"/>
  <c r="K14"/>
  <c r="J14"/>
  <c r="I14"/>
  <c r="H14"/>
  <c r="G14"/>
  <c r="F14"/>
  <c r="E14"/>
  <c r="D14"/>
  <c r="C14"/>
  <c r="O14" s="1"/>
  <c r="N13"/>
  <c r="M13"/>
  <c r="L13"/>
  <c r="K13"/>
  <c r="J13"/>
  <c r="I13"/>
  <c r="H13"/>
  <c r="G13"/>
  <c r="F13"/>
  <c r="E13"/>
  <c r="D13"/>
  <c r="C13"/>
  <c r="O13" s="1"/>
  <c r="N12"/>
  <c r="M12"/>
  <c r="L12"/>
  <c r="K12"/>
  <c r="J12"/>
  <c r="I12"/>
  <c r="H12"/>
  <c r="G12"/>
  <c r="F12"/>
  <c r="E12"/>
  <c r="D12"/>
  <c r="C12"/>
  <c r="O12" s="1"/>
  <c r="N11"/>
  <c r="M11"/>
  <c r="L11"/>
  <c r="K11"/>
  <c r="J11"/>
  <c r="I11"/>
  <c r="H11"/>
  <c r="G11"/>
  <c r="F11"/>
  <c r="E11"/>
  <c r="D11"/>
  <c r="C11"/>
  <c r="O11" s="1"/>
  <c r="N10"/>
  <c r="M10"/>
  <c r="L10"/>
  <c r="K10"/>
  <c r="J10"/>
  <c r="I10"/>
  <c r="H10"/>
  <c r="G10"/>
  <c r="F10"/>
  <c r="E10"/>
  <c r="D10"/>
  <c r="C10"/>
  <c r="O10" s="1"/>
  <c r="N9"/>
  <c r="M9"/>
  <c r="L9"/>
  <c r="K9"/>
  <c r="J9"/>
  <c r="I9"/>
  <c r="H9"/>
  <c r="G9"/>
  <c r="F9"/>
  <c r="E9"/>
  <c r="D9"/>
  <c r="C9"/>
  <c r="O9" s="1"/>
  <c r="N8"/>
  <c r="N24" s="1"/>
  <c r="N49" s="1"/>
  <c r="M8"/>
  <c r="M24" s="1"/>
  <c r="M49" s="1"/>
  <c r="L8"/>
  <c r="L24" s="1"/>
  <c r="L49" s="1"/>
  <c r="K8"/>
  <c r="K24" s="1"/>
  <c r="K49" s="1"/>
  <c r="J8"/>
  <c r="J24" s="1"/>
  <c r="J49" s="1"/>
  <c r="I8"/>
  <c r="I24" s="1"/>
  <c r="I49" s="1"/>
  <c r="H8"/>
  <c r="H24" s="1"/>
  <c r="H49" s="1"/>
  <c r="G8"/>
  <c r="G24" s="1"/>
  <c r="G49" s="1"/>
  <c r="F8"/>
  <c r="F24" s="1"/>
  <c r="F49" s="1"/>
  <c r="E8"/>
  <c r="E24" s="1"/>
  <c r="E49" s="1"/>
  <c r="D8"/>
  <c r="D24" s="1"/>
  <c r="D49" s="1"/>
  <c r="C8"/>
  <c r="C24" s="1"/>
  <c r="N77" i="9"/>
  <c r="M77"/>
  <c r="L77"/>
  <c r="K77"/>
  <c r="J77"/>
  <c r="I77"/>
  <c r="H77"/>
  <c r="G77"/>
  <c r="F77"/>
  <c r="E77"/>
  <c r="D77"/>
  <c r="C77"/>
  <c r="O77" s="1"/>
  <c r="N76"/>
  <c r="M76"/>
  <c r="L76"/>
  <c r="K76"/>
  <c r="J76"/>
  <c r="I76"/>
  <c r="H76"/>
  <c r="G76"/>
  <c r="F76"/>
  <c r="E76"/>
  <c r="D76"/>
  <c r="C76"/>
  <c r="O76" s="1"/>
  <c r="N75"/>
  <c r="M75"/>
  <c r="L75"/>
  <c r="K75"/>
  <c r="J75"/>
  <c r="I75"/>
  <c r="H75"/>
  <c r="G75"/>
  <c r="F75"/>
  <c r="E75"/>
  <c r="D75"/>
  <c r="C75"/>
  <c r="O75" s="1"/>
  <c r="N74"/>
  <c r="M74"/>
  <c r="L74"/>
  <c r="K74"/>
  <c r="J74"/>
  <c r="I74"/>
  <c r="H74"/>
  <c r="G74"/>
  <c r="F74"/>
  <c r="E74"/>
  <c r="D74"/>
  <c r="C74"/>
  <c r="O74" s="1"/>
  <c r="N73"/>
  <c r="M73"/>
  <c r="L73"/>
  <c r="K73"/>
  <c r="J73"/>
  <c r="I73"/>
  <c r="H73"/>
  <c r="G73"/>
  <c r="F73"/>
  <c r="E73"/>
  <c r="D73"/>
  <c r="C73"/>
  <c r="O73" s="1"/>
  <c r="N72"/>
  <c r="M72"/>
  <c r="L72"/>
  <c r="K72"/>
  <c r="J72"/>
  <c r="I72"/>
  <c r="H72"/>
  <c r="G72"/>
  <c r="F72"/>
  <c r="E72"/>
  <c r="D72"/>
  <c r="C72"/>
  <c r="O72" s="1"/>
  <c r="N71"/>
  <c r="M71"/>
  <c r="L71"/>
  <c r="K71"/>
  <c r="J71"/>
  <c r="I71"/>
  <c r="H71"/>
  <c r="G71"/>
  <c r="F71"/>
  <c r="E71"/>
  <c r="D71"/>
  <c r="C71"/>
  <c r="O71" s="1"/>
  <c r="N70"/>
  <c r="M70"/>
  <c r="L70"/>
  <c r="K70"/>
  <c r="J70"/>
  <c r="I70"/>
  <c r="H70"/>
  <c r="G70"/>
  <c r="F70"/>
  <c r="E70"/>
  <c r="D70"/>
  <c r="C70"/>
  <c r="O70" s="1"/>
  <c r="N69"/>
  <c r="M69"/>
  <c r="L69"/>
  <c r="K69"/>
  <c r="J69"/>
  <c r="I69"/>
  <c r="H69"/>
  <c r="G69"/>
  <c r="F69"/>
  <c r="E69"/>
  <c r="D69"/>
  <c r="C69"/>
  <c r="O69" s="1"/>
  <c r="N68"/>
  <c r="M68"/>
  <c r="L68"/>
  <c r="K68"/>
  <c r="J68"/>
  <c r="I68"/>
  <c r="H68"/>
  <c r="G68"/>
  <c r="F68"/>
  <c r="E68"/>
  <c r="D68"/>
  <c r="C68"/>
  <c r="O68" s="1"/>
  <c r="N67"/>
  <c r="M67"/>
  <c r="L67"/>
  <c r="K67"/>
  <c r="J67"/>
  <c r="I67"/>
  <c r="H67"/>
  <c r="G67"/>
  <c r="F67"/>
  <c r="E67"/>
  <c r="D67"/>
  <c r="C67"/>
  <c r="O67" s="1"/>
  <c r="O66"/>
  <c r="N65"/>
  <c r="M65"/>
  <c r="L65"/>
  <c r="K65"/>
  <c r="J65"/>
  <c r="I65"/>
  <c r="H65"/>
  <c r="G65"/>
  <c r="F65"/>
  <c r="E65"/>
  <c r="D65"/>
  <c r="C65"/>
  <c r="O65" s="1"/>
  <c r="N64"/>
  <c r="N78" s="1"/>
  <c r="M64"/>
  <c r="M78" s="1"/>
  <c r="L64"/>
  <c r="L78" s="1"/>
  <c r="K64"/>
  <c r="K78" s="1"/>
  <c r="J64"/>
  <c r="J78" s="1"/>
  <c r="I64"/>
  <c r="I78" s="1"/>
  <c r="H64"/>
  <c r="H78" s="1"/>
  <c r="G64"/>
  <c r="G78" s="1"/>
  <c r="F64"/>
  <c r="F78" s="1"/>
  <c r="E64"/>
  <c r="E78" s="1"/>
  <c r="D64"/>
  <c r="D78" s="1"/>
  <c r="C64"/>
  <c r="C78" s="1"/>
  <c r="N60"/>
  <c r="M60"/>
  <c r="L60"/>
  <c r="K60"/>
  <c r="J60"/>
  <c r="I60"/>
  <c r="H60"/>
  <c r="G60"/>
  <c r="F60"/>
  <c r="E60"/>
  <c r="D60"/>
  <c r="C60"/>
  <c r="O60" s="1"/>
  <c r="N59"/>
  <c r="M59"/>
  <c r="L59"/>
  <c r="K59"/>
  <c r="J59"/>
  <c r="I59"/>
  <c r="H59"/>
  <c r="G59"/>
  <c r="F59"/>
  <c r="E59"/>
  <c r="D59"/>
  <c r="C59"/>
  <c r="O59" s="1"/>
  <c r="N56"/>
  <c r="M56"/>
  <c r="L56"/>
  <c r="K56"/>
  <c r="J56"/>
  <c r="I56"/>
  <c r="H56"/>
  <c r="G56"/>
  <c r="F56"/>
  <c r="E56"/>
  <c r="D56"/>
  <c r="C56"/>
  <c r="O56" s="1"/>
  <c r="N54"/>
  <c r="M54"/>
  <c r="M61" s="1"/>
  <c r="M80" s="1"/>
  <c r="L54"/>
  <c r="K54"/>
  <c r="K61" s="1"/>
  <c r="K80" s="1"/>
  <c r="J54"/>
  <c r="I54"/>
  <c r="I61" s="1"/>
  <c r="I80" s="1"/>
  <c r="H54"/>
  <c r="G54"/>
  <c r="G61" s="1"/>
  <c r="G80" s="1"/>
  <c r="F54"/>
  <c r="E54"/>
  <c r="E61" s="1"/>
  <c r="E80" s="1"/>
  <c r="D54"/>
  <c r="C54"/>
  <c r="C61" s="1"/>
  <c r="C80" s="1"/>
  <c r="N53"/>
  <c r="N61" s="1"/>
  <c r="N80" s="1"/>
  <c r="M53"/>
  <c r="L53"/>
  <c r="L61" s="1"/>
  <c r="L80" s="1"/>
  <c r="K53"/>
  <c r="J53"/>
  <c r="J61" s="1"/>
  <c r="J80" s="1"/>
  <c r="I53"/>
  <c r="H53"/>
  <c r="H61" s="1"/>
  <c r="H80" s="1"/>
  <c r="G53"/>
  <c r="F53"/>
  <c r="F61" s="1"/>
  <c r="F80" s="1"/>
  <c r="E53"/>
  <c r="D53"/>
  <c r="D61" s="1"/>
  <c r="D80" s="1"/>
  <c r="C53"/>
  <c r="O53" s="1"/>
  <c r="N45"/>
  <c r="M45"/>
  <c r="L45"/>
  <c r="K45"/>
  <c r="J45"/>
  <c r="I45"/>
  <c r="H45"/>
  <c r="G45"/>
  <c r="F45"/>
  <c r="E45"/>
  <c r="D45"/>
  <c r="C45"/>
  <c r="O45" s="1"/>
  <c r="N44"/>
  <c r="M44"/>
  <c r="L44"/>
  <c r="K44"/>
  <c r="J44"/>
  <c r="I44"/>
  <c r="H44"/>
  <c r="G44"/>
  <c r="F44"/>
  <c r="E44"/>
  <c r="D44"/>
  <c r="C44"/>
  <c r="O44" s="1"/>
  <c r="N43"/>
  <c r="M43"/>
  <c r="L43"/>
  <c r="K43"/>
  <c r="J43"/>
  <c r="I43"/>
  <c r="H43"/>
  <c r="G43"/>
  <c r="F43"/>
  <c r="E43"/>
  <c r="D43"/>
  <c r="C43"/>
  <c r="O43" s="1"/>
  <c r="N42"/>
  <c r="N47" s="1"/>
  <c r="M42"/>
  <c r="L42"/>
  <c r="L47" s="1"/>
  <c r="K42"/>
  <c r="J42"/>
  <c r="J47" s="1"/>
  <c r="I42"/>
  <c r="H42"/>
  <c r="H47" s="1"/>
  <c r="G42"/>
  <c r="F42"/>
  <c r="F47" s="1"/>
  <c r="E42"/>
  <c r="D42"/>
  <c r="D47" s="1"/>
  <c r="C42"/>
  <c r="N41"/>
  <c r="M41"/>
  <c r="M47" s="1"/>
  <c r="L41"/>
  <c r="K41"/>
  <c r="K47" s="1"/>
  <c r="J41"/>
  <c r="I41"/>
  <c r="I47" s="1"/>
  <c r="H41"/>
  <c r="G41"/>
  <c r="G47" s="1"/>
  <c r="F41"/>
  <c r="E41"/>
  <c r="E47" s="1"/>
  <c r="D41"/>
  <c r="C41"/>
  <c r="C47" s="1"/>
  <c r="N35"/>
  <c r="M35"/>
  <c r="L35"/>
  <c r="K35"/>
  <c r="J35"/>
  <c r="I35"/>
  <c r="H35"/>
  <c r="G35"/>
  <c r="F35"/>
  <c r="E35"/>
  <c r="D35"/>
  <c r="C35"/>
  <c r="O35" s="1"/>
  <c r="N34"/>
  <c r="N38" s="1"/>
  <c r="M34"/>
  <c r="L34"/>
  <c r="L38" s="1"/>
  <c r="K34"/>
  <c r="J34"/>
  <c r="J38" s="1"/>
  <c r="I34"/>
  <c r="H34"/>
  <c r="H38" s="1"/>
  <c r="G34"/>
  <c r="F34"/>
  <c r="F38" s="1"/>
  <c r="E34"/>
  <c r="D34"/>
  <c r="D38" s="1"/>
  <c r="C34"/>
  <c r="N33"/>
  <c r="M33"/>
  <c r="M38" s="1"/>
  <c r="L33"/>
  <c r="K33"/>
  <c r="K38" s="1"/>
  <c r="J33"/>
  <c r="I33"/>
  <c r="I38" s="1"/>
  <c r="H33"/>
  <c r="G33"/>
  <c r="G38" s="1"/>
  <c r="F33"/>
  <c r="E33"/>
  <c r="E38" s="1"/>
  <c r="D33"/>
  <c r="C33"/>
  <c r="C38" s="1"/>
  <c r="N21"/>
  <c r="M21"/>
  <c r="L21"/>
  <c r="K21"/>
  <c r="J21"/>
  <c r="I21"/>
  <c r="H21"/>
  <c r="G21"/>
  <c r="F21"/>
  <c r="E21"/>
  <c r="D21"/>
  <c r="C21"/>
  <c r="O21" s="1"/>
  <c r="N20"/>
  <c r="M20"/>
  <c r="L20"/>
  <c r="K20"/>
  <c r="J20"/>
  <c r="I20"/>
  <c r="H20"/>
  <c r="G20"/>
  <c r="F20"/>
  <c r="E20"/>
  <c r="D20"/>
  <c r="C20"/>
  <c r="N19"/>
  <c r="M19"/>
  <c r="L19"/>
  <c r="K19"/>
  <c r="J19"/>
  <c r="I19"/>
  <c r="H19"/>
  <c r="G19"/>
  <c r="F19"/>
  <c r="E19"/>
  <c r="D19"/>
  <c r="C19"/>
  <c r="O19" s="1"/>
  <c r="N18"/>
  <c r="M18"/>
  <c r="L18"/>
  <c r="K18"/>
  <c r="J18"/>
  <c r="I18"/>
  <c r="H18"/>
  <c r="G18"/>
  <c r="F18"/>
  <c r="E18"/>
  <c r="D18"/>
  <c r="C18"/>
  <c r="O18" s="1"/>
  <c r="O17"/>
  <c r="N16"/>
  <c r="M16"/>
  <c r="L16"/>
  <c r="K16"/>
  <c r="J16"/>
  <c r="I16"/>
  <c r="H16"/>
  <c r="G16"/>
  <c r="F16"/>
  <c r="E16"/>
  <c r="D16"/>
  <c r="C16"/>
  <c r="N15"/>
  <c r="M15"/>
  <c r="L15"/>
  <c r="K15"/>
  <c r="J15"/>
  <c r="I15"/>
  <c r="H15"/>
  <c r="G15"/>
  <c r="F15"/>
  <c r="E15"/>
  <c r="D15"/>
  <c r="C15"/>
  <c r="O15" s="1"/>
  <c r="N14"/>
  <c r="M14"/>
  <c r="L14"/>
  <c r="K14"/>
  <c r="J14"/>
  <c r="I14"/>
  <c r="H14"/>
  <c r="G14"/>
  <c r="F14"/>
  <c r="E14"/>
  <c r="D14"/>
  <c r="C14"/>
  <c r="O14" s="1"/>
  <c r="N13"/>
  <c r="M13"/>
  <c r="L13"/>
  <c r="K13"/>
  <c r="J13"/>
  <c r="I13"/>
  <c r="H13"/>
  <c r="G13"/>
  <c r="F13"/>
  <c r="E13"/>
  <c r="D13"/>
  <c r="C13"/>
  <c r="O13" s="1"/>
  <c r="N12"/>
  <c r="M12"/>
  <c r="L12"/>
  <c r="K12"/>
  <c r="J12"/>
  <c r="I12"/>
  <c r="H12"/>
  <c r="G12"/>
  <c r="F12"/>
  <c r="E12"/>
  <c r="D12"/>
  <c r="C12"/>
  <c r="N11"/>
  <c r="M11"/>
  <c r="L11"/>
  <c r="K11"/>
  <c r="J11"/>
  <c r="I11"/>
  <c r="H11"/>
  <c r="G11"/>
  <c r="F11"/>
  <c r="E11"/>
  <c r="D11"/>
  <c r="C11"/>
  <c r="O11" s="1"/>
  <c r="N10"/>
  <c r="M10"/>
  <c r="L10"/>
  <c r="K10"/>
  <c r="J10"/>
  <c r="I10"/>
  <c r="H10"/>
  <c r="G10"/>
  <c r="F10"/>
  <c r="E10"/>
  <c r="D10"/>
  <c r="C10"/>
  <c r="O10" s="1"/>
  <c r="N9"/>
  <c r="M9"/>
  <c r="L9"/>
  <c r="K9"/>
  <c r="J9"/>
  <c r="I9"/>
  <c r="H9"/>
  <c r="G9"/>
  <c r="F9"/>
  <c r="E9"/>
  <c r="D9"/>
  <c r="C9"/>
  <c r="O9" s="1"/>
  <c r="N8"/>
  <c r="N24" s="1"/>
  <c r="N49" s="1"/>
  <c r="M8"/>
  <c r="L8"/>
  <c r="L24" s="1"/>
  <c r="L49" s="1"/>
  <c r="K8"/>
  <c r="J8"/>
  <c r="J24" s="1"/>
  <c r="J49" s="1"/>
  <c r="I8"/>
  <c r="H8"/>
  <c r="H24" s="1"/>
  <c r="H49" s="1"/>
  <c r="G8"/>
  <c r="F8"/>
  <c r="F24" s="1"/>
  <c r="F49" s="1"/>
  <c r="E8"/>
  <c r="D8"/>
  <c r="D24" s="1"/>
  <c r="D49" s="1"/>
  <c r="C8"/>
  <c r="N77" i="8"/>
  <c r="M77"/>
  <c r="L77"/>
  <c r="K77"/>
  <c r="J77"/>
  <c r="I77"/>
  <c r="H77"/>
  <c r="G77"/>
  <c r="F77"/>
  <c r="E77"/>
  <c r="D77"/>
  <c r="C77"/>
  <c r="N76"/>
  <c r="M76"/>
  <c r="L76"/>
  <c r="K76"/>
  <c r="J76"/>
  <c r="I76"/>
  <c r="H76"/>
  <c r="G76"/>
  <c r="F76"/>
  <c r="E76"/>
  <c r="D76"/>
  <c r="C76"/>
  <c r="O76" s="1"/>
  <c r="O75"/>
  <c r="N74"/>
  <c r="M74"/>
  <c r="L74"/>
  <c r="K74"/>
  <c r="J74"/>
  <c r="I74"/>
  <c r="H74"/>
  <c r="G74"/>
  <c r="F74"/>
  <c r="E74"/>
  <c r="D74"/>
  <c r="C74"/>
  <c r="O74" s="1"/>
  <c r="N73"/>
  <c r="M73"/>
  <c r="L73"/>
  <c r="K73"/>
  <c r="J73"/>
  <c r="I73"/>
  <c r="H73"/>
  <c r="G73"/>
  <c r="F73"/>
  <c r="E73"/>
  <c r="D73"/>
  <c r="C73"/>
  <c r="O73" s="1"/>
  <c r="N72"/>
  <c r="M72"/>
  <c r="L72"/>
  <c r="K72"/>
  <c r="J72"/>
  <c r="I72"/>
  <c r="H72"/>
  <c r="G72"/>
  <c r="F72"/>
  <c r="E72"/>
  <c r="D72"/>
  <c r="C72"/>
  <c r="O72" s="1"/>
  <c r="N71"/>
  <c r="M71"/>
  <c r="L71"/>
  <c r="K71"/>
  <c r="J71"/>
  <c r="I71"/>
  <c r="H71"/>
  <c r="G71"/>
  <c r="F71"/>
  <c r="E71"/>
  <c r="D71"/>
  <c r="C71"/>
  <c r="N70"/>
  <c r="M70"/>
  <c r="M78" s="1"/>
  <c r="L70"/>
  <c r="K70"/>
  <c r="J70"/>
  <c r="I70"/>
  <c r="I78" s="1"/>
  <c r="H70"/>
  <c r="G70"/>
  <c r="F70"/>
  <c r="E70"/>
  <c r="E78" s="1"/>
  <c r="D70"/>
  <c r="C70"/>
  <c r="O70" s="1"/>
  <c r="N69"/>
  <c r="M69"/>
  <c r="L69"/>
  <c r="K69"/>
  <c r="J69"/>
  <c r="I69"/>
  <c r="H69"/>
  <c r="G69"/>
  <c r="F69"/>
  <c r="E69"/>
  <c r="D69"/>
  <c r="C69"/>
  <c r="O69" s="1"/>
  <c r="N68"/>
  <c r="M68"/>
  <c r="L68"/>
  <c r="K68"/>
  <c r="J68"/>
  <c r="I68"/>
  <c r="H68"/>
  <c r="G68"/>
  <c r="F68"/>
  <c r="E68"/>
  <c r="D68"/>
  <c r="C68"/>
  <c r="O68" s="1"/>
  <c r="N67"/>
  <c r="M67"/>
  <c r="L67"/>
  <c r="K67"/>
  <c r="J67"/>
  <c r="I67"/>
  <c r="H67"/>
  <c r="G67"/>
  <c r="F67"/>
  <c r="E67"/>
  <c r="D67"/>
  <c r="C67"/>
  <c r="O66"/>
  <c r="N65"/>
  <c r="M65"/>
  <c r="L65"/>
  <c r="K65"/>
  <c r="J65"/>
  <c r="I65"/>
  <c r="H65"/>
  <c r="G65"/>
  <c r="F65"/>
  <c r="E65"/>
  <c r="D65"/>
  <c r="C65"/>
  <c r="O65" s="1"/>
  <c r="N64"/>
  <c r="N78" s="1"/>
  <c r="M64"/>
  <c r="L64"/>
  <c r="L78" s="1"/>
  <c r="K64"/>
  <c r="K78" s="1"/>
  <c r="J64"/>
  <c r="J78" s="1"/>
  <c r="I64"/>
  <c r="H64"/>
  <c r="H78" s="1"/>
  <c r="G64"/>
  <c r="G78" s="1"/>
  <c r="F64"/>
  <c r="F78" s="1"/>
  <c r="E64"/>
  <c r="D64"/>
  <c r="D78" s="1"/>
  <c r="C64"/>
  <c r="C78" s="1"/>
  <c r="N60"/>
  <c r="M60"/>
  <c r="L60"/>
  <c r="K60"/>
  <c r="J60"/>
  <c r="I60"/>
  <c r="H60"/>
  <c r="G60"/>
  <c r="F60"/>
  <c r="E60"/>
  <c r="D60"/>
  <c r="C60"/>
  <c r="O60" s="1"/>
  <c r="N59"/>
  <c r="M59"/>
  <c r="L59"/>
  <c r="K59"/>
  <c r="J59"/>
  <c r="I59"/>
  <c r="H59"/>
  <c r="G59"/>
  <c r="F59"/>
  <c r="E59"/>
  <c r="D59"/>
  <c r="C59"/>
  <c r="O59" s="1"/>
  <c r="N56"/>
  <c r="M56"/>
  <c r="L56"/>
  <c r="K56"/>
  <c r="J56"/>
  <c r="I56"/>
  <c r="H56"/>
  <c r="G56"/>
  <c r="F56"/>
  <c r="E56"/>
  <c r="D56"/>
  <c r="C56"/>
  <c r="O56" s="1"/>
  <c r="N54"/>
  <c r="N61" s="1"/>
  <c r="N80" s="1"/>
  <c r="M54"/>
  <c r="L54"/>
  <c r="L61" s="1"/>
  <c r="L80" s="1"/>
  <c r="K54"/>
  <c r="J54"/>
  <c r="J61" s="1"/>
  <c r="J80" s="1"/>
  <c r="I54"/>
  <c r="H54"/>
  <c r="H61" s="1"/>
  <c r="H80" s="1"/>
  <c r="G54"/>
  <c r="F54"/>
  <c r="F61" s="1"/>
  <c r="F80" s="1"/>
  <c r="E54"/>
  <c r="D54"/>
  <c r="D61" s="1"/>
  <c r="D80" s="1"/>
  <c r="C54"/>
  <c r="N53"/>
  <c r="M53"/>
  <c r="M61" s="1"/>
  <c r="L53"/>
  <c r="K53"/>
  <c r="K61" s="1"/>
  <c r="J53"/>
  <c r="I53"/>
  <c r="I61" s="1"/>
  <c r="H53"/>
  <c r="G53"/>
  <c r="G61" s="1"/>
  <c r="F53"/>
  <c r="E53"/>
  <c r="E61" s="1"/>
  <c r="D53"/>
  <c r="C53"/>
  <c r="C61" s="1"/>
  <c r="N45"/>
  <c r="M45"/>
  <c r="L45"/>
  <c r="K45"/>
  <c r="J45"/>
  <c r="I45"/>
  <c r="H45"/>
  <c r="G45"/>
  <c r="F45"/>
  <c r="E45"/>
  <c r="D45"/>
  <c r="C45"/>
  <c r="N44"/>
  <c r="M44"/>
  <c r="M47" s="1"/>
  <c r="L44"/>
  <c r="K44"/>
  <c r="J44"/>
  <c r="I44"/>
  <c r="I47" s="1"/>
  <c r="H44"/>
  <c r="G44"/>
  <c r="F44"/>
  <c r="E44"/>
  <c r="E47" s="1"/>
  <c r="D44"/>
  <c r="C44"/>
  <c r="O44" s="1"/>
  <c r="N43"/>
  <c r="M43"/>
  <c r="L43"/>
  <c r="K43"/>
  <c r="J43"/>
  <c r="I43"/>
  <c r="H43"/>
  <c r="G43"/>
  <c r="F43"/>
  <c r="E43"/>
  <c r="D43"/>
  <c r="C43"/>
  <c r="O43" s="1"/>
  <c r="N42"/>
  <c r="M42"/>
  <c r="L42"/>
  <c r="K42"/>
  <c r="K47" s="1"/>
  <c r="J42"/>
  <c r="I42"/>
  <c r="H42"/>
  <c r="G42"/>
  <c r="G47" s="1"/>
  <c r="F42"/>
  <c r="E42"/>
  <c r="D42"/>
  <c r="C42"/>
  <c r="C47" s="1"/>
  <c r="O47" s="1"/>
  <c r="N41"/>
  <c r="N47" s="1"/>
  <c r="M41"/>
  <c r="L41"/>
  <c r="L47" s="1"/>
  <c r="K41"/>
  <c r="J41"/>
  <c r="J47" s="1"/>
  <c r="I41"/>
  <c r="H41"/>
  <c r="H47" s="1"/>
  <c r="G41"/>
  <c r="F41"/>
  <c r="F47" s="1"/>
  <c r="E41"/>
  <c r="D41"/>
  <c r="D47" s="1"/>
  <c r="C41"/>
  <c r="K38"/>
  <c r="G38"/>
  <c r="C38"/>
  <c r="N35"/>
  <c r="M35"/>
  <c r="L35"/>
  <c r="K35"/>
  <c r="J35"/>
  <c r="I35"/>
  <c r="H35"/>
  <c r="G35"/>
  <c r="F35"/>
  <c r="E35"/>
  <c r="D35"/>
  <c r="C35"/>
  <c r="O35" s="1"/>
  <c r="N34"/>
  <c r="M34"/>
  <c r="M38" s="1"/>
  <c r="L34"/>
  <c r="K34"/>
  <c r="J34"/>
  <c r="I34"/>
  <c r="I38" s="1"/>
  <c r="H34"/>
  <c r="G34"/>
  <c r="F34"/>
  <c r="E34"/>
  <c r="E38" s="1"/>
  <c r="D34"/>
  <c r="C34"/>
  <c r="O34" s="1"/>
  <c r="N33"/>
  <c r="N38" s="1"/>
  <c r="M33"/>
  <c r="L33"/>
  <c r="L38" s="1"/>
  <c r="K33"/>
  <c r="J33"/>
  <c r="J38" s="1"/>
  <c r="I33"/>
  <c r="H33"/>
  <c r="H38" s="1"/>
  <c r="G33"/>
  <c r="F33"/>
  <c r="F38" s="1"/>
  <c r="E33"/>
  <c r="D33"/>
  <c r="D38" s="1"/>
  <c r="C33"/>
  <c r="N21"/>
  <c r="M21"/>
  <c r="L21"/>
  <c r="K21"/>
  <c r="J21"/>
  <c r="I21"/>
  <c r="H21"/>
  <c r="G21"/>
  <c r="F21"/>
  <c r="E21"/>
  <c r="D21"/>
  <c r="C21"/>
  <c r="O21" s="1"/>
  <c r="N20"/>
  <c r="M20"/>
  <c r="L20"/>
  <c r="K20"/>
  <c r="J20"/>
  <c r="I20"/>
  <c r="H20"/>
  <c r="G20"/>
  <c r="F20"/>
  <c r="E20"/>
  <c r="D20"/>
  <c r="C20"/>
  <c r="O20" s="1"/>
  <c r="N19"/>
  <c r="M19"/>
  <c r="L19"/>
  <c r="K19"/>
  <c r="J19"/>
  <c r="I19"/>
  <c r="H19"/>
  <c r="G19"/>
  <c r="F19"/>
  <c r="E19"/>
  <c r="D19"/>
  <c r="C19"/>
  <c r="N18"/>
  <c r="M18"/>
  <c r="L18"/>
  <c r="K18"/>
  <c r="J18"/>
  <c r="I18"/>
  <c r="H18"/>
  <c r="G18"/>
  <c r="F18"/>
  <c r="E18"/>
  <c r="D18"/>
  <c r="C18"/>
  <c r="O18" s="1"/>
  <c r="O17"/>
  <c r="N16"/>
  <c r="M16"/>
  <c r="L16"/>
  <c r="K16"/>
  <c r="J16"/>
  <c r="I16"/>
  <c r="H16"/>
  <c r="G16"/>
  <c r="F16"/>
  <c r="E16"/>
  <c r="D16"/>
  <c r="C16"/>
  <c r="O16" s="1"/>
  <c r="N15"/>
  <c r="M15"/>
  <c r="L15"/>
  <c r="K15"/>
  <c r="J15"/>
  <c r="I15"/>
  <c r="H15"/>
  <c r="G15"/>
  <c r="F15"/>
  <c r="E15"/>
  <c r="D15"/>
  <c r="C15"/>
  <c r="O15" s="1"/>
  <c r="N14"/>
  <c r="M14"/>
  <c r="L14"/>
  <c r="K14"/>
  <c r="J14"/>
  <c r="I14"/>
  <c r="H14"/>
  <c r="G14"/>
  <c r="F14"/>
  <c r="E14"/>
  <c r="D14"/>
  <c r="C14"/>
  <c r="O14" s="1"/>
  <c r="N13"/>
  <c r="M13"/>
  <c r="L13"/>
  <c r="K13"/>
  <c r="J13"/>
  <c r="I13"/>
  <c r="H13"/>
  <c r="G13"/>
  <c r="F13"/>
  <c r="E13"/>
  <c r="D13"/>
  <c r="C13"/>
  <c r="N12"/>
  <c r="M12"/>
  <c r="L12"/>
  <c r="K12"/>
  <c r="J12"/>
  <c r="I12"/>
  <c r="H12"/>
  <c r="G12"/>
  <c r="F12"/>
  <c r="E12"/>
  <c r="D12"/>
  <c r="C12"/>
  <c r="O12" s="1"/>
  <c r="N11"/>
  <c r="M11"/>
  <c r="L11"/>
  <c r="K11"/>
  <c r="J11"/>
  <c r="I11"/>
  <c r="H11"/>
  <c r="G11"/>
  <c r="F11"/>
  <c r="E11"/>
  <c r="D11"/>
  <c r="C11"/>
  <c r="O11" s="1"/>
  <c r="N10"/>
  <c r="M10"/>
  <c r="L10"/>
  <c r="K10"/>
  <c r="J10"/>
  <c r="I10"/>
  <c r="H10"/>
  <c r="G10"/>
  <c r="F10"/>
  <c r="E10"/>
  <c r="D10"/>
  <c r="C10"/>
  <c r="O10" s="1"/>
  <c r="N9"/>
  <c r="M9"/>
  <c r="L9"/>
  <c r="K9"/>
  <c r="J9"/>
  <c r="I9"/>
  <c r="H9"/>
  <c r="G9"/>
  <c r="F9"/>
  <c r="E9"/>
  <c r="D9"/>
  <c r="C9"/>
  <c r="N8"/>
  <c r="M8"/>
  <c r="M24" s="1"/>
  <c r="M49" s="1"/>
  <c r="L8"/>
  <c r="K8"/>
  <c r="K24" s="1"/>
  <c r="K49" s="1"/>
  <c r="J8"/>
  <c r="I8"/>
  <c r="I24" s="1"/>
  <c r="I49" s="1"/>
  <c r="H8"/>
  <c r="G8"/>
  <c r="G24" s="1"/>
  <c r="G49" s="1"/>
  <c r="F8"/>
  <c r="E8"/>
  <c r="E24" s="1"/>
  <c r="E49" s="1"/>
  <c r="D8"/>
  <c r="C8"/>
  <c r="C24" s="1"/>
  <c r="N77" i="7"/>
  <c r="M77"/>
  <c r="L77"/>
  <c r="K77"/>
  <c r="J77"/>
  <c r="I77"/>
  <c r="H77"/>
  <c r="G77"/>
  <c r="F77"/>
  <c r="E77"/>
  <c r="D77"/>
  <c r="C77"/>
  <c r="O77" s="1"/>
  <c r="N76"/>
  <c r="M76"/>
  <c r="L76"/>
  <c r="K76"/>
  <c r="J76"/>
  <c r="I76"/>
  <c r="H76"/>
  <c r="G76"/>
  <c r="F76"/>
  <c r="E76"/>
  <c r="D76"/>
  <c r="C76"/>
  <c r="O76" s="1"/>
  <c r="N75"/>
  <c r="M75"/>
  <c r="L75"/>
  <c r="K75"/>
  <c r="J75"/>
  <c r="I75"/>
  <c r="H75"/>
  <c r="G75"/>
  <c r="F75"/>
  <c r="E75"/>
  <c r="D75"/>
  <c r="C75"/>
  <c r="O75" s="1"/>
  <c r="N74"/>
  <c r="M74"/>
  <c r="L74"/>
  <c r="K74"/>
  <c r="J74"/>
  <c r="I74"/>
  <c r="H74"/>
  <c r="G74"/>
  <c r="F74"/>
  <c r="E74"/>
  <c r="D74"/>
  <c r="C74"/>
  <c r="N73"/>
  <c r="M73"/>
  <c r="L73"/>
  <c r="K73"/>
  <c r="J73"/>
  <c r="I73"/>
  <c r="H73"/>
  <c r="G73"/>
  <c r="F73"/>
  <c r="E73"/>
  <c r="D73"/>
  <c r="C73"/>
  <c r="O73" s="1"/>
  <c r="N72"/>
  <c r="M72"/>
  <c r="L72"/>
  <c r="K72"/>
  <c r="J72"/>
  <c r="I72"/>
  <c r="H72"/>
  <c r="G72"/>
  <c r="F72"/>
  <c r="E72"/>
  <c r="D72"/>
  <c r="C72"/>
  <c r="O72" s="1"/>
  <c r="N71"/>
  <c r="M71"/>
  <c r="L71"/>
  <c r="K71"/>
  <c r="J71"/>
  <c r="I71"/>
  <c r="H71"/>
  <c r="G71"/>
  <c r="F71"/>
  <c r="E71"/>
  <c r="D71"/>
  <c r="C71"/>
  <c r="O71" s="1"/>
  <c r="N70"/>
  <c r="M70"/>
  <c r="L70"/>
  <c r="K70"/>
  <c r="J70"/>
  <c r="I70"/>
  <c r="H70"/>
  <c r="G70"/>
  <c r="F70"/>
  <c r="E70"/>
  <c r="D70"/>
  <c r="C70"/>
  <c r="N69"/>
  <c r="M69"/>
  <c r="L69"/>
  <c r="K69"/>
  <c r="J69"/>
  <c r="I69"/>
  <c r="H69"/>
  <c r="G69"/>
  <c r="F69"/>
  <c r="E69"/>
  <c r="D69"/>
  <c r="C69"/>
  <c r="O69" s="1"/>
  <c r="N68"/>
  <c r="M68"/>
  <c r="L68"/>
  <c r="K68"/>
  <c r="J68"/>
  <c r="I68"/>
  <c r="H68"/>
  <c r="G68"/>
  <c r="F68"/>
  <c r="E68"/>
  <c r="D68"/>
  <c r="C68"/>
  <c r="O68" s="1"/>
  <c r="N67"/>
  <c r="M67"/>
  <c r="L67"/>
  <c r="K67"/>
  <c r="J67"/>
  <c r="I67"/>
  <c r="H67"/>
  <c r="G67"/>
  <c r="F67"/>
  <c r="E67"/>
  <c r="D67"/>
  <c r="C67"/>
  <c r="O67" s="1"/>
  <c r="N66"/>
  <c r="N78" s="1"/>
  <c r="M66"/>
  <c r="L66"/>
  <c r="K66"/>
  <c r="J66"/>
  <c r="J78" s="1"/>
  <c r="I66"/>
  <c r="H66"/>
  <c r="G66"/>
  <c r="F66"/>
  <c r="F78" s="1"/>
  <c r="E66"/>
  <c r="D66"/>
  <c r="C66"/>
  <c r="N65"/>
  <c r="M65"/>
  <c r="L65"/>
  <c r="K65"/>
  <c r="J65"/>
  <c r="I65"/>
  <c r="H65"/>
  <c r="G65"/>
  <c r="F65"/>
  <c r="E65"/>
  <c r="D65"/>
  <c r="C65"/>
  <c r="O65" s="1"/>
  <c r="N64"/>
  <c r="M64"/>
  <c r="M78" s="1"/>
  <c r="L64"/>
  <c r="L78" s="1"/>
  <c r="K64"/>
  <c r="K78" s="1"/>
  <c r="J64"/>
  <c r="I64"/>
  <c r="I78" s="1"/>
  <c r="H64"/>
  <c r="H78" s="1"/>
  <c r="G64"/>
  <c r="G78" s="1"/>
  <c r="F64"/>
  <c r="E64"/>
  <c r="E78" s="1"/>
  <c r="D64"/>
  <c r="D78" s="1"/>
  <c r="C64"/>
  <c r="C78" s="1"/>
  <c r="N60"/>
  <c r="M60"/>
  <c r="L60"/>
  <c r="K60"/>
  <c r="J60"/>
  <c r="I60"/>
  <c r="H60"/>
  <c r="G60"/>
  <c r="F60"/>
  <c r="E60"/>
  <c r="D60"/>
  <c r="C60"/>
  <c r="N59"/>
  <c r="M59"/>
  <c r="M61" s="1"/>
  <c r="M80" s="1"/>
  <c r="L59"/>
  <c r="K59"/>
  <c r="J59"/>
  <c r="I59"/>
  <c r="I61" s="1"/>
  <c r="I80" s="1"/>
  <c r="H59"/>
  <c r="G59"/>
  <c r="F59"/>
  <c r="E59"/>
  <c r="E61" s="1"/>
  <c r="E80" s="1"/>
  <c r="D59"/>
  <c r="C59"/>
  <c r="O59" s="1"/>
  <c r="N56"/>
  <c r="M56"/>
  <c r="L56"/>
  <c r="K56"/>
  <c r="J56"/>
  <c r="I56"/>
  <c r="H56"/>
  <c r="G56"/>
  <c r="F56"/>
  <c r="E56"/>
  <c r="D56"/>
  <c r="C56"/>
  <c r="O56" s="1"/>
  <c r="N54"/>
  <c r="M54"/>
  <c r="L54"/>
  <c r="K54"/>
  <c r="K61" s="1"/>
  <c r="K80" s="1"/>
  <c r="J54"/>
  <c r="I54"/>
  <c r="H54"/>
  <c r="G54"/>
  <c r="G61" s="1"/>
  <c r="G80" s="1"/>
  <c r="F54"/>
  <c r="E54"/>
  <c r="D54"/>
  <c r="C54"/>
  <c r="C61" s="1"/>
  <c r="C80" s="1"/>
  <c r="N53"/>
  <c r="N61" s="1"/>
  <c r="M53"/>
  <c r="L53"/>
  <c r="L61" s="1"/>
  <c r="K53"/>
  <c r="J53"/>
  <c r="J61" s="1"/>
  <c r="I53"/>
  <c r="H53"/>
  <c r="H61" s="1"/>
  <c r="G53"/>
  <c r="F53"/>
  <c r="F61" s="1"/>
  <c r="E53"/>
  <c r="D53"/>
  <c r="D61" s="1"/>
  <c r="C53"/>
  <c r="N45"/>
  <c r="M45"/>
  <c r="L45"/>
  <c r="K45"/>
  <c r="J45"/>
  <c r="I45"/>
  <c r="H45"/>
  <c r="G45"/>
  <c r="F45"/>
  <c r="E45"/>
  <c r="D45"/>
  <c r="C45"/>
  <c r="O45" s="1"/>
  <c r="N44"/>
  <c r="M44"/>
  <c r="L44"/>
  <c r="L47" s="1"/>
  <c r="K44"/>
  <c r="J44"/>
  <c r="I44"/>
  <c r="H44"/>
  <c r="H47" s="1"/>
  <c r="G44"/>
  <c r="F44"/>
  <c r="E44"/>
  <c r="D44"/>
  <c r="D47" s="1"/>
  <c r="C44"/>
  <c r="N43"/>
  <c r="M43"/>
  <c r="L43"/>
  <c r="K43"/>
  <c r="J43"/>
  <c r="I43"/>
  <c r="H43"/>
  <c r="G43"/>
  <c r="F43"/>
  <c r="E43"/>
  <c r="D43"/>
  <c r="C43"/>
  <c r="O43" s="1"/>
  <c r="N42"/>
  <c r="N47" s="1"/>
  <c r="M42"/>
  <c r="L42"/>
  <c r="K42"/>
  <c r="J42"/>
  <c r="J47" s="1"/>
  <c r="I42"/>
  <c r="H42"/>
  <c r="G42"/>
  <c r="F42"/>
  <c r="F47" s="1"/>
  <c r="E42"/>
  <c r="D42"/>
  <c r="C42"/>
  <c r="O42" s="1"/>
  <c r="N41"/>
  <c r="M41"/>
  <c r="L41"/>
  <c r="K41"/>
  <c r="J41"/>
  <c r="I41"/>
  <c r="H41"/>
  <c r="G41"/>
  <c r="F41"/>
  <c r="E41"/>
  <c r="D41"/>
  <c r="C41"/>
  <c r="N38"/>
  <c r="J38"/>
  <c r="F38"/>
  <c r="N35"/>
  <c r="M35"/>
  <c r="L35"/>
  <c r="K35"/>
  <c r="J35"/>
  <c r="I35"/>
  <c r="H35"/>
  <c r="G35"/>
  <c r="F35"/>
  <c r="E35"/>
  <c r="D35"/>
  <c r="C35"/>
  <c r="O35" s="1"/>
  <c r="N34"/>
  <c r="M34"/>
  <c r="L34"/>
  <c r="L38" s="1"/>
  <c r="K34"/>
  <c r="J34"/>
  <c r="I34"/>
  <c r="H34"/>
  <c r="H38" s="1"/>
  <c r="G34"/>
  <c r="F34"/>
  <c r="E34"/>
  <c r="D34"/>
  <c r="D38" s="1"/>
  <c r="C34"/>
  <c r="O34" s="1"/>
  <c r="N33"/>
  <c r="M33"/>
  <c r="L33"/>
  <c r="K33"/>
  <c r="J33"/>
  <c r="I33"/>
  <c r="H33"/>
  <c r="G33"/>
  <c r="F33"/>
  <c r="E33"/>
  <c r="D33"/>
  <c r="C33"/>
  <c r="N21"/>
  <c r="M21"/>
  <c r="L21"/>
  <c r="K21"/>
  <c r="J21"/>
  <c r="I21"/>
  <c r="H21"/>
  <c r="G21"/>
  <c r="F21"/>
  <c r="E21"/>
  <c r="D21"/>
  <c r="C21"/>
  <c r="O21" s="1"/>
  <c r="N20"/>
  <c r="M20"/>
  <c r="L20"/>
  <c r="K20"/>
  <c r="J20"/>
  <c r="I20"/>
  <c r="H20"/>
  <c r="G20"/>
  <c r="F20"/>
  <c r="E20"/>
  <c r="D20"/>
  <c r="C20"/>
  <c r="O20" s="1"/>
  <c r="N19"/>
  <c r="M19"/>
  <c r="L19"/>
  <c r="K19"/>
  <c r="J19"/>
  <c r="I19"/>
  <c r="H19"/>
  <c r="G19"/>
  <c r="F19"/>
  <c r="E19"/>
  <c r="D19"/>
  <c r="C19"/>
  <c r="O19" s="1"/>
  <c r="N18"/>
  <c r="M18"/>
  <c r="L18"/>
  <c r="K18"/>
  <c r="J18"/>
  <c r="I18"/>
  <c r="H18"/>
  <c r="G18"/>
  <c r="F18"/>
  <c r="E18"/>
  <c r="D18"/>
  <c r="C18"/>
  <c r="O17"/>
  <c r="N16"/>
  <c r="M16"/>
  <c r="L16"/>
  <c r="K16"/>
  <c r="J16"/>
  <c r="I16"/>
  <c r="H16"/>
  <c r="G16"/>
  <c r="F16"/>
  <c r="E16"/>
  <c r="D16"/>
  <c r="C16"/>
  <c r="O16" s="1"/>
  <c r="N15"/>
  <c r="M15"/>
  <c r="L15"/>
  <c r="K15"/>
  <c r="J15"/>
  <c r="I15"/>
  <c r="H15"/>
  <c r="G15"/>
  <c r="F15"/>
  <c r="E15"/>
  <c r="D15"/>
  <c r="C15"/>
  <c r="O15" s="1"/>
  <c r="N14"/>
  <c r="M14"/>
  <c r="L14"/>
  <c r="K14"/>
  <c r="J14"/>
  <c r="I14"/>
  <c r="H14"/>
  <c r="G14"/>
  <c r="F14"/>
  <c r="E14"/>
  <c r="D14"/>
  <c r="C14"/>
  <c r="N13"/>
  <c r="M13"/>
  <c r="L13"/>
  <c r="K13"/>
  <c r="J13"/>
  <c r="I13"/>
  <c r="H13"/>
  <c r="G13"/>
  <c r="F13"/>
  <c r="E13"/>
  <c r="D13"/>
  <c r="C13"/>
  <c r="O13" s="1"/>
  <c r="N12"/>
  <c r="M12"/>
  <c r="L12"/>
  <c r="K12"/>
  <c r="J12"/>
  <c r="I12"/>
  <c r="H12"/>
  <c r="G12"/>
  <c r="F12"/>
  <c r="E12"/>
  <c r="D12"/>
  <c r="C12"/>
  <c r="O12" s="1"/>
  <c r="N11"/>
  <c r="M11"/>
  <c r="L11"/>
  <c r="K11"/>
  <c r="J11"/>
  <c r="I11"/>
  <c r="H11"/>
  <c r="G11"/>
  <c r="F11"/>
  <c r="E11"/>
  <c r="D11"/>
  <c r="C11"/>
  <c r="O11" s="1"/>
  <c r="N10"/>
  <c r="M10"/>
  <c r="L10"/>
  <c r="K10"/>
  <c r="J10"/>
  <c r="I10"/>
  <c r="H10"/>
  <c r="G10"/>
  <c r="F10"/>
  <c r="E10"/>
  <c r="D10"/>
  <c r="C10"/>
  <c r="N9"/>
  <c r="M9"/>
  <c r="L9"/>
  <c r="K9"/>
  <c r="J9"/>
  <c r="I9"/>
  <c r="H9"/>
  <c r="G9"/>
  <c r="F9"/>
  <c r="E9"/>
  <c r="D9"/>
  <c r="C9"/>
  <c r="O9" s="1"/>
  <c r="N8"/>
  <c r="N24" s="1"/>
  <c r="N49" s="1"/>
  <c r="M8"/>
  <c r="M24" s="1"/>
  <c r="L8"/>
  <c r="L24" s="1"/>
  <c r="L49" s="1"/>
  <c r="K8"/>
  <c r="K24" s="1"/>
  <c r="J8"/>
  <c r="J24" s="1"/>
  <c r="J49" s="1"/>
  <c r="I8"/>
  <c r="I24" s="1"/>
  <c r="H8"/>
  <c r="H24" s="1"/>
  <c r="H49" s="1"/>
  <c r="G8"/>
  <c r="G24" s="1"/>
  <c r="F8"/>
  <c r="F24" s="1"/>
  <c r="F49" s="1"/>
  <c r="E8"/>
  <c r="E24" s="1"/>
  <c r="D8"/>
  <c r="D24" s="1"/>
  <c r="D49" s="1"/>
  <c r="C8"/>
  <c r="C24" s="1"/>
  <c r="F32" i="6"/>
  <c r="N28"/>
  <c r="W27"/>
  <c r="T27"/>
  <c r="Q27"/>
  <c r="N27"/>
  <c r="K27"/>
  <c r="H27"/>
  <c r="E27"/>
  <c r="W26"/>
  <c r="T26"/>
  <c r="Q26"/>
  <c r="N26"/>
  <c r="K26"/>
  <c r="H26"/>
  <c r="E26"/>
  <c r="W25"/>
  <c r="T25"/>
  <c r="Q25"/>
  <c r="N25"/>
  <c r="K25"/>
  <c r="H25"/>
  <c r="E25"/>
  <c r="W24"/>
  <c r="W32" s="1"/>
  <c r="T24"/>
  <c r="T32" s="1"/>
  <c r="Q24"/>
  <c r="Q32" s="1"/>
  <c r="N24"/>
  <c r="N32" s="1"/>
  <c r="K24"/>
  <c r="K32" s="1"/>
  <c r="I24"/>
  <c r="I32" s="1"/>
  <c r="H24"/>
  <c r="H32" s="1"/>
  <c r="G24"/>
  <c r="F24"/>
  <c r="D24"/>
  <c r="C24"/>
  <c r="C32" s="1"/>
  <c r="N20"/>
  <c r="K20"/>
  <c r="W19"/>
  <c r="T19"/>
  <c r="Q19"/>
  <c r="N19"/>
  <c r="K19"/>
  <c r="H19"/>
  <c r="E19"/>
  <c r="W18"/>
  <c r="T18"/>
  <c r="Q18"/>
  <c r="N18"/>
  <c r="K18"/>
  <c r="H18"/>
  <c r="E18"/>
  <c r="W17"/>
  <c r="T17"/>
  <c r="Q17"/>
  <c r="N17"/>
  <c r="K17"/>
  <c r="H17"/>
  <c r="E17"/>
  <c r="W16"/>
  <c r="T16"/>
  <c r="Q16"/>
  <c r="N16"/>
  <c r="K16"/>
  <c r="J16"/>
  <c r="I16"/>
  <c r="H16"/>
  <c r="G16"/>
  <c r="F16"/>
  <c r="D16"/>
  <c r="C16"/>
  <c r="E16" s="1"/>
  <c r="N12"/>
  <c r="K12"/>
  <c r="W11"/>
  <c r="T11"/>
  <c r="Q11"/>
  <c r="N11"/>
  <c r="K11"/>
  <c r="H11"/>
  <c r="E11"/>
  <c r="W10"/>
  <c r="T10"/>
  <c r="Q10"/>
  <c r="N10"/>
  <c r="K10"/>
  <c r="H10"/>
  <c r="E10"/>
  <c r="W9"/>
  <c r="T9"/>
  <c r="Q9"/>
  <c r="N9"/>
  <c r="K9"/>
  <c r="H9"/>
  <c r="E9"/>
  <c r="W8"/>
  <c r="T8"/>
  <c r="Q8"/>
  <c r="N8"/>
  <c r="K8"/>
  <c r="J8"/>
  <c r="I8"/>
  <c r="H8"/>
  <c r="G8"/>
  <c r="F8"/>
  <c r="D8"/>
  <c r="C8"/>
  <c r="E8" s="1"/>
  <c r="D12" i="5"/>
  <c r="D11"/>
  <c r="D10"/>
  <c r="D9"/>
  <c r="D8"/>
  <c r="D7"/>
  <c r="D6"/>
  <c r="C49" i="12" l="1"/>
  <c r="O24"/>
  <c r="O49" s="1"/>
  <c r="D81"/>
  <c r="F81"/>
  <c r="H81"/>
  <c r="J81"/>
  <c r="L81"/>
  <c r="N81"/>
  <c r="C81"/>
  <c r="E81"/>
  <c r="G81"/>
  <c r="I81"/>
  <c r="K81"/>
  <c r="M81"/>
  <c r="O33"/>
  <c r="O41"/>
  <c r="O53"/>
  <c r="O61" s="1"/>
  <c r="O80" s="1"/>
  <c r="O81" s="1"/>
  <c r="O64"/>
  <c r="O78" s="1"/>
  <c r="O8"/>
  <c r="C49" i="11"/>
  <c r="O24"/>
  <c r="O49" s="1"/>
  <c r="D81"/>
  <c r="F81"/>
  <c r="H81"/>
  <c r="J81"/>
  <c r="L81"/>
  <c r="N81"/>
  <c r="C81"/>
  <c r="E81"/>
  <c r="G81"/>
  <c r="I81"/>
  <c r="K81"/>
  <c r="M81"/>
  <c r="O33"/>
  <c r="O41"/>
  <c r="O53"/>
  <c r="O61" s="1"/>
  <c r="O64"/>
  <c r="O78" s="1"/>
  <c r="O8"/>
  <c r="O47" i="10"/>
  <c r="E81"/>
  <c r="G81"/>
  <c r="I81"/>
  <c r="K81"/>
  <c r="M81"/>
  <c r="C49"/>
  <c r="O24"/>
  <c r="D81"/>
  <c r="F81"/>
  <c r="H81"/>
  <c r="J81"/>
  <c r="L81"/>
  <c r="N81"/>
  <c r="O8"/>
  <c r="C38"/>
  <c r="O38" s="1"/>
  <c r="C61"/>
  <c r="C80" s="1"/>
  <c r="C81" s="1"/>
  <c r="C78"/>
  <c r="O41"/>
  <c r="O38" i="8"/>
  <c r="C49"/>
  <c r="O24" i="7"/>
  <c r="D80"/>
  <c r="D81" s="1"/>
  <c r="F80"/>
  <c r="F81" s="1"/>
  <c r="H80"/>
  <c r="H81" s="1"/>
  <c r="J80"/>
  <c r="J81" s="1"/>
  <c r="L80"/>
  <c r="L81" s="1"/>
  <c r="N80"/>
  <c r="N81" s="1"/>
  <c r="O8" i="8"/>
  <c r="C80"/>
  <c r="C81" s="1"/>
  <c r="E80"/>
  <c r="E81" s="1"/>
  <c r="G80"/>
  <c r="G81" s="1"/>
  <c r="I80"/>
  <c r="I81" s="1"/>
  <c r="K80"/>
  <c r="K81" s="1"/>
  <c r="M80"/>
  <c r="M81" s="1"/>
  <c r="O53"/>
  <c r="O33" i="9"/>
  <c r="O47"/>
  <c r="O41"/>
  <c r="O10" i="7"/>
  <c r="O14"/>
  <c r="O18"/>
  <c r="C38"/>
  <c r="E38"/>
  <c r="E49" s="1"/>
  <c r="E81" s="1"/>
  <c r="G38"/>
  <c r="G49" s="1"/>
  <c r="G81" s="1"/>
  <c r="I38"/>
  <c r="I49" s="1"/>
  <c r="I81" s="1"/>
  <c r="K38"/>
  <c r="K49" s="1"/>
  <c r="K81" s="1"/>
  <c r="M38"/>
  <c r="M49" s="1"/>
  <c r="M81" s="1"/>
  <c r="O33"/>
  <c r="C47"/>
  <c r="E47"/>
  <c r="G47"/>
  <c r="I47"/>
  <c r="K47"/>
  <c r="M47"/>
  <c r="O41"/>
  <c r="O44"/>
  <c r="O53"/>
  <c r="O54"/>
  <c r="O60"/>
  <c r="O66"/>
  <c r="O70"/>
  <c r="O74"/>
  <c r="D24" i="8"/>
  <c r="D49" s="1"/>
  <c r="D81" s="1"/>
  <c r="F24"/>
  <c r="F49" s="1"/>
  <c r="F81" s="1"/>
  <c r="H24"/>
  <c r="H49" s="1"/>
  <c r="H81" s="1"/>
  <c r="J24"/>
  <c r="J49" s="1"/>
  <c r="J81" s="1"/>
  <c r="L24"/>
  <c r="L49" s="1"/>
  <c r="L81" s="1"/>
  <c r="N24"/>
  <c r="N49" s="1"/>
  <c r="N81" s="1"/>
  <c r="O9"/>
  <c r="O13"/>
  <c r="O19"/>
  <c r="O33"/>
  <c r="O41"/>
  <c r="O42"/>
  <c r="O45"/>
  <c r="O54"/>
  <c r="O64"/>
  <c r="O67"/>
  <c r="O71"/>
  <c r="O77"/>
  <c r="C24" i="9"/>
  <c r="E24"/>
  <c r="E49" s="1"/>
  <c r="E81" s="1"/>
  <c r="G24"/>
  <c r="G49" s="1"/>
  <c r="G81" s="1"/>
  <c r="I24"/>
  <c r="I49" s="1"/>
  <c r="I81" s="1"/>
  <c r="K24"/>
  <c r="K49" s="1"/>
  <c r="K81" s="1"/>
  <c r="M24"/>
  <c r="M49" s="1"/>
  <c r="M81" s="1"/>
  <c r="O12"/>
  <c r="O16"/>
  <c r="O20"/>
  <c r="O34"/>
  <c r="O42"/>
  <c r="D81"/>
  <c r="F81"/>
  <c r="H81"/>
  <c r="J81"/>
  <c r="L81"/>
  <c r="N81"/>
  <c r="O54"/>
  <c r="O61" s="1"/>
  <c r="O80" s="1"/>
  <c r="O8" i="7"/>
  <c r="O64"/>
  <c r="O78" s="1"/>
  <c r="O8" i="9"/>
  <c r="O64"/>
  <c r="O78" s="1"/>
  <c r="E24" i="6"/>
  <c r="E32" s="1"/>
  <c r="O80" i="11" l="1"/>
  <c r="O81" s="1"/>
  <c r="O49" i="10"/>
  <c r="O81" s="1"/>
  <c r="O24" i="9"/>
  <c r="O49" s="1"/>
  <c r="O81" s="1"/>
  <c r="C49"/>
  <c r="C81" s="1"/>
  <c r="O78" i="8"/>
  <c r="O61" i="7"/>
  <c r="O80" s="1"/>
  <c r="O47"/>
  <c r="O38" i="9"/>
  <c r="O24" i="8"/>
  <c r="O49" s="1"/>
  <c r="O38" i="7"/>
  <c r="O49" s="1"/>
  <c r="O61" i="8"/>
  <c r="C49" i="7"/>
  <c r="C81" s="1"/>
  <c r="V75" i="3"/>
  <c r="L74"/>
  <c r="V73"/>
  <c r="U73"/>
  <c r="L73"/>
  <c r="K73"/>
  <c r="J73"/>
  <c r="H73"/>
  <c r="T71"/>
  <c r="Q71"/>
  <c r="P71"/>
  <c r="O71"/>
  <c r="R71" s="1"/>
  <c r="R68"/>
  <c r="L68"/>
  <c r="K68"/>
  <c r="I68"/>
  <c r="U68" s="1"/>
  <c r="V68" s="1"/>
  <c r="H68"/>
  <c r="M68" s="1"/>
  <c r="F68"/>
  <c r="E68"/>
  <c r="G68" s="1"/>
  <c r="C68"/>
  <c r="D68" s="1"/>
  <c r="R67"/>
  <c r="S67" s="1"/>
  <c r="L67"/>
  <c r="K67"/>
  <c r="I67"/>
  <c r="U67" s="1"/>
  <c r="V67" s="1"/>
  <c r="H67"/>
  <c r="M67" s="1"/>
  <c r="F67"/>
  <c r="E67"/>
  <c r="G67" s="1"/>
  <c r="D67"/>
  <c r="C67"/>
  <c r="S66"/>
  <c r="R66"/>
  <c r="M66"/>
  <c r="L66"/>
  <c r="K66"/>
  <c r="I66"/>
  <c r="U66" s="1"/>
  <c r="V66" s="1"/>
  <c r="H66"/>
  <c r="F66"/>
  <c r="E66"/>
  <c r="D66" s="1"/>
  <c r="C66"/>
  <c r="R65"/>
  <c r="S65" s="1"/>
  <c r="L65"/>
  <c r="K65"/>
  <c r="I65"/>
  <c r="H65"/>
  <c r="M65" s="1"/>
  <c r="F65"/>
  <c r="E65"/>
  <c r="G65" s="1"/>
  <c r="J65" s="1"/>
  <c r="D65"/>
  <c r="C65"/>
  <c r="S64"/>
  <c r="R64"/>
  <c r="M64"/>
  <c r="L64"/>
  <c r="K64"/>
  <c r="I64"/>
  <c r="U64" s="1"/>
  <c r="V64" s="1"/>
  <c r="H64"/>
  <c r="F64"/>
  <c r="E64"/>
  <c r="D64" s="1"/>
  <c r="C64"/>
  <c r="R63"/>
  <c r="M63"/>
  <c r="L63"/>
  <c r="K63"/>
  <c r="I63"/>
  <c r="H63"/>
  <c r="F63"/>
  <c r="E63"/>
  <c r="D63" s="1"/>
  <c r="C63"/>
  <c r="R62"/>
  <c r="M62"/>
  <c r="L62"/>
  <c r="K62"/>
  <c r="I62"/>
  <c r="H62"/>
  <c r="F62"/>
  <c r="E62"/>
  <c r="D62" s="1"/>
  <c r="C62"/>
  <c r="R61"/>
  <c r="S61" s="1"/>
  <c r="L61"/>
  <c r="U61" s="1"/>
  <c r="V61" s="1"/>
  <c r="K61"/>
  <c r="I61"/>
  <c r="H61"/>
  <c r="M61" s="1"/>
  <c r="F61"/>
  <c r="E61"/>
  <c r="G61" s="1"/>
  <c r="J61" s="1"/>
  <c r="D61"/>
  <c r="C61"/>
  <c r="S60"/>
  <c r="R60"/>
  <c r="M60"/>
  <c r="L60"/>
  <c r="K60"/>
  <c r="I60"/>
  <c r="U60" s="1"/>
  <c r="V60" s="1"/>
  <c r="H60"/>
  <c r="F60"/>
  <c r="E60"/>
  <c r="D60" s="1"/>
  <c r="C60"/>
  <c r="R59"/>
  <c r="S59" s="1"/>
  <c r="L59"/>
  <c r="K59"/>
  <c r="I59"/>
  <c r="H59"/>
  <c r="M59" s="1"/>
  <c r="F59"/>
  <c r="E59"/>
  <c r="G59" s="1"/>
  <c r="J59" s="1"/>
  <c r="D59"/>
  <c r="C59"/>
  <c r="S58"/>
  <c r="R58"/>
  <c r="M58"/>
  <c r="L58"/>
  <c r="K58"/>
  <c r="I58"/>
  <c r="I71" s="1"/>
  <c r="H58"/>
  <c r="F58"/>
  <c r="E58"/>
  <c r="D58" s="1"/>
  <c r="C58"/>
  <c r="R57"/>
  <c r="S57" s="1"/>
  <c r="L57"/>
  <c r="L71" s="1"/>
  <c r="K57"/>
  <c r="H57"/>
  <c r="H71" s="1"/>
  <c r="M71" s="1"/>
  <c r="F57"/>
  <c r="E57"/>
  <c r="E71" s="1"/>
  <c r="D71" s="1"/>
  <c r="C57"/>
  <c r="C71" s="1"/>
  <c r="T55"/>
  <c r="T72" s="1"/>
  <c r="Q55"/>
  <c r="Q72" s="1"/>
  <c r="P55"/>
  <c r="O55"/>
  <c r="O72" s="1"/>
  <c r="R72" s="1"/>
  <c r="R50"/>
  <c r="L50"/>
  <c r="K50"/>
  <c r="I50"/>
  <c r="H50"/>
  <c r="M50" s="1"/>
  <c r="F50"/>
  <c r="C50"/>
  <c r="E50" s="1"/>
  <c r="S49"/>
  <c r="R49"/>
  <c r="M49"/>
  <c r="L49"/>
  <c r="K49"/>
  <c r="I49"/>
  <c r="U49" s="1"/>
  <c r="V49" s="1"/>
  <c r="H49"/>
  <c r="F49"/>
  <c r="C49"/>
  <c r="E49" s="1"/>
  <c r="R48"/>
  <c r="M48"/>
  <c r="L48"/>
  <c r="K48"/>
  <c r="I48"/>
  <c r="H48"/>
  <c r="F48"/>
  <c r="E48"/>
  <c r="D48" s="1"/>
  <c r="C48"/>
  <c r="R47"/>
  <c r="M47"/>
  <c r="L47"/>
  <c r="K47"/>
  <c r="I47"/>
  <c r="H47"/>
  <c r="F47"/>
  <c r="E47"/>
  <c r="D47" s="1"/>
  <c r="C47"/>
  <c r="R46"/>
  <c r="S46" s="1"/>
  <c r="L46"/>
  <c r="L55" s="1"/>
  <c r="K46"/>
  <c r="I46"/>
  <c r="I55" s="1"/>
  <c r="H46"/>
  <c r="M46" s="1"/>
  <c r="F46"/>
  <c r="E46"/>
  <c r="E55" s="1"/>
  <c r="D46"/>
  <c r="C46"/>
  <c r="C55" s="1"/>
  <c r="C72" s="1"/>
  <c r="T42"/>
  <c r="Q42"/>
  <c r="P42"/>
  <c r="O42"/>
  <c r="R42" s="1"/>
  <c r="L40"/>
  <c r="H40"/>
  <c r="S39"/>
  <c r="R39"/>
  <c r="M39"/>
  <c r="L39"/>
  <c r="K39"/>
  <c r="I39"/>
  <c r="H39"/>
  <c r="G39"/>
  <c r="F39"/>
  <c r="D39"/>
  <c r="C39"/>
  <c r="R38"/>
  <c r="L38"/>
  <c r="K38" s="1"/>
  <c r="I38"/>
  <c r="U38" s="1"/>
  <c r="V38" s="1"/>
  <c r="H38"/>
  <c r="M38" s="1"/>
  <c r="F38"/>
  <c r="E38"/>
  <c r="D38"/>
  <c r="C38"/>
  <c r="S37"/>
  <c r="R37"/>
  <c r="M37"/>
  <c r="L37"/>
  <c r="K37"/>
  <c r="I37"/>
  <c r="H37"/>
  <c r="F37"/>
  <c r="E37"/>
  <c r="D37" s="1"/>
  <c r="C37"/>
  <c r="R36"/>
  <c r="L36"/>
  <c r="K36" s="1"/>
  <c r="I36"/>
  <c r="I42" s="1"/>
  <c r="H36"/>
  <c r="M36" s="1"/>
  <c r="F36"/>
  <c r="E36"/>
  <c r="D36"/>
  <c r="C36"/>
  <c r="C42" s="1"/>
  <c r="T34"/>
  <c r="T43" s="1"/>
  <c r="T75" s="1"/>
  <c r="Q34"/>
  <c r="P34"/>
  <c r="P43" s="1"/>
  <c r="P75" s="1"/>
  <c r="O34"/>
  <c r="E34"/>
  <c r="S33"/>
  <c r="R33"/>
  <c r="M33"/>
  <c r="L33"/>
  <c r="K33"/>
  <c r="I33"/>
  <c r="H33"/>
  <c r="F33"/>
  <c r="E33"/>
  <c r="C33"/>
  <c r="C34" s="1"/>
  <c r="B33"/>
  <c r="S32"/>
  <c r="R32"/>
  <c r="M32"/>
  <c r="L32"/>
  <c r="K32"/>
  <c r="I32"/>
  <c r="H32"/>
  <c r="G32"/>
  <c r="F32"/>
  <c r="D32"/>
  <c r="R31"/>
  <c r="M31"/>
  <c r="L31"/>
  <c r="K31"/>
  <c r="I31"/>
  <c r="H31"/>
  <c r="G31"/>
  <c r="F31"/>
  <c r="D31"/>
  <c r="R30"/>
  <c r="S30" s="1"/>
  <c r="L30"/>
  <c r="U30" s="1"/>
  <c r="V30" s="1"/>
  <c r="K30"/>
  <c r="I30"/>
  <c r="H30"/>
  <c r="M30" s="1"/>
  <c r="F30"/>
  <c r="G30" s="1"/>
  <c r="J30" s="1"/>
  <c r="D30"/>
  <c r="S29"/>
  <c r="R29"/>
  <c r="M29"/>
  <c r="L29"/>
  <c r="L34" s="1"/>
  <c r="K34" s="1"/>
  <c r="K29"/>
  <c r="I29"/>
  <c r="H29"/>
  <c r="H34" s="1"/>
  <c r="M34" s="1"/>
  <c r="G29"/>
  <c r="F29"/>
  <c r="D29"/>
  <c r="T27"/>
  <c r="Q27"/>
  <c r="P27"/>
  <c r="O27"/>
  <c r="R27" s="1"/>
  <c r="L27"/>
  <c r="I27"/>
  <c r="E27"/>
  <c r="C27"/>
  <c r="R26"/>
  <c r="H26"/>
  <c r="K26" s="1"/>
  <c r="G26"/>
  <c r="J26" s="1"/>
  <c r="D26"/>
  <c r="R25"/>
  <c r="H25"/>
  <c r="K25" s="1"/>
  <c r="G25"/>
  <c r="J25" s="1"/>
  <c r="D25"/>
  <c r="S24"/>
  <c r="R24"/>
  <c r="M24"/>
  <c r="U24" s="1"/>
  <c r="K24"/>
  <c r="F24"/>
  <c r="G24" s="1"/>
  <c r="G27" s="1"/>
  <c r="F27" s="1"/>
  <c r="D24"/>
  <c r="Q22"/>
  <c r="Q43" s="1"/>
  <c r="Q75" s="1"/>
  <c r="P22"/>
  <c r="O22"/>
  <c r="S21"/>
  <c r="R21"/>
  <c r="M21"/>
  <c r="U21" s="1"/>
  <c r="G21"/>
  <c r="R20"/>
  <c r="S20" s="1"/>
  <c r="M20"/>
  <c r="G20"/>
  <c r="R19"/>
  <c r="L19"/>
  <c r="U19" s="1"/>
  <c r="V19" s="1"/>
  <c r="K19"/>
  <c r="I19"/>
  <c r="H19"/>
  <c r="M19" s="1"/>
  <c r="F19"/>
  <c r="E19"/>
  <c r="G19" s="1"/>
  <c r="J19" s="1"/>
  <c r="D19"/>
  <c r="C19"/>
  <c r="B19"/>
  <c r="R18"/>
  <c r="S18" s="1"/>
  <c r="L18"/>
  <c r="U18" s="1"/>
  <c r="V18" s="1"/>
  <c r="K18"/>
  <c r="I18"/>
  <c r="H18"/>
  <c r="M18" s="1"/>
  <c r="F18"/>
  <c r="E18"/>
  <c r="D18"/>
  <c r="C18"/>
  <c r="B18"/>
  <c r="R17"/>
  <c r="S17" s="1"/>
  <c r="L17"/>
  <c r="K17"/>
  <c r="I17"/>
  <c r="U17" s="1"/>
  <c r="V17" s="1"/>
  <c r="H17"/>
  <c r="M17" s="1"/>
  <c r="F17"/>
  <c r="E17"/>
  <c r="C17"/>
  <c r="R16"/>
  <c r="S16" s="1"/>
  <c r="L16"/>
  <c r="K16"/>
  <c r="I16"/>
  <c r="U16" s="1"/>
  <c r="V16" s="1"/>
  <c r="H16"/>
  <c r="M16" s="1"/>
  <c r="F16"/>
  <c r="E16"/>
  <c r="C16"/>
  <c r="R15"/>
  <c r="S15" s="1"/>
  <c r="L15"/>
  <c r="K15"/>
  <c r="I15"/>
  <c r="U15" s="1"/>
  <c r="V15" s="1"/>
  <c r="H15"/>
  <c r="M15" s="1"/>
  <c r="F15"/>
  <c r="E15"/>
  <c r="D15" s="1"/>
  <c r="C15"/>
  <c r="R14"/>
  <c r="L14"/>
  <c r="U14" s="1"/>
  <c r="V14" s="1"/>
  <c r="K14"/>
  <c r="I14"/>
  <c r="H14"/>
  <c r="M14" s="1"/>
  <c r="F14"/>
  <c r="E14"/>
  <c r="G14" s="1"/>
  <c r="J14" s="1"/>
  <c r="D14"/>
  <c r="C14"/>
  <c r="S13"/>
  <c r="R13"/>
  <c r="M13"/>
  <c r="L13"/>
  <c r="K13"/>
  <c r="I13"/>
  <c r="H13"/>
  <c r="F13"/>
  <c r="E13"/>
  <c r="C13"/>
  <c r="R12"/>
  <c r="L12"/>
  <c r="U12" s="1"/>
  <c r="V12" s="1"/>
  <c r="K12"/>
  <c r="I12"/>
  <c r="H12"/>
  <c r="M12" s="1"/>
  <c r="F12"/>
  <c r="E12"/>
  <c r="D12"/>
  <c r="C12"/>
  <c r="S11"/>
  <c r="R11"/>
  <c r="M11"/>
  <c r="L11"/>
  <c r="K11"/>
  <c r="I11"/>
  <c r="H11"/>
  <c r="F11"/>
  <c r="E11"/>
  <c r="C11"/>
  <c r="R10"/>
  <c r="L10"/>
  <c r="U10" s="1"/>
  <c r="V10" s="1"/>
  <c r="K10"/>
  <c r="I10"/>
  <c r="H10"/>
  <c r="M10" s="1"/>
  <c r="F10"/>
  <c r="E10"/>
  <c r="G10" s="1"/>
  <c r="J10" s="1"/>
  <c r="D10"/>
  <c r="C10"/>
  <c r="S9"/>
  <c r="R9"/>
  <c r="M9"/>
  <c r="L9"/>
  <c r="K9"/>
  <c r="I9"/>
  <c r="H9"/>
  <c r="F9"/>
  <c r="E9"/>
  <c r="C9"/>
  <c r="R8"/>
  <c r="L8"/>
  <c r="U8" s="1"/>
  <c r="V8" s="1"/>
  <c r="K8"/>
  <c r="I8"/>
  <c r="H8"/>
  <c r="M8" s="1"/>
  <c r="F8"/>
  <c r="E8"/>
  <c r="D8"/>
  <c r="C8"/>
  <c r="S7"/>
  <c r="R7"/>
  <c r="M7"/>
  <c r="M22" s="1"/>
  <c r="N22" s="1"/>
  <c r="L7"/>
  <c r="L22" s="1"/>
  <c r="K7"/>
  <c r="I7"/>
  <c r="H7"/>
  <c r="H22" s="1"/>
  <c r="F7"/>
  <c r="E7"/>
  <c r="D7" s="1"/>
  <c r="C7"/>
  <c r="C22" s="1"/>
  <c r="C43" s="1"/>
  <c r="L74" i="2"/>
  <c r="V73"/>
  <c r="L73"/>
  <c r="U73" s="1"/>
  <c r="K73"/>
  <c r="J73"/>
  <c r="H73"/>
  <c r="T71"/>
  <c r="T72" s="1"/>
  <c r="Q71"/>
  <c r="P71"/>
  <c r="R71" s="1"/>
  <c r="O71"/>
  <c r="R68"/>
  <c r="M68"/>
  <c r="L68"/>
  <c r="K68"/>
  <c r="I68"/>
  <c r="U68" s="1"/>
  <c r="V68" s="1"/>
  <c r="H68"/>
  <c r="F68"/>
  <c r="E68"/>
  <c r="G68" s="1"/>
  <c r="C68"/>
  <c r="R67"/>
  <c r="S67" s="1"/>
  <c r="L67"/>
  <c r="U67" s="1"/>
  <c r="V67" s="1"/>
  <c r="K67"/>
  <c r="I67"/>
  <c r="H67"/>
  <c r="M67" s="1"/>
  <c r="F67"/>
  <c r="E67"/>
  <c r="G67" s="1"/>
  <c r="J67" s="1"/>
  <c r="D67"/>
  <c r="C67"/>
  <c r="S66"/>
  <c r="R66"/>
  <c r="M66"/>
  <c r="L66"/>
  <c r="K66"/>
  <c r="I66"/>
  <c r="U66" s="1"/>
  <c r="V66" s="1"/>
  <c r="H66"/>
  <c r="F66"/>
  <c r="E66"/>
  <c r="G66" s="1"/>
  <c r="C66"/>
  <c r="R65"/>
  <c r="S65" s="1"/>
  <c r="L65"/>
  <c r="U65" s="1"/>
  <c r="V65" s="1"/>
  <c r="K65"/>
  <c r="I65"/>
  <c r="H65"/>
  <c r="M65" s="1"/>
  <c r="F65"/>
  <c r="E65"/>
  <c r="G65" s="1"/>
  <c r="J65" s="1"/>
  <c r="D65"/>
  <c r="C65"/>
  <c r="S64"/>
  <c r="R64"/>
  <c r="M64"/>
  <c r="L64"/>
  <c r="K64"/>
  <c r="I64"/>
  <c r="U64" s="1"/>
  <c r="V64" s="1"/>
  <c r="H64"/>
  <c r="F64"/>
  <c r="E64"/>
  <c r="G64" s="1"/>
  <c r="C64"/>
  <c r="R63"/>
  <c r="M63"/>
  <c r="L63"/>
  <c r="K63"/>
  <c r="I63"/>
  <c r="U63" s="1"/>
  <c r="V63" s="1"/>
  <c r="H63"/>
  <c r="F63"/>
  <c r="E63"/>
  <c r="G63" s="1"/>
  <c r="C63"/>
  <c r="R62"/>
  <c r="M62"/>
  <c r="L62"/>
  <c r="K62"/>
  <c r="I62"/>
  <c r="U62" s="1"/>
  <c r="V62" s="1"/>
  <c r="H62"/>
  <c r="F62"/>
  <c r="E62"/>
  <c r="G62" s="1"/>
  <c r="C62"/>
  <c r="R61"/>
  <c r="S61" s="1"/>
  <c r="L61"/>
  <c r="K61"/>
  <c r="I61"/>
  <c r="H61"/>
  <c r="M61" s="1"/>
  <c r="F61"/>
  <c r="E61"/>
  <c r="G61" s="1"/>
  <c r="J61" s="1"/>
  <c r="D61"/>
  <c r="C61"/>
  <c r="S60"/>
  <c r="R60"/>
  <c r="M60"/>
  <c r="L60"/>
  <c r="K60"/>
  <c r="I60"/>
  <c r="U60" s="1"/>
  <c r="V60" s="1"/>
  <c r="H60"/>
  <c r="F60"/>
  <c r="E60"/>
  <c r="G60" s="1"/>
  <c r="C60"/>
  <c r="R59"/>
  <c r="S59" s="1"/>
  <c r="L59"/>
  <c r="U59" s="1"/>
  <c r="V59" s="1"/>
  <c r="K59"/>
  <c r="I59"/>
  <c r="H59"/>
  <c r="M59" s="1"/>
  <c r="F59"/>
  <c r="E59"/>
  <c r="G59" s="1"/>
  <c r="J59" s="1"/>
  <c r="D59"/>
  <c r="C59"/>
  <c r="S58"/>
  <c r="R58"/>
  <c r="M58"/>
  <c r="L58"/>
  <c r="K58"/>
  <c r="I58"/>
  <c r="I71" s="1"/>
  <c r="H58"/>
  <c r="F58"/>
  <c r="E58"/>
  <c r="G58" s="1"/>
  <c r="C58"/>
  <c r="R57"/>
  <c r="S57" s="1"/>
  <c r="L57"/>
  <c r="K57"/>
  <c r="H57"/>
  <c r="H71" s="1"/>
  <c r="M71" s="1"/>
  <c r="F57"/>
  <c r="E57"/>
  <c r="E71" s="1"/>
  <c r="D71" s="1"/>
  <c r="C57"/>
  <c r="C71" s="1"/>
  <c r="T55"/>
  <c r="Q55"/>
  <c r="Q72" s="1"/>
  <c r="P55"/>
  <c r="O55"/>
  <c r="O72" s="1"/>
  <c r="R72" s="1"/>
  <c r="R50"/>
  <c r="L50"/>
  <c r="K50"/>
  <c r="I50"/>
  <c r="U50" s="1"/>
  <c r="V50" s="1"/>
  <c r="H50"/>
  <c r="M50" s="1"/>
  <c r="F50"/>
  <c r="C50"/>
  <c r="E50" s="1"/>
  <c r="S49"/>
  <c r="R49"/>
  <c r="M49"/>
  <c r="L49"/>
  <c r="K49"/>
  <c r="I49"/>
  <c r="U49" s="1"/>
  <c r="V49" s="1"/>
  <c r="H49"/>
  <c r="F49"/>
  <c r="C49"/>
  <c r="E49" s="1"/>
  <c r="R48"/>
  <c r="M48"/>
  <c r="L48"/>
  <c r="K48"/>
  <c r="I48"/>
  <c r="U48" s="1"/>
  <c r="V48" s="1"/>
  <c r="H48"/>
  <c r="F48"/>
  <c r="E48"/>
  <c r="G48" s="1"/>
  <c r="C48"/>
  <c r="R47"/>
  <c r="M47"/>
  <c r="L47"/>
  <c r="K47"/>
  <c r="I47"/>
  <c r="U47" s="1"/>
  <c r="V47" s="1"/>
  <c r="H47"/>
  <c r="F47"/>
  <c r="E47"/>
  <c r="G47" s="1"/>
  <c r="C47"/>
  <c r="R46"/>
  <c r="S46" s="1"/>
  <c r="L46"/>
  <c r="L55" s="1"/>
  <c r="K46"/>
  <c r="I46"/>
  <c r="I55" s="1"/>
  <c r="H46"/>
  <c r="H55" s="1"/>
  <c r="F46"/>
  <c r="E46"/>
  <c r="E55" s="1"/>
  <c r="D46"/>
  <c r="C46"/>
  <c r="C55" s="1"/>
  <c r="C72" s="1"/>
  <c r="T42"/>
  <c r="Q42"/>
  <c r="P42"/>
  <c r="O42"/>
  <c r="R42" s="1"/>
  <c r="L40"/>
  <c r="H40"/>
  <c r="S39"/>
  <c r="R39"/>
  <c r="M39"/>
  <c r="L39"/>
  <c r="K39"/>
  <c r="I39"/>
  <c r="U39" s="1"/>
  <c r="V39" s="1"/>
  <c r="H39"/>
  <c r="G39"/>
  <c r="F39"/>
  <c r="D39"/>
  <c r="C39"/>
  <c r="R38"/>
  <c r="L38"/>
  <c r="K38" s="1"/>
  <c r="I38"/>
  <c r="U38" s="1"/>
  <c r="V38" s="1"/>
  <c r="H38"/>
  <c r="M38" s="1"/>
  <c r="F38"/>
  <c r="E38"/>
  <c r="G38" s="1"/>
  <c r="J38" s="1"/>
  <c r="D38"/>
  <c r="C38"/>
  <c r="S37"/>
  <c r="R37"/>
  <c r="M37"/>
  <c r="L37"/>
  <c r="K37"/>
  <c r="I37"/>
  <c r="U37" s="1"/>
  <c r="V37" s="1"/>
  <c r="H37"/>
  <c r="F37"/>
  <c r="E37"/>
  <c r="G37" s="1"/>
  <c r="C37"/>
  <c r="R36"/>
  <c r="S36" s="1"/>
  <c r="L36"/>
  <c r="L42" s="1"/>
  <c r="I36"/>
  <c r="I42" s="1"/>
  <c r="H36"/>
  <c r="H42" s="1"/>
  <c r="M42" s="1"/>
  <c r="F36"/>
  <c r="E36"/>
  <c r="E42" s="1"/>
  <c r="D36"/>
  <c r="C36"/>
  <c r="C42" s="1"/>
  <c r="T34"/>
  <c r="T43" s="1"/>
  <c r="T75" s="1"/>
  <c r="Q34"/>
  <c r="P34"/>
  <c r="P43" s="1"/>
  <c r="P75" s="1"/>
  <c r="O34"/>
  <c r="S33"/>
  <c r="R33"/>
  <c r="M33"/>
  <c r="L33"/>
  <c r="K33"/>
  <c r="I33"/>
  <c r="U33" s="1"/>
  <c r="H33"/>
  <c r="F33"/>
  <c r="E33"/>
  <c r="E34" s="1"/>
  <c r="D34" s="1"/>
  <c r="C33"/>
  <c r="C34" s="1"/>
  <c r="B33"/>
  <c r="S32"/>
  <c r="R32"/>
  <c r="M32"/>
  <c r="L32"/>
  <c r="K32"/>
  <c r="I32"/>
  <c r="U32" s="1"/>
  <c r="V32" s="1"/>
  <c r="H32"/>
  <c r="G32"/>
  <c r="F32"/>
  <c r="D32"/>
  <c r="R31"/>
  <c r="M31"/>
  <c r="L31"/>
  <c r="K31"/>
  <c r="I31"/>
  <c r="U31" s="1"/>
  <c r="V31" s="1"/>
  <c r="H31"/>
  <c r="G31"/>
  <c r="F31"/>
  <c r="D31"/>
  <c r="R30"/>
  <c r="S30" s="1"/>
  <c r="L30"/>
  <c r="K30"/>
  <c r="I30"/>
  <c r="H30"/>
  <c r="M30" s="1"/>
  <c r="F30"/>
  <c r="G30" s="1"/>
  <c r="J30" s="1"/>
  <c r="D30"/>
  <c r="S29"/>
  <c r="R29"/>
  <c r="M29"/>
  <c r="L29"/>
  <c r="L34" s="1"/>
  <c r="K29"/>
  <c r="I29"/>
  <c r="I34" s="1"/>
  <c r="H29"/>
  <c r="H34" s="1"/>
  <c r="M34" s="1"/>
  <c r="G29"/>
  <c r="F29"/>
  <c r="D29"/>
  <c r="T27"/>
  <c r="Q27"/>
  <c r="P27"/>
  <c r="O27"/>
  <c r="R27" s="1"/>
  <c r="L27"/>
  <c r="I27"/>
  <c r="E27"/>
  <c r="D27" s="1"/>
  <c r="C27"/>
  <c r="R26"/>
  <c r="M26"/>
  <c r="U26" s="1"/>
  <c r="H26"/>
  <c r="K26" s="1"/>
  <c r="G26"/>
  <c r="J26" s="1"/>
  <c r="D26"/>
  <c r="R25"/>
  <c r="S25" s="1"/>
  <c r="H25"/>
  <c r="K25" s="1"/>
  <c r="G25"/>
  <c r="J25" s="1"/>
  <c r="D25"/>
  <c r="S24"/>
  <c r="R24"/>
  <c r="M24"/>
  <c r="K24"/>
  <c r="F24"/>
  <c r="G24" s="1"/>
  <c r="D24"/>
  <c r="Q22"/>
  <c r="Q43" s="1"/>
  <c r="Q75" s="1"/>
  <c r="P22"/>
  <c r="O22"/>
  <c r="O43" s="1"/>
  <c r="S21"/>
  <c r="R21"/>
  <c r="M21"/>
  <c r="U21" s="1"/>
  <c r="G21"/>
  <c r="R20"/>
  <c r="U20" s="1"/>
  <c r="M20"/>
  <c r="G20"/>
  <c r="R19"/>
  <c r="S19" s="1"/>
  <c r="L19"/>
  <c r="K19"/>
  <c r="I19"/>
  <c r="H19"/>
  <c r="M19" s="1"/>
  <c r="F19"/>
  <c r="E19"/>
  <c r="G19" s="1"/>
  <c r="J19" s="1"/>
  <c r="D19"/>
  <c r="C19"/>
  <c r="B19"/>
  <c r="R18"/>
  <c r="S18" s="1"/>
  <c r="L18"/>
  <c r="K18"/>
  <c r="I18"/>
  <c r="H18"/>
  <c r="M18" s="1"/>
  <c r="F18"/>
  <c r="E18"/>
  <c r="G18" s="1"/>
  <c r="J18" s="1"/>
  <c r="D18"/>
  <c r="C18"/>
  <c r="B18"/>
  <c r="R17"/>
  <c r="S17" s="1"/>
  <c r="L17"/>
  <c r="K17"/>
  <c r="I17"/>
  <c r="H17"/>
  <c r="M17" s="1"/>
  <c r="F17"/>
  <c r="E17"/>
  <c r="G17" s="1"/>
  <c r="C17"/>
  <c r="R16"/>
  <c r="S16" s="1"/>
  <c r="L16"/>
  <c r="K16"/>
  <c r="I16"/>
  <c r="H16"/>
  <c r="M16" s="1"/>
  <c r="F16"/>
  <c r="E16"/>
  <c r="G16" s="1"/>
  <c r="C16"/>
  <c r="R15"/>
  <c r="S15" s="1"/>
  <c r="L15"/>
  <c r="K15"/>
  <c r="I15"/>
  <c r="H15"/>
  <c r="M15" s="1"/>
  <c r="F15"/>
  <c r="E15"/>
  <c r="G15" s="1"/>
  <c r="C15"/>
  <c r="R14"/>
  <c r="S14" s="1"/>
  <c r="L14"/>
  <c r="K14"/>
  <c r="I14"/>
  <c r="H14"/>
  <c r="M14" s="1"/>
  <c r="F14"/>
  <c r="E14"/>
  <c r="G14" s="1"/>
  <c r="J14" s="1"/>
  <c r="D14"/>
  <c r="C14"/>
  <c r="S13"/>
  <c r="R13"/>
  <c r="M13"/>
  <c r="L13"/>
  <c r="K13"/>
  <c r="I13"/>
  <c r="U13" s="1"/>
  <c r="V13" s="1"/>
  <c r="H13"/>
  <c r="F13"/>
  <c r="E13"/>
  <c r="G13" s="1"/>
  <c r="C13"/>
  <c r="R12"/>
  <c r="S12" s="1"/>
  <c r="L12"/>
  <c r="U12" s="1"/>
  <c r="V12" s="1"/>
  <c r="K12"/>
  <c r="I12"/>
  <c r="H12"/>
  <c r="M12" s="1"/>
  <c r="F12"/>
  <c r="E12"/>
  <c r="G12" s="1"/>
  <c r="J12" s="1"/>
  <c r="D12"/>
  <c r="C12"/>
  <c r="S11"/>
  <c r="R11"/>
  <c r="M11"/>
  <c r="L11"/>
  <c r="K11"/>
  <c r="I11"/>
  <c r="U11" s="1"/>
  <c r="V11" s="1"/>
  <c r="H11"/>
  <c r="F11"/>
  <c r="E11"/>
  <c r="G11" s="1"/>
  <c r="C11"/>
  <c r="R10"/>
  <c r="S10" s="1"/>
  <c r="L10"/>
  <c r="K10"/>
  <c r="I10"/>
  <c r="H10"/>
  <c r="M10" s="1"/>
  <c r="F10"/>
  <c r="E10"/>
  <c r="G10" s="1"/>
  <c r="J10" s="1"/>
  <c r="D10"/>
  <c r="C10"/>
  <c r="S9"/>
  <c r="R9"/>
  <c r="M9"/>
  <c r="L9"/>
  <c r="K9"/>
  <c r="I9"/>
  <c r="U9" s="1"/>
  <c r="V9" s="1"/>
  <c r="H9"/>
  <c r="F9"/>
  <c r="E9"/>
  <c r="G9" s="1"/>
  <c r="C9"/>
  <c r="R8"/>
  <c r="S8" s="1"/>
  <c r="L8"/>
  <c r="U8" s="1"/>
  <c r="V8" s="1"/>
  <c r="K8"/>
  <c r="I8"/>
  <c r="H8"/>
  <c r="M8" s="1"/>
  <c r="F8"/>
  <c r="E8"/>
  <c r="G8" s="1"/>
  <c r="J8" s="1"/>
  <c r="D8"/>
  <c r="C8"/>
  <c r="S7"/>
  <c r="R7"/>
  <c r="M7"/>
  <c r="M22" s="1"/>
  <c r="L7"/>
  <c r="L22" s="1"/>
  <c r="K7"/>
  <c r="I7"/>
  <c r="I22" s="1"/>
  <c r="H7"/>
  <c r="H22" s="1"/>
  <c r="F7"/>
  <c r="E7"/>
  <c r="E22" s="1"/>
  <c r="C7"/>
  <c r="C22" s="1"/>
  <c r="C43" s="1"/>
  <c r="L74" i="1"/>
  <c r="V73"/>
  <c r="L73"/>
  <c r="U73" s="1"/>
  <c r="K73"/>
  <c r="H73"/>
  <c r="T71"/>
  <c r="Q71"/>
  <c r="P71"/>
  <c r="O71"/>
  <c r="R71" s="1"/>
  <c r="R68"/>
  <c r="L68"/>
  <c r="K68"/>
  <c r="I68"/>
  <c r="H68"/>
  <c r="M68" s="1"/>
  <c r="F68"/>
  <c r="E68"/>
  <c r="G68" s="1"/>
  <c r="D68"/>
  <c r="C68"/>
  <c r="R67"/>
  <c r="L67"/>
  <c r="K67"/>
  <c r="I67"/>
  <c r="H67"/>
  <c r="S67" s="1"/>
  <c r="F67"/>
  <c r="E67"/>
  <c r="D67" s="1"/>
  <c r="C67"/>
  <c r="R66"/>
  <c r="S66" s="1"/>
  <c r="L66"/>
  <c r="K66"/>
  <c r="I66"/>
  <c r="U66" s="1"/>
  <c r="V66" s="1"/>
  <c r="H66"/>
  <c r="M66" s="1"/>
  <c r="F66"/>
  <c r="E66"/>
  <c r="G66" s="1"/>
  <c r="J66" s="1"/>
  <c r="D66"/>
  <c r="C66"/>
  <c r="R65"/>
  <c r="M65"/>
  <c r="L65"/>
  <c r="K65"/>
  <c r="I65"/>
  <c r="U65" s="1"/>
  <c r="V65" s="1"/>
  <c r="H65"/>
  <c r="S65" s="1"/>
  <c r="F65"/>
  <c r="E65"/>
  <c r="D65" s="1"/>
  <c r="C65"/>
  <c r="R64"/>
  <c r="S64" s="1"/>
  <c r="L64"/>
  <c r="K64"/>
  <c r="I64"/>
  <c r="U64" s="1"/>
  <c r="V64" s="1"/>
  <c r="H64"/>
  <c r="M64" s="1"/>
  <c r="F64"/>
  <c r="E64"/>
  <c r="G64" s="1"/>
  <c r="J64" s="1"/>
  <c r="D64"/>
  <c r="C64"/>
  <c r="R63"/>
  <c r="L63"/>
  <c r="K63"/>
  <c r="I63"/>
  <c r="H63"/>
  <c r="M63" s="1"/>
  <c r="F63"/>
  <c r="E63"/>
  <c r="G63" s="1"/>
  <c r="J63" s="1"/>
  <c r="D63"/>
  <c r="C63"/>
  <c r="R62"/>
  <c r="L62"/>
  <c r="K62"/>
  <c r="I62"/>
  <c r="U62" s="1"/>
  <c r="V62" s="1"/>
  <c r="H62"/>
  <c r="M62" s="1"/>
  <c r="F62"/>
  <c r="E62"/>
  <c r="G62" s="1"/>
  <c r="J62" s="1"/>
  <c r="D62"/>
  <c r="C62"/>
  <c r="R61"/>
  <c r="L61"/>
  <c r="K61"/>
  <c r="I61"/>
  <c r="H61"/>
  <c r="S61" s="1"/>
  <c r="F61"/>
  <c r="E61"/>
  <c r="D61" s="1"/>
  <c r="C61"/>
  <c r="R60"/>
  <c r="S60" s="1"/>
  <c r="L60"/>
  <c r="K60"/>
  <c r="I60"/>
  <c r="H60"/>
  <c r="M60" s="1"/>
  <c r="F60"/>
  <c r="E60"/>
  <c r="G60" s="1"/>
  <c r="J60" s="1"/>
  <c r="D60"/>
  <c r="C60"/>
  <c r="R59"/>
  <c r="L59"/>
  <c r="K59"/>
  <c r="I59"/>
  <c r="H59"/>
  <c r="S59" s="1"/>
  <c r="F59"/>
  <c r="E59"/>
  <c r="D59" s="1"/>
  <c r="C59"/>
  <c r="R58"/>
  <c r="S58" s="1"/>
  <c r="L58"/>
  <c r="K58"/>
  <c r="I58"/>
  <c r="I71" s="1"/>
  <c r="H58"/>
  <c r="M58" s="1"/>
  <c r="F58"/>
  <c r="E58"/>
  <c r="G58" s="1"/>
  <c r="J58" s="1"/>
  <c r="D58"/>
  <c r="C58"/>
  <c r="R57"/>
  <c r="L57"/>
  <c r="L71" s="1"/>
  <c r="K57"/>
  <c r="H57"/>
  <c r="H71" s="1"/>
  <c r="M71" s="1"/>
  <c r="F57"/>
  <c r="E57"/>
  <c r="G57" s="1"/>
  <c r="D57"/>
  <c r="C57"/>
  <c r="C71" s="1"/>
  <c r="T55"/>
  <c r="T72" s="1"/>
  <c r="Q55"/>
  <c r="Q72" s="1"/>
  <c r="P55"/>
  <c r="O55"/>
  <c r="O72" s="1"/>
  <c r="R72" s="1"/>
  <c r="R50"/>
  <c r="L50"/>
  <c r="K50"/>
  <c r="I50"/>
  <c r="H50"/>
  <c r="M50" s="1"/>
  <c r="F50"/>
  <c r="C50"/>
  <c r="E50" s="1"/>
  <c r="R49"/>
  <c r="S49" s="1"/>
  <c r="L49"/>
  <c r="K49"/>
  <c r="I49"/>
  <c r="H49"/>
  <c r="M49" s="1"/>
  <c r="F49"/>
  <c r="C49"/>
  <c r="E49" s="1"/>
  <c r="R48"/>
  <c r="L48"/>
  <c r="K48"/>
  <c r="I48"/>
  <c r="U48" s="1"/>
  <c r="V48" s="1"/>
  <c r="H48"/>
  <c r="M48" s="1"/>
  <c r="F48"/>
  <c r="E48"/>
  <c r="G48" s="1"/>
  <c r="J48" s="1"/>
  <c r="D48"/>
  <c r="C48"/>
  <c r="R47"/>
  <c r="L47"/>
  <c r="K47"/>
  <c r="I47"/>
  <c r="H47"/>
  <c r="M47" s="1"/>
  <c r="F47"/>
  <c r="E47"/>
  <c r="G47" s="1"/>
  <c r="J47" s="1"/>
  <c r="D47"/>
  <c r="C47"/>
  <c r="R46"/>
  <c r="S46" s="1"/>
  <c r="L46"/>
  <c r="L55" s="1"/>
  <c r="K46"/>
  <c r="I46"/>
  <c r="H46"/>
  <c r="H55" s="1"/>
  <c r="F46"/>
  <c r="E46"/>
  <c r="D46" s="1"/>
  <c r="C46"/>
  <c r="C55" s="1"/>
  <c r="C72" s="1"/>
  <c r="T42"/>
  <c r="Q42"/>
  <c r="P42"/>
  <c r="O42"/>
  <c r="R42" s="1"/>
  <c r="L40"/>
  <c r="U40" s="1"/>
  <c r="V40" s="1"/>
  <c r="H40"/>
  <c r="R39"/>
  <c r="S39" s="1"/>
  <c r="L39"/>
  <c r="K39"/>
  <c r="I39"/>
  <c r="U39" s="1"/>
  <c r="V39" s="1"/>
  <c r="H39"/>
  <c r="M39" s="1"/>
  <c r="F39"/>
  <c r="G39" s="1"/>
  <c r="C39"/>
  <c r="D39" s="1"/>
  <c r="R38"/>
  <c r="L38"/>
  <c r="I38"/>
  <c r="U38" s="1"/>
  <c r="V38" s="1"/>
  <c r="H38"/>
  <c r="M38" s="1"/>
  <c r="F38"/>
  <c r="E38"/>
  <c r="G38" s="1"/>
  <c r="C38"/>
  <c r="R37"/>
  <c r="S37" s="1"/>
  <c r="L37"/>
  <c r="K37" s="1"/>
  <c r="I37"/>
  <c r="H37"/>
  <c r="M37" s="1"/>
  <c r="F37"/>
  <c r="E37"/>
  <c r="G37" s="1"/>
  <c r="J37" s="1"/>
  <c r="D37"/>
  <c r="C37"/>
  <c r="R36"/>
  <c r="L36"/>
  <c r="L42" s="1"/>
  <c r="K42" s="1"/>
  <c r="K36"/>
  <c r="I36"/>
  <c r="I42" s="1"/>
  <c r="H36"/>
  <c r="H42" s="1"/>
  <c r="M42" s="1"/>
  <c r="F36"/>
  <c r="E36"/>
  <c r="G36" s="1"/>
  <c r="C36"/>
  <c r="C42" s="1"/>
  <c r="T34"/>
  <c r="Q34"/>
  <c r="P34"/>
  <c r="O34"/>
  <c r="R34" s="1"/>
  <c r="R33"/>
  <c r="S33" s="1"/>
  <c r="L33"/>
  <c r="K33" s="1"/>
  <c r="I33"/>
  <c r="H33"/>
  <c r="M33" s="1"/>
  <c r="F33"/>
  <c r="E33"/>
  <c r="E34" s="1"/>
  <c r="D33"/>
  <c r="C33"/>
  <c r="C34" s="1"/>
  <c r="B33"/>
  <c r="R32"/>
  <c r="S32" s="1"/>
  <c r="L32"/>
  <c r="K32"/>
  <c r="J32"/>
  <c r="I32"/>
  <c r="H32"/>
  <c r="M32" s="1"/>
  <c r="F32"/>
  <c r="G32" s="1"/>
  <c r="D32"/>
  <c r="R31"/>
  <c r="L31"/>
  <c r="K31"/>
  <c r="J31"/>
  <c r="I31"/>
  <c r="U31" s="1"/>
  <c r="V31" s="1"/>
  <c r="H31"/>
  <c r="M31" s="1"/>
  <c r="F31"/>
  <c r="G31" s="1"/>
  <c r="D31"/>
  <c r="S30"/>
  <c r="R30"/>
  <c r="M30"/>
  <c r="L30"/>
  <c r="K30"/>
  <c r="J30"/>
  <c r="I30"/>
  <c r="U30" s="1"/>
  <c r="V30" s="1"/>
  <c r="H30"/>
  <c r="G30"/>
  <c r="F30"/>
  <c r="D30"/>
  <c r="R29"/>
  <c r="S29" s="1"/>
  <c r="L29"/>
  <c r="L34" s="1"/>
  <c r="K29"/>
  <c r="J29"/>
  <c r="I29"/>
  <c r="I34" s="1"/>
  <c r="H29"/>
  <c r="H34" s="1"/>
  <c r="M34" s="1"/>
  <c r="F29"/>
  <c r="G29" s="1"/>
  <c r="D29"/>
  <c r="T27"/>
  <c r="T43" s="1"/>
  <c r="T75" s="1"/>
  <c r="Q27"/>
  <c r="P27"/>
  <c r="R27" s="1"/>
  <c r="O27"/>
  <c r="L27"/>
  <c r="I27"/>
  <c r="E27"/>
  <c r="D27"/>
  <c r="C27"/>
  <c r="R26"/>
  <c r="S26" s="1"/>
  <c r="H26"/>
  <c r="G26"/>
  <c r="J26" s="1"/>
  <c r="D26"/>
  <c r="R25"/>
  <c r="H25"/>
  <c r="K25" s="1"/>
  <c r="G25"/>
  <c r="J25" s="1"/>
  <c r="D25"/>
  <c r="S24"/>
  <c r="R24"/>
  <c r="M24"/>
  <c r="F24"/>
  <c r="G24" s="1"/>
  <c r="G27" s="1"/>
  <c r="F27" s="1"/>
  <c r="D24"/>
  <c r="Q22"/>
  <c r="Q43" s="1"/>
  <c r="Q75" s="1"/>
  <c r="P22"/>
  <c r="P43" s="1"/>
  <c r="P75" s="1"/>
  <c r="O22"/>
  <c r="O43" s="1"/>
  <c r="S21"/>
  <c r="R21"/>
  <c r="M21"/>
  <c r="U21" s="1"/>
  <c r="G21"/>
  <c r="R20"/>
  <c r="U20" s="1"/>
  <c r="M20"/>
  <c r="G20"/>
  <c r="R19"/>
  <c r="S19" s="1"/>
  <c r="L19"/>
  <c r="U19" s="1"/>
  <c r="V19" s="1"/>
  <c r="K19"/>
  <c r="I19"/>
  <c r="H19"/>
  <c r="M19" s="1"/>
  <c r="F19"/>
  <c r="E19"/>
  <c r="G19" s="1"/>
  <c r="J19" s="1"/>
  <c r="D19"/>
  <c r="C19"/>
  <c r="B19"/>
  <c r="R18"/>
  <c r="S18" s="1"/>
  <c r="L18"/>
  <c r="U18" s="1"/>
  <c r="V18" s="1"/>
  <c r="K18"/>
  <c r="I18"/>
  <c r="H18"/>
  <c r="M18" s="1"/>
  <c r="F18"/>
  <c r="E18"/>
  <c r="G18" s="1"/>
  <c r="J18" s="1"/>
  <c r="D18"/>
  <c r="C18"/>
  <c r="B18"/>
  <c r="R17"/>
  <c r="S17" s="1"/>
  <c r="L17"/>
  <c r="K17"/>
  <c r="I17"/>
  <c r="U17" s="1"/>
  <c r="V17" s="1"/>
  <c r="H17"/>
  <c r="M17" s="1"/>
  <c r="F17"/>
  <c r="E17"/>
  <c r="G17" s="1"/>
  <c r="C17"/>
  <c r="R16"/>
  <c r="S16" s="1"/>
  <c r="L16"/>
  <c r="K16"/>
  <c r="I16"/>
  <c r="U16" s="1"/>
  <c r="V16" s="1"/>
  <c r="H16"/>
  <c r="M16" s="1"/>
  <c r="F16"/>
  <c r="E16"/>
  <c r="G16" s="1"/>
  <c r="C16"/>
  <c r="R15"/>
  <c r="S15" s="1"/>
  <c r="L15"/>
  <c r="K15"/>
  <c r="I15"/>
  <c r="U15" s="1"/>
  <c r="V15" s="1"/>
  <c r="H15"/>
  <c r="M15" s="1"/>
  <c r="F15"/>
  <c r="E15"/>
  <c r="G15" s="1"/>
  <c r="C15"/>
  <c r="R14"/>
  <c r="S14" s="1"/>
  <c r="L14"/>
  <c r="U14" s="1"/>
  <c r="V14" s="1"/>
  <c r="K14"/>
  <c r="I14"/>
  <c r="H14"/>
  <c r="M14" s="1"/>
  <c r="F14"/>
  <c r="E14"/>
  <c r="G14" s="1"/>
  <c r="J14" s="1"/>
  <c r="D14"/>
  <c r="C14"/>
  <c r="S13"/>
  <c r="R13"/>
  <c r="M13"/>
  <c r="L13"/>
  <c r="K13"/>
  <c r="I13"/>
  <c r="U13" s="1"/>
  <c r="V13" s="1"/>
  <c r="H13"/>
  <c r="F13"/>
  <c r="E13"/>
  <c r="G13" s="1"/>
  <c r="C13"/>
  <c r="R12"/>
  <c r="S12" s="1"/>
  <c r="L12"/>
  <c r="K12"/>
  <c r="I12"/>
  <c r="H12"/>
  <c r="M12" s="1"/>
  <c r="F12"/>
  <c r="E12"/>
  <c r="G12" s="1"/>
  <c r="J12" s="1"/>
  <c r="D12"/>
  <c r="C12"/>
  <c r="S11"/>
  <c r="R11"/>
  <c r="M11"/>
  <c r="L11"/>
  <c r="K11"/>
  <c r="I11"/>
  <c r="U11" s="1"/>
  <c r="V11" s="1"/>
  <c r="H11"/>
  <c r="F11"/>
  <c r="E11"/>
  <c r="G11" s="1"/>
  <c r="C11"/>
  <c r="R10"/>
  <c r="S10" s="1"/>
  <c r="L10"/>
  <c r="U10" s="1"/>
  <c r="V10" s="1"/>
  <c r="K10"/>
  <c r="I10"/>
  <c r="H10"/>
  <c r="M10" s="1"/>
  <c r="F10"/>
  <c r="E10"/>
  <c r="G10" s="1"/>
  <c r="J10" s="1"/>
  <c r="D10"/>
  <c r="C10"/>
  <c r="S9"/>
  <c r="R9"/>
  <c r="M9"/>
  <c r="L9"/>
  <c r="K9"/>
  <c r="I9"/>
  <c r="U9" s="1"/>
  <c r="V9" s="1"/>
  <c r="H9"/>
  <c r="F9"/>
  <c r="E9"/>
  <c r="G9" s="1"/>
  <c r="C9"/>
  <c r="R8"/>
  <c r="S8" s="1"/>
  <c r="L8"/>
  <c r="K8"/>
  <c r="I8"/>
  <c r="H8"/>
  <c r="M8" s="1"/>
  <c r="F8"/>
  <c r="E8"/>
  <c r="G8" s="1"/>
  <c r="J8" s="1"/>
  <c r="D8"/>
  <c r="C8"/>
  <c r="S7"/>
  <c r="R7"/>
  <c r="M7"/>
  <c r="M22" s="1"/>
  <c r="L7"/>
  <c r="L22" s="1"/>
  <c r="K7"/>
  <c r="I7"/>
  <c r="I22" s="1"/>
  <c r="H7"/>
  <c r="H22" s="1"/>
  <c r="F7"/>
  <c r="E7"/>
  <c r="E22" s="1"/>
  <c r="C7"/>
  <c r="C22" s="1"/>
  <c r="C43" s="1"/>
  <c r="S26" i="2" l="1"/>
  <c r="M25" i="1"/>
  <c r="U25" s="1"/>
  <c r="O80" i="8"/>
  <c r="O81" s="1"/>
  <c r="O81" i="7"/>
  <c r="H27" i="1"/>
  <c r="H43" s="1"/>
  <c r="M43" s="1"/>
  <c r="M26" i="3"/>
  <c r="U26" s="1"/>
  <c r="S26"/>
  <c r="S25" i="1"/>
  <c r="U7" i="3"/>
  <c r="V7" s="1"/>
  <c r="U11"/>
  <c r="V11" s="1"/>
  <c r="U29"/>
  <c r="V29" s="1"/>
  <c r="J29"/>
  <c r="U32"/>
  <c r="V32" s="1"/>
  <c r="J32"/>
  <c r="U37"/>
  <c r="V37" s="1"/>
  <c r="U39"/>
  <c r="V39" s="1"/>
  <c r="J39"/>
  <c r="I72"/>
  <c r="L72"/>
  <c r="D49"/>
  <c r="G49"/>
  <c r="G7"/>
  <c r="S8"/>
  <c r="D11"/>
  <c r="G11"/>
  <c r="J11" s="1"/>
  <c r="S12"/>
  <c r="G15"/>
  <c r="D16"/>
  <c r="G16"/>
  <c r="D17"/>
  <c r="G17"/>
  <c r="G18"/>
  <c r="J18" s="1"/>
  <c r="U20"/>
  <c r="E22"/>
  <c r="I22"/>
  <c r="J24"/>
  <c r="J31"/>
  <c r="D34"/>
  <c r="I34"/>
  <c r="R34"/>
  <c r="S34" s="1"/>
  <c r="U36"/>
  <c r="V36" s="1"/>
  <c r="G37"/>
  <c r="J37" s="1"/>
  <c r="J47"/>
  <c r="U50"/>
  <c r="V50" s="1"/>
  <c r="U59"/>
  <c r="V59" s="1"/>
  <c r="U65"/>
  <c r="V65" s="1"/>
  <c r="U9"/>
  <c r="V9" s="1"/>
  <c r="U13"/>
  <c r="V13" s="1"/>
  <c r="O43"/>
  <c r="R22"/>
  <c r="S22" s="1"/>
  <c r="H27"/>
  <c r="M25"/>
  <c r="U25" s="1"/>
  <c r="U33"/>
  <c r="E72"/>
  <c r="D72" s="1"/>
  <c r="D55"/>
  <c r="G50"/>
  <c r="J50" s="1"/>
  <c r="D50"/>
  <c r="U71"/>
  <c r="V71" s="1"/>
  <c r="G8"/>
  <c r="J8" s="1"/>
  <c r="D9"/>
  <c r="G9"/>
  <c r="J9" s="1"/>
  <c r="S10"/>
  <c r="G12"/>
  <c r="J12" s="1"/>
  <c r="D13"/>
  <c r="G13"/>
  <c r="J13" s="1"/>
  <c r="S14"/>
  <c r="S19"/>
  <c r="K22"/>
  <c r="S25"/>
  <c r="D27"/>
  <c r="J27"/>
  <c r="U31"/>
  <c r="V31" s="1"/>
  <c r="D33"/>
  <c r="G33"/>
  <c r="J33" s="1"/>
  <c r="E42"/>
  <c r="D42" s="1"/>
  <c r="S36"/>
  <c r="G38"/>
  <c r="J38" s="1"/>
  <c r="H42"/>
  <c r="M42" s="1"/>
  <c r="L42"/>
  <c r="J48"/>
  <c r="K71"/>
  <c r="S71"/>
  <c r="U46"/>
  <c r="V46" s="1"/>
  <c r="G47"/>
  <c r="U47"/>
  <c r="V47" s="1"/>
  <c r="G48"/>
  <c r="U48"/>
  <c r="V48" s="1"/>
  <c r="H55"/>
  <c r="G57"/>
  <c r="G58"/>
  <c r="G60"/>
  <c r="G62"/>
  <c r="J62" s="1"/>
  <c r="U62"/>
  <c r="V62" s="1"/>
  <c r="G63"/>
  <c r="J63" s="1"/>
  <c r="U63"/>
  <c r="V63" s="1"/>
  <c r="G64"/>
  <c r="J64" s="1"/>
  <c r="G66"/>
  <c r="G36"/>
  <c r="G46"/>
  <c r="J49"/>
  <c r="R55"/>
  <c r="S55" s="1"/>
  <c r="D57"/>
  <c r="M57"/>
  <c r="U57" s="1"/>
  <c r="V57" s="1"/>
  <c r="J58"/>
  <c r="U58"/>
  <c r="V58" s="1"/>
  <c r="J60"/>
  <c r="J66"/>
  <c r="J68"/>
  <c r="J67"/>
  <c r="I43" i="2"/>
  <c r="K22"/>
  <c r="L43"/>
  <c r="U42"/>
  <c r="V42" s="1"/>
  <c r="D55"/>
  <c r="E72"/>
  <c r="D72" s="1"/>
  <c r="H72"/>
  <c r="M72" s="1"/>
  <c r="M55"/>
  <c r="D50"/>
  <c r="G50"/>
  <c r="J50" s="1"/>
  <c r="U10"/>
  <c r="V10" s="1"/>
  <c r="U14"/>
  <c r="V14" s="1"/>
  <c r="U15"/>
  <c r="V15" s="1"/>
  <c r="U16"/>
  <c r="V16" s="1"/>
  <c r="U17"/>
  <c r="V17" s="1"/>
  <c r="U18"/>
  <c r="V18" s="1"/>
  <c r="U19"/>
  <c r="V19" s="1"/>
  <c r="K34"/>
  <c r="S42"/>
  <c r="U61"/>
  <c r="V61" s="1"/>
  <c r="S71"/>
  <c r="E43"/>
  <c r="D43" s="1"/>
  <c r="D22"/>
  <c r="O75"/>
  <c r="R75" s="1"/>
  <c r="R43"/>
  <c r="G27"/>
  <c r="F27" s="1"/>
  <c r="J24"/>
  <c r="I72"/>
  <c r="K55"/>
  <c r="G49"/>
  <c r="D49"/>
  <c r="N22"/>
  <c r="U30"/>
  <c r="V30" s="1"/>
  <c r="D42"/>
  <c r="K42"/>
  <c r="S72"/>
  <c r="D7"/>
  <c r="U7"/>
  <c r="V7" s="1"/>
  <c r="D9"/>
  <c r="J9"/>
  <c r="D11"/>
  <c r="J11"/>
  <c r="D13"/>
  <c r="J13"/>
  <c r="D15"/>
  <c r="D16"/>
  <c r="D17"/>
  <c r="S20"/>
  <c r="R22"/>
  <c r="S22" s="1"/>
  <c r="U24"/>
  <c r="M25"/>
  <c r="U25" s="1"/>
  <c r="H27"/>
  <c r="K27" s="1"/>
  <c r="J29"/>
  <c r="U29"/>
  <c r="V29" s="1"/>
  <c r="J31"/>
  <c r="J32"/>
  <c r="D33"/>
  <c r="G36"/>
  <c r="K36"/>
  <c r="M36"/>
  <c r="D37"/>
  <c r="J37"/>
  <c r="J39"/>
  <c r="G46"/>
  <c r="M46"/>
  <c r="D47"/>
  <c r="J47"/>
  <c r="D48"/>
  <c r="J48"/>
  <c r="J49"/>
  <c r="R55"/>
  <c r="S55" s="1"/>
  <c r="D57"/>
  <c r="M57"/>
  <c r="U57" s="1"/>
  <c r="V57" s="1"/>
  <c r="D58"/>
  <c r="J58"/>
  <c r="U58"/>
  <c r="V58" s="1"/>
  <c r="D60"/>
  <c r="J60"/>
  <c r="D62"/>
  <c r="J62"/>
  <c r="D63"/>
  <c r="J63"/>
  <c r="D64"/>
  <c r="J64"/>
  <c r="D66"/>
  <c r="J66"/>
  <c r="D68"/>
  <c r="J68"/>
  <c r="L71"/>
  <c r="K71" s="1"/>
  <c r="G7"/>
  <c r="G22" s="1"/>
  <c r="J22" s="1"/>
  <c r="G33"/>
  <c r="G34" s="1"/>
  <c r="R34"/>
  <c r="S34" s="1"/>
  <c r="U36"/>
  <c r="V36" s="1"/>
  <c r="U46"/>
  <c r="V46" s="1"/>
  <c r="G57"/>
  <c r="I43" i="1"/>
  <c r="K22"/>
  <c r="L43"/>
  <c r="U42"/>
  <c r="V42" s="1"/>
  <c r="L72"/>
  <c r="K55"/>
  <c r="G49"/>
  <c r="J49" s="1"/>
  <c r="D49"/>
  <c r="J57"/>
  <c r="K34"/>
  <c r="D34"/>
  <c r="S34"/>
  <c r="S42"/>
  <c r="K71"/>
  <c r="U60"/>
  <c r="V60" s="1"/>
  <c r="U63"/>
  <c r="V63" s="1"/>
  <c r="U68"/>
  <c r="V68" s="1"/>
  <c r="S71"/>
  <c r="D22"/>
  <c r="O75"/>
  <c r="R75" s="1"/>
  <c r="R43"/>
  <c r="U34"/>
  <c r="V34" s="1"/>
  <c r="H72"/>
  <c r="M72" s="1"/>
  <c r="M55"/>
  <c r="D50"/>
  <c r="G50"/>
  <c r="J50" s="1"/>
  <c r="U71"/>
  <c r="V71" s="1"/>
  <c r="N22"/>
  <c r="U8"/>
  <c r="V8" s="1"/>
  <c r="U12"/>
  <c r="V12" s="1"/>
  <c r="S27"/>
  <c r="U32"/>
  <c r="V32" s="1"/>
  <c r="U33"/>
  <c r="G42"/>
  <c r="U37"/>
  <c r="V37" s="1"/>
  <c r="U47"/>
  <c r="V47" s="1"/>
  <c r="U49"/>
  <c r="V49" s="1"/>
  <c r="D7"/>
  <c r="U7"/>
  <c r="V7" s="1"/>
  <c r="D9"/>
  <c r="J9"/>
  <c r="D11"/>
  <c r="J11"/>
  <c r="D13"/>
  <c r="J13"/>
  <c r="D15"/>
  <c r="D16"/>
  <c r="D17"/>
  <c r="S20"/>
  <c r="R22"/>
  <c r="S22" s="1"/>
  <c r="M26"/>
  <c r="U26" s="1"/>
  <c r="M29"/>
  <c r="G33"/>
  <c r="J33" s="1"/>
  <c r="D36"/>
  <c r="J36"/>
  <c r="D38"/>
  <c r="J38"/>
  <c r="E42"/>
  <c r="D42" s="1"/>
  <c r="G46"/>
  <c r="G55" s="1"/>
  <c r="M46"/>
  <c r="U46" s="1"/>
  <c r="V46" s="1"/>
  <c r="U50"/>
  <c r="V50" s="1"/>
  <c r="E55"/>
  <c r="I55"/>
  <c r="R55"/>
  <c r="S55" s="1"/>
  <c r="M57"/>
  <c r="S57"/>
  <c r="U58"/>
  <c r="V58" s="1"/>
  <c r="G59"/>
  <c r="G71" s="1"/>
  <c r="M59"/>
  <c r="U59" s="1"/>
  <c r="V59" s="1"/>
  <c r="G61"/>
  <c r="M61"/>
  <c r="U61" s="1"/>
  <c r="V61" s="1"/>
  <c r="G65"/>
  <c r="G67"/>
  <c r="M67"/>
  <c r="U67" s="1"/>
  <c r="V67" s="1"/>
  <c r="E71"/>
  <c r="D71" s="1"/>
  <c r="G7"/>
  <c r="G22" s="1"/>
  <c r="K26"/>
  <c r="U29"/>
  <c r="V29" s="1"/>
  <c r="M36"/>
  <c r="U36" s="1"/>
  <c r="V36" s="1"/>
  <c r="S36"/>
  <c r="K38"/>
  <c r="J46"/>
  <c r="U57"/>
  <c r="V57" s="1"/>
  <c r="J59"/>
  <c r="J61"/>
  <c r="J65"/>
  <c r="J67"/>
  <c r="S43" l="1"/>
  <c r="M27" i="3"/>
  <c r="G42"/>
  <c r="J36"/>
  <c r="G71"/>
  <c r="J57"/>
  <c r="S27"/>
  <c r="K27"/>
  <c r="O75"/>
  <c r="R75" s="1"/>
  <c r="R43"/>
  <c r="U22"/>
  <c r="V22" s="1"/>
  <c r="I43"/>
  <c r="H43"/>
  <c r="N27"/>
  <c r="G22"/>
  <c r="J7"/>
  <c r="S42"/>
  <c r="G34"/>
  <c r="F34" s="1"/>
  <c r="G55"/>
  <c r="J46"/>
  <c r="H72"/>
  <c r="M55"/>
  <c r="U55" s="1"/>
  <c r="V55" s="1"/>
  <c r="U34"/>
  <c r="V34" s="1"/>
  <c r="J34"/>
  <c r="D22"/>
  <c r="E43"/>
  <c r="D43" s="1"/>
  <c r="K42"/>
  <c r="L43"/>
  <c r="K55"/>
  <c r="U42"/>
  <c r="V42" s="1"/>
  <c r="F34" i="2"/>
  <c r="J34"/>
  <c r="G71"/>
  <c r="J57"/>
  <c r="I75"/>
  <c r="J33"/>
  <c r="U55"/>
  <c r="V55" s="1"/>
  <c r="J27"/>
  <c r="F22"/>
  <c r="J46"/>
  <c r="G55"/>
  <c r="J36"/>
  <c r="G42"/>
  <c r="J7"/>
  <c r="M27"/>
  <c r="N27" s="1"/>
  <c r="H43"/>
  <c r="S43" s="1"/>
  <c r="L72"/>
  <c r="K72" s="1"/>
  <c r="S27"/>
  <c r="U71"/>
  <c r="V71" s="1"/>
  <c r="U34"/>
  <c r="V34" s="1"/>
  <c r="U22"/>
  <c r="V22" s="1"/>
  <c r="F71" i="1"/>
  <c r="J71"/>
  <c r="F22"/>
  <c r="E72"/>
  <c r="D72" s="1"/>
  <c r="D55"/>
  <c r="L75"/>
  <c r="K43"/>
  <c r="U43"/>
  <c r="V43" s="1"/>
  <c r="F42"/>
  <c r="S72"/>
  <c r="J42"/>
  <c r="J22"/>
  <c r="I72"/>
  <c r="I75" s="1"/>
  <c r="U55"/>
  <c r="V55" s="1"/>
  <c r="J55"/>
  <c r="G72"/>
  <c r="F72" s="1"/>
  <c r="F55"/>
  <c r="J7"/>
  <c r="G34"/>
  <c r="G43" s="1"/>
  <c r="H75"/>
  <c r="M75" s="1"/>
  <c r="E43"/>
  <c r="D43" s="1"/>
  <c r="M27"/>
  <c r="N27" s="1"/>
  <c r="K72"/>
  <c r="U22"/>
  <c r="V22" s="1"/>
  <c r="M72" i="3" l="1"/>
  <c r="U72" s="1"/>
  <c r="V72" s="1"/>
  <c r="S72"/>
  <c r="G72"/>
  <c r="F55"/>
  <c r="J55"/>
  <c r="I75"/>
  <c r="F71"/>
  <c r="J71"/>
  <c r="F42"/>
  <c r="J42"/>
  <c r="K72"/>
  <c r="L75"/>
  <c r="K43"/>
  <c r="F22"/>
  <c r="G43"/>
  <c r="F43" s="1"/>
  <c r="H75"/>
  <c r="M75" s="1"/>
  <c r="M43"/>
  <c r="U43" s="1"/>
  <c r="V43" s="1"/>
  <c r="J22"/>
  <c r="S43"/>
  <c r="F42" i="2"/>
  <c r="J42"/>
  <c r="F55"/>
  <c r="G72"/>
  <c r="J55"/>
  <c r="J75"/>
  <c r="F71"/>
  <c r="J71"/>
  <c r="L75"/>
  <c r="H75"/>
  <c r="M43"/>
  <c r="U43" s="1"/>
  <c r="V43" s="1"/>
  <c r="G43"/>
  <c r="K43"/>
  <c r="U72"/>
  <c r="V72" s="1"/>
  <c r="F43" i="1"/>
  <c r="J43"/>
  <c r="U75"/>
  <c r="J75"/>
  <c r="S75"/>
  <c r="K75"/>
  <c r="F34"/>
  <c r="J34"/>
  <c r="U72"/>
  <c r="V72" s="1"/>
  <c r="J72"/>
  <c r="V75" l="1"/>
  <c r="K75" i="2"/>
  <c r="F72" i="3"/>
  <c r="J72"/>
  <c r="K75"/>
  <c r="U75"/>
  <c r="J75"/>
  <c r="S75"/>
  <c r="J43"/>
  <c r="F72" i="2"/>
  <c r="J72"/>
  <c r="F43"/>
  <c r="J43"/>
  <c r="M75"/>
  <c r="S75"/>
  <c r="U75"/>
  <c r="V75" l="1"/>
</calcChain>
</file>

<file path=xl/comments1.xml><?xml version="1.0" encoding="utf-8"?>
<comments xmlns="http://schemas.openxmlformats.org/spreadsheetml/2006/main">
  <authors>
    <author>KPMG</author>
    <author>Ankur Satija</author>
  </authors>
  <commentList>
    <comment ref="B52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55" authorId="0">
      <text>
        <r>
          <rPr>
            <sz val="8"/>
            <color indexed="81"/>
            <rFont val="Tahoma"/>
            <family val="2"/>
          </rPr>
          <t>PH1 + PH2 + PH3</t>
        </r>
      </text>
    </comment>
    <comment ref="B58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65" authorId="1">
      <text>
        <r>
          <rPr>
            <b/>
            <sz val="8"/>
            <color indexed="81"/>
            <rFont val="Tahoma"/>
            <family val="2"/>
          </rPr>
          <t>Ankur Satija:</t>
        </r>
        <r>
          <rPr>
            <sz val="8"/>
            <color indexed="81"/>
            <rFont val="Tahoma"/>
            <family val="2"/>
          </rPr>
          <t xml:space="preserve">
RP sagar + Jawahar Sagar</t>
        </r>
      </text>
    </comment>
  </commentList>
</comments>
</file>

<file path=xl/comments2.xml><?xml version="1.0" encoding="utf-8"?>
<comments xmlns="http://schemas.openxmlformats.org/spreadsheetml/2006/main">
  <authors>
    <author>KPMG</author>
    <author>Ankur Satija</author>
  </authors>
  <commentList>
    <comment ref="B52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55" authorId="0">
      <text>
        <r>
          <rPr>
            <sz val="8"/>
            <color indexed="81"/>
            <rFont val="Tahoma"/>
            <family val="2"/>
          </rPr>
          <t>PH1 + PH2 + PH3</t>
        </r>
      </text>
    </comment>
    <comment ref="B58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65" authorId="1">
      <text>
        <r>
          <rPr>
            <b/>
            <sz val="8"/>
            <color indexed="81"/>
            <rFont val="Tahoma"/>
            <family val="2"/>
          </rPr>
          <t>Ankur Satija:</t>
        </r>
        <r>
          <rPr>
            <sz val="8"/>
            <color indexed="81"/>
            <rFont val="Tahoma"/>
            <family val="2"/>
          </rPr>
          <t xml:space="preserve">
RP sagar + Jawahar Sagar</t>
        </r>
      </text>
    </comment>
  </commentList>
</comments>
</file>

<file path=xl/comments3.xml><?xml version="1.0" encoding="utf-8"?>
<comments xmlns="http://schemas.openxmlformats.org/spreadsheetml/2006/main">
  <authors>
    <author>KPMG</author>
    <author>Ankur Satija</author>
  </authors>
  <commentList>
    <comment ref="B52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55" authorId="0">
      <text>
        <r>
          <rPr>
            <sz val="8"/>
            <color indexed="81"/>
            <rFont val="Tahoma"/>
            <family val="2"/>
          </rPr>
          <t>PH1 + PH2 + PH3</t>
        </r>
      </text>
    </comment>
    <comment ref="B58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65" authorId="1">
      <text>
        <r>
          <rPr>
            <b/>
            <sz val="8"/>
            <color indexed="81"/>
            <rFont val="Tahoma"/>
            <family val="2"/>
          </rPr>
          <t>Ankur Satija:</t>
        </r>
        <r>
          <rPr>
            <sz val="8"/>
            <color indexed="81"/>
            <rFont val="Tahoma"/>
            <family val="2"/>
          </rPr>
          <t xml:space="preserve">
RP sagar + Jawahar Sagar</t>
        </r>
      </text>
    </comment>
  </commentList>
</comments>
</file>

<file path=xl/comments4.xml><?xml version="1.0" encoding="utf-8"?>
<comments xmlns="http://schemas.openxmlformats.org/spreadsheetml/2006/main">
  <authors>
    <author>KPMG</author>
    <author>Ankur Satija</author>
  </authors>
  <commentList>
    <comment ref="B52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55" authorId="0">
      <text>
        <r>
          <rPr>
            <sz val="8"/>
            <color indexed="81"/>
            <rFont val="Tahoma"/>
            <family val="2"/>
          </rPr>
          <t>PH1 + PH2 + PH3</t>
        </r>
      </text>
    </comment>
    <comment ref="B58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65" authorId="1">
      <text>
        <r>
          <rPr>
            <b/>
            <sz val="8"/>
            <color indexed="81"/>
            <rFont val="Tahoma"/>
            <family val="2"/>
          </rPr>
          <t>Ankur Satija:</t>
        </r>
        <r>
          <rPr>
            <sz val="8"/>
            <color indexed="81"/>
            <rFont val="Tahoma"/>
            <family val="2"/>
          </rPr>
          <t xml:space="preserve">
RP sagar + Jawahar Sagar</t>
        </r>
      </text>
    </comment>
  </commentList>
</comments>
</file>

<file path=xl/comments5.xml><?xml version="1.0" encoding="utf-8"?>
<comments xmlns="http://schemas.openxmlformats.org/spreadsheetml/2006/main">
  <authors>
    <author>KPMG</author>
    <author>Ankur Satija</author>
  </authors>
  <commentList>
    <comment ref="B52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55" authorId="0">
      <text>
        <r>
          <rPr>
            <sz val="8"/>
            <color indexed="81"/>
            <rFont val="Tahoma"/>
            <family val="2"/>
          </rPr>
          <t>PH1 + PH2 + PH3</t>
        </r>
      </text>
    </comment>
    <comment ref="B58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65" authorId="1">
      <text>
        <r>
          <rPr>
            <b/>
            <sz val="8"/>
            <color indexed="81"/>
            <rFont val="Tahoma"/>
            <family val="2"/>
          </rPr>
          <t>Ankur Satija:</t>
        </r>
        <r>
          <rPr>
            <sz val="8"/>
            <color indexed="81"/>
            <rFont val="Tahoma"/>
            <family val="2"/>
          </rPr>
          <t xml:space="preserve">
RP sagar + Jawahar Sagar</t>
        </r>
      </text>
    </comment>
  </commentList>
</comments>
</file>

<file path=xl/comments6.xml><?xml version="1.0" encoding="utf-8"?>
<comments xmlns="http://schemas.openxmlformats.org/spreadsheetml/2006/main">
  <authors>
    <author>KPMG</author>
    <author>Ankur Satija</author>
  </authors>
  <commentList>
    <comment ref="B52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55" authorId="0">
      <text>
        <r>
          <rPr>
            <sz val="8"/>
            <color indexed="81"/>
            <rFont val="Tahoma"/>
            <family val="2"/>
          </rPr>
          <t>PH1 + PH2 + PH3</t>
        </r>
      </text>
    </comment>
    <comment ref="B58" authorId="0">
      <text>
        <r>
          <rPr>
            <sz val="8"/>
            <color indexed="81"/>
            <rFont val="Tahoma"/>
            <family val="2"/>
          </rPr>
          <t>PH1 + PH2</t>
        </r>
      </text>
    </comment>
    <comment ref="B65" authorId="1">
      <text>
        <r>
          <rPr>
            <b/>
            <sz val="8"/>
            <color indexed="81"/>
            <rFont val="Tahoma"/>
            <family val="2"/>
          </rPr>
          <t>Ankur Satija:</t>
        </r>
        <r>
          <rPr>
            <sz val="8"/>
            <color indexed="81"/>
            <rFont val="Tahoma"/>
            <family val="2"/>
          </rPr>
          <t xml:space="preserve">
RP sagar + Jawahar Sagar</t>
        </r>
      </text>
    </comment>
  </commentList>
</comments>
</file>

<file path=xl/sharedStrings.xml><?xml version="1.0" encoding="utf-8"?>
<sst xmlns="http://schemas.openxmlformats.org/spreadsheetml/2006/main" count="939" uniqueCount="193">
  <si>
    <t>Madhya Pradesh Paschim Kshetra Vidyut Vitaran Company Ltd.</t>
  </si>
  <si>
    <t>Power Purchase cost for FY 2010-11</t>
  </si>
  <si>
    <t>Form No: F1</t>
  </si>
  <si>
    <t>Fixed Charges</t>
  </si>
  <si>
    <t>Variable charges</t>
  </si>
  <si>
    <t>FPA Charges</t>
  </si>
  <si>
    <t>Other Charges</t>
  </si>
  <si>
    <t>Sl No</t>
  </si>
  <si>
    <t>Source</t>
  </si>
  <si>
    <t>Plant Cap. (MW)</t>
  </si>
  <si>
    <t>MP's Share (%)</t>
  </si>
  <si>
    <t>MP's Share (MW)</t>
  </si>
  <si>
    <t>West Discom's Share (%)</t>
  </si>
  <si>
    <t>West Discom's Share (MW)</t>
  </si>
  <si>
    <t>MU Purchased / Generated (ex-bus)</t>
  </si>
  <si>
    <t>Total Fixed Cost (Rs Crs.)</t>
  </si>
  <si>
    <t>Total Fixed Charge per MW (Rs / MW)</t>
  </si>
  <si>
    <t>Total Variable Charge (Rs / kWh)</t>
  </si>
  <si>
    <t>Total Variable Cost (Rs. Crs.)</t>
  </si>
  <si>
    <t>Total FPA charges (Rs.Cr.)</t>
  </si>
  <si>
    <t>Total FPA Charge (Rs / kWh)</t>
  </si>
  <si>
    <t>Dis / Incentive</t>
  </si>
  <si>
    <t>Income
Tax/FBT</t>
  </si>
  <si>
    <t>Any Other (ED,Cess etc.)</t>
  </si>
  <si>
    <t>Total of Other Charges (Rs. Crs.)</t>
  </si>
  <si>
    <t>Total Other Charges (Rs. / kWh)</t>
  </si>
  <si>
    <t>Inter-State Transmission Charges (Rs.Crs.)</t>
  </si>
  <si>
    <t>All Charges Total (Rs.Crs.)</t>
  </si>
  <si>
    <t>Average Rate (Rs. / kWh)</t>
  </si>
  <si>
    <t>Inter-State Trans. Losses (MU)</t>
  </si>
  <si>
    <t>Net Energy Delivered at MP State Periphery (MU)</t>
  </si>
  <si>
    <t>I</t>
  </si>
  <si>
    <t>NTPC</t>
  </si>
  <si>
    <t>NTPC-Korba</t>
  </si>
  <si>
    <t>NTPC-Vindyachal I</t>
  </si>
  <si>
    <t>NTPC-Vindyachal II</t>
  </si>
  <si>
    <t>NTPC-Vindyachal III</t>
  </si>
  <si>
    <t>NTPC-Kawas</t>
  </si>
  <si>
    <t>NTPC-Gandhar</t>
  </si>
  <si>
    <t>KAPP</t>
  </si>
  <si>
    <t>TAPS</t>
  </si>
  <si>
    <t>NTPC - Farakka</t>
  </si>
  <si>
    <t>NTPC - Talcher</t>
  </si>
  <si>
    <t>NTPC - Kahalgaon</t>
  </si>
  <si>
    <t>NTPC-Total</t>
  </si>
  <si>
    <t>II</t>
  </si>
  <si>
    <t>Private Projects</t>
  </si>
  <si>
    <t>Lanco Amarkantak</t>
  </si>
  <si>
    <t>Private-Total</t>
  </si>
  <si>
    <t>III</t>
  </si>
  <si>
    <t>Bilateral Power Purchase</t>
  </si>
  <si>
    <t>RSEB (Chambal,Satpura)</t>
  </si>
  <si>
    <t>UPPCL (Rihand,Matatila,Rajghat)</t>
  </si>
  <si>
    <t>MSEB(Pench)</t>
  </si>
  <si>
    <t>GridCo (Hirakud)</t>
  </si>
  <si>
    <t>Bilateral-Total+B1</t>
  </si>
  <si>
    <t>IV</t>
  </si>
  <si>
    <t>Other Sources</t>
  </si>
  <si>
    <t>NHDC - Indira Sagar</t>
  </si>
  <si>
    <t>Sardar Sarovar</t>
  </si>
  <si>
    <t>Omkareshwar HPS</t>
  </si>
  <si>
    <t>Others 1 (Wind &amp; CPP)</t>
  </si>
  <si>
    <t>Others 2 (Market purchases - Short Term)</t>
  </si>
  <si>
    <t>Others 3 (UI)</t>
  </si>
  <si>
    <t>Others-Total</t>
  </si>
  <si>
    <t xml:space="preserve"> </t>
  </si>
  <si>
    <t>Grand Total (Other then State)</t>
  </si>
  <si>
    <t>MP Genco - Thermal</t>
  </si>
  <si>
    <t>ATPS - Chachai-PH 1&amp;2</t>
  </si>
  <si>
    <t>STPS - Sarani-PH 1, 2 &amp; 3</t>
  </si>
  <si>
    <t>SGTPS - Bir'pur - PH 1 &amp; 2</t>
  </si>
  <si>
    <t>SGTPS - Bir'pur Extn (500 MW)</t>
  </si>
  <si>
    <t>ATPS - Chachai-PH 3</t>
  </si>
  <si>
    <t>Thermal-Total</t>
  </si>
  <si>
    <t>MPGenco - Hydel</t>
  </si>
  <si>
    <t>CHPS-Gandhi Sagar</t>
  </si>
  <si>
    <t>CHPS-RP Sagar &amp; Jawahar Sagar</t>
  </si>
  <si>
    <t>Pench  THPS</t>
  </si>
  <si>
    <t>Banasgar Tons HPS-Tons (I to III)</t>
  </si>
  <si>
    <t>Banasgar Tons HPS-Silpara</t>
  </si>
  <si>
    <t>Banasgar Tons HPS-Devloned</t>
  </si>
  <si>
    <t>Banasgar Tons HPS-Bansagar IV</t>
  </si>
  <si>
    <t>Birsingpur HPS</t>
  </si>
  <si>
    <t>Bargi HPS</t>
  </si>
  <si>
    <t>Rajghat HPS</t>
  </si>
  <si>
    <t>Marhi Khera HPS</t>
  </si>
  <si>
    <t>Mini-Micro HPS</t>
  </si>
  <si>
    <t>Hydel Total</t>
  </si>
  <si>
    <t>B</t>
  </si>
  <si>
    <t>MP Genco GENERATION TOTAL</t>
  </si>
  <si>
    <t>C</t>
  </si>
  <si>
    <t>MPTradeco Stations</t>
  </si>
  <si>
    <t>D</t>
  </si>
  <si>
    <t>MP Tradeco Margin</t>
  </si>
  <si>
    <t>E</t>
  </si>
  <si>
    <t>Total Power requirement (A+B)</t>
  </si>
  <si>
    <t>Power Purchase cost for FY 2011-12</t>
  </si>
  <si>
    <t>MPTradeco Margin</t>
  </si>
  <si>
    <t>Power Purchase cost for FY 2012-13</t>
  </si>
  <si>
    <t>MPTradeco Trading Margin</t>
  </si>
  <si>
    <t>Inter State Transmission Charges</t>
  </si>
  <si>
    <t>Form No: F1e</t>
  </si>
  <si>
    <t>Sl.No.</t>
  </si>
  <si>
    <t>Lines/Links / region</t>
  </si>
  <si>
    <t>FY07 (Actual)</t>
  </si>
  <si>
    <t>FY08 (Actual)</t>
  </si>
  <si>
    <t>FY09 (Actual)</t>
  </si>
  <si>
    <t>FY10 (Estimated)</t>
  </si>
  <si>
    <t>FY11 (Projected)</t>
  </si>
  <si>
    <t>FY12 (Projected)</t>
  </si>
  <si>
    <t>FY13 (Projected)</t>
  </si>
  <si>
    <t>Annual Tariff (Rs. Crs.)</t>
  </si>
  <si>
    <t>Share</t>
  </si>
  <si>
    <t>Percentage</t>
  </si>
  <si>
    <t>Charges payable (Rs. Crs.)</t>
  </si>
  <si>
    <t>A</t>
  </si>
  <si>
    <t>ER (State)</t>
  </si>
  <si>
    <t>East Discom</t>
  </si>
  <si>
    <t>Central Discom</t>
  </si>
  <si>
    <t>West Discom</t>
  </si>
  <si>
    <t>Tradeco</t>
  </si>
  <si>
    <t>WR (State)</t>
  </si>
  <si>
    <t>OTHERS (State)</t>
  </si>
  <si>
    <t>TOTAL</t>
  </si>
  <si>
    <t>For justification of the claims, the relevant CERC Order and the bills raised by CTU must be enclosed</t>
  </si>
  <si>
    <t>Intra State Transmission (MPTRANSCO) Charges</t>
  </si>
  <si>
    <t>Form No: F1c</t>
  </si>
  <si>
    <t>SL.No.</t>
  </si>
  <si>
    <t>Year</t>
  </si>
  <si>
    <t>Contracted Capacity (MW)</t>
  </si>
  <si>
    <t xml:space="preserve">Monthly Transmission Charge (Rs/MW)         </t>
  </si>
  <si>
    <t>Total charges (Rs.Crs.)</t>
  </si>
  <si>
    <t>FY07</t>
  </si>
  <si>
    <t>FY08</t>
  </si>
  <si>
    <t>FY09</t>
  </si>
  <si>
    <t>FY10</t>
  </si>
  <si>
    <t>FY11</t>
  </si>
  <si>
    <t>FY12</t>
  </si>
  <si>
    <t>FY13</t>
  </si>
  <si>
    <t>Total</t>
  </si>
  <si>
    <t>Wheeling Charges Payable to Other Distribution Lisencee</t>
  </si>
  <si>
    <t xml:space="preserve">Monthly Wheeling Charge (Rs/kW)         </t>
  </si>
  <si>
    <t>NIL</t>
  </si>
  <si>
    <t>Madhya Pradesh X Kshetra Vidyut Vitaran Company Ltd.</t>
  </si>
  <si>
    <t>Month-wise Power Procurenent details</t>
  </si>
  <si>
    <t>Note: Power Purchase Details for FY 20010-11 is for the entire MP State</t>
  </si>
  <si>
    <t>Form No: F1a</t>
  </si>
  <si>
    <t>Power purchase figures in MU</t>
  </si>
  <si>
    <t>Months in the Financial Year: 2010-11</t>
  </si>
  <si>
    <t>Source / Station</t>
  </si>
  <si>
    <t>NTPC-Sipat</t>
  </si>
  <si>
    <t>Farakka</t>
  </si>
  <si>
    <t>Talcher</t>
  </si>
  <si>
    <t>Kahalgaon</t>
  </si>
  <si>
    <t>Kahalgaon 2</t>
  </si>
  <si>
    <t>Total NTPC ER</t>
  </si>
  <si>
    <t>Inter-Regional Power Purchase</t>
  </si>
  <si>
    <t>Eastern Region</t>
  </si>
  <si>
    <t>Southern Region</t>
  </si>
  <si>
    <t>Northern Region</t>
  </si>
  <si>
    <t>IR-Total</t>
  </si>
  <si>
    <t>DVC</t>
  </si>
  <si>
    <t>Omkareswara HPS</t>
  </si>
  <si>
    <t>Others 2 (MP Tradeco)</t>
  </si>
  <si>
    <t>Others 3 (Short Term)</t>
  </si>
  <si>
    <t>Grand Total</t>
  </si>
  <si>
    <t>ATPS-Chachai-PH1</t>
  </si>
  <si>
    <t>ATPS-Chachai-PH2</t>
  </si>
  <si>
    <t>ATPS-Chachai-PH3</t>
  </si>
  <si>
    <t>STPS-Sarani-PH1</t>
  </si>
  <si>
    <t>STPS-Sarani-PH2</t>
  </si>
  <si>
    <t>STPS-Sarani-PH3</t>
  </si>
  <si>
    <t>SGTPS-Bir'pur-PH1</t>
  </si>
  <si>
    <t>SGPTS-Bir'pur-PH2</t>
  </si>
  <si>
    <t>Birsingpur (500 MW Extn.)</t>
  </si>
  <si>
    <t>CHPS-RP Sagar</t>
  </si>
  <si>
    <t>CHPS-Jawahar Sagar</t>
  </si>
  <si>
    <t>Banasgar Tons HPS-Tons</t>
  </si>
  <si>
    <t>Banasgar Tons HPS-Jhinna</t>
  </si>
  <si>
    <t>Matitala HPS</t>
  </si>
  <si>
    <t>Total Inter-State transmission losses</t>
  </si>
  <si>
    <t>Total energy input to MP system (C-D)</t>
  </si>
  <si>
    <t>Note: Power Purchase Details for FY 20011-12 is for the entire MP State</t>
  </si>
  <si>
    <t>Months in the Financial Year: 2011-12</t>
  </si>
  <si>
    <t>Note: Power Purchase Details for FY 20012-13 is for the entire MP State</t>
  </si>
  <si>
    <t>Months in the Financial Year: 2012-13</t>
  </si>
  <si>
    <t>Note: Power Purchase Details for FY 2010-11 is for West Discom</t>
  </si>
  <si>
    <t>Banasgar Tons HPS-I TO III</t>
  </si>
  <si>
    <t>Note: Power Purchase Details for FY 2011-12 is for West Discom</t>
  </si>
  <si>
    <t>Others 3 (STPP)</t>
  </si>
  <si>
    <t>Banasgar Tons HPS-Tons I to III</t>
  </si>
  <si>
    <t>Note: Power Purchase Details for FY 2012-13 is for West Discom</t>
  </si>
  <si>
    <t>Banasgar Tons HPS- I to III</t>
  </si>
</sst>
</file>

<file path=xl/styles.xml><?xml version="1.0" encoding="utf-8"?>
<styleSheet xmlns="http://schemas.openxmlformats.org/spreadsheetml/2006/main">
  <numFmts count="35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0.00_);[Red]\(0.00\)"/>
    <numFmt numFmtId="169" formatCode="_-* #,##0.0_-;\-* #,##0.0_-;_-* &quot;-&quot;??_-;_-@_-"/>
    <numFmt numFmtId="170" formatCode="_-* #,##0.0000_-;\-* #,##0.0000_-;_-* &quot;-&quot;??_-;_-@_-"/>
    <numFmt numFmtId="171" formatCode="_(* #,##0.0000_);_(* \(#,##0.0000\);_(* &quot;-&quot;??_);_(@_)"/>
    <numFmt numFmtId="172" formatCode="#"/>
    <numFmt numFmtId="173" formatCode="_(* #,##0.0_);_(* \(#,##0.0\);_(* &quot;-&quot;?_);@_)"/>
    <numFmt numFmtId="174" formatCode="&quot;$&quot;#,##0.0000_);\(&quot;$&quot;#,##0.0000\)"/>
    <numFmt numFmtId="175" formatCode="&quot;Warning&quot;;&quot;Warning&quot;;&quot;OK&quot;"/>
    <numFmt numFmtId="176" formatCode="#,##0.0;[Red]#,##0.0"/>
    <numFmt numFmtId="177" formatCode="_([$€-2]* #,##0.00_);_([$€-2]* \(#,##0.00\);_([$€-2]* &quot;-&quot;??_)"/>
    <numFmt numFmtId="178" formatCode="#,##0_-;\ \(#,##0\);_-* &quot;-&quot;??;_-@_-"/>
    <numFmt numFmtId="179" formatCode="#,##0.0_);\(#,##0.0\)"/>
    <numFmt numFmtId="180" formatCode="0\);"/>
    <numFmt numFmtId="181" formatCode="#,##0;[Red]\(#,##0\)"/>
    <numFmt numFmtId="182" formatCode="#,##0.0000_)"/>
    <numFmt numFmtId="183" formatCode="##,##0.000_);\(#,##0.000\)"/>
    <numFmt numFmtId="184" formatCode="0.00_)"/>
    <numFmt numFmtId="185" formatCode="_-* #,##0_-;\-* #,##0_-;_-* &quot;-&quot;_-;_-@_-"/>
    <numFmt numFmtId="186" formatCode="&quot;ß&quot;#,##0.00_);\(&quot;ß&quot;#,##0.00\)"/>
    <numFmt numFmtId="187" formatCode="0.0%"/>
    <numFmt numFmtId="188" formatCode="&quot;$&quot;#,##0;\-&quot;$&quot;#,##0"/>
    <numFmt numFmtId="189" formatCode="0.00\ &quot;x&quot;"/>
    <numFmt numFmtId="190" formatCode="_(&quot;$&quot;* #,##0.0000000_);_(&quot;$&quot;* \(#,##0.0000000\);_(&quot;$&quot;* &quot;-&quot;??_);_(@_)"/>
    <numFmt numFmtId="191" formatCode="_ &quot;\&quot;* #,##0_ ;_ &quot;\&quot;* \-#,##0_ ;_ &quot;\&quot;* &quot;-&quot;_ ;_ @_ "/>
    <numFmt numFmtId="192" formatCode="_ &quot;\&quot;* #,##0.00_ ;_ &quot;\&quot;* \-#,##0.00_ ;_ &quot;\&quot;* &quot;-&quot;??_ ;_ @_ "/>
    <numFmt numFmtId="193" formatCode="&quot;\&quot;#,##0.00;[Red]\-&quot;\&quot;#,##0.00"/>
    <numFmt numFmtId="194" formatCode="0.00_);\(0.00\)"/>
    <numFmt numFmtId="195" formatCode="#,##0.0"/>
    <numFmt numFmtId="196" formatCode="0_);[Red]\(0\)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8"/>
      <color indexed="16"/>
      <name val="Courier"/>
      <family val="3"/>
    </font>
    <font>
      <sz val="20"/>
      <color indexed="16"/>
      <name val="Courier"/>
      <family val="3"/>
    </font>
    <font>
      <b/>
      <sz val="20"/>
      <color indexed="16"/>
      <name val="Courier"/>
      <family val="3"/>
    </font>
    <font>
      <sz val="24"/>
      <color indexed="16"/>
      <name val="Courier"/>
      <family val="3"/>
    </font>
    <font>
      <b/>
      <sz val="24"/>
      <color indexed="16"/>
      <name val="Courier"/>
      <family val="3"/>
    </font>
    <font>
      <sz val="8"/>
      <name val="Times New Roman"/>
      <family val="1"/>
    </font>
    <font>
      <sz val="10"/>
      <color indexed="16"/>
      <name val="Arial"/>
      <family val="2"/>
    </font>
    <font>
      <sz val="12"/>
      <name val="Tms Rmn"/>
    </font>
    <font>
      <sz val="9"/>
      <name val="Arial"/>
      <family val="2"/>
    </font>
    <font>
      <b/>
      <sz val="10"/>
      <color indexed="16"/>
      <name val="Arial"/>
      <family val="2"/>
    </font>
    <font>
      <sz val="10"/>
      <color indexed="55"/>
      <name val="Arial"/>
      <family val="2"/>
    </font>
    <font>
      <b/>
      <sz val="12"/>
      <name val="Arial"/>
      <family val="2"/>
    </font>
    <font>
      <sz val="10"/>
      <name val="Helv"/>
    </font>
    <font>
      <sz val="11"/>
      <color indexed="8"/>
      <name val="Calibri"/>
      <family val="2"/>
    </font>
    <font>
      <sz val="10"/>
      <name val="MS Serif"/>
      <family val="1"/>
    </font>
    <font>
      <sz val="10"/>
      <name val="Courier"/>
      <family val="3"/>
    </font>
    <font>
      <sz val="11"/>
      <name val="Book Antiqua"/>
      <family val="1"/>
    </font>
    <font>
      <sz val="10"/>
      <color indexed="16"/>
      <name val="MS Serif"/>
      <family val="1"/>
    </font>
    <font>
      <b/>
      <sz val="10"/>
      <color indexed="36"/>
      <name val="Arial"/>
      <family val="2"/>
    </font>
    <font>
      <sz val="10"/>
      <color indexed="23"/>
      <name val="Arial"/>
      <family val="2"/>
    </font>
    <font>
      <sz val="8"/>
      <name val="Arial"/>
      <family val="2"/>
    </font>
    <font>
      <u/>
      <sz val="11"/>
      <name val="Arial"/>
      <family val="2"/>
    </font>
    <font>
      <sz val="12"/>
      <name val="Helv"/>
    </font>
    <font>
      <b/>
      <sz val="15"/>
      <color indexed="9"/>
      <name val="Arial"/>
      <family val="2"/>
    </font>
    <font>
      <sz val="12"/>
      <color indexed="9"/>
      <name val="Helv"/>
    </font>
    <font>
      <sz val="7"/>
      <name val="Small Fonts"/>
      <family val="2"/>
    </font>
    <font>
      <b/>
      <i/>
      <sz val="16"/>
      <name val="Helv"/>
    </font>
    <font>
      <sz val="10"/>
      <color theme="1"/>
      <name val="Arial"/>
      <family val="2"/>
    </font>
    <font>
      <sz val="10"/>
      <color indexed="17"/>
      <name val="Arial"/>
      <family val="2"/>
    </font>
    <font>
      <sz val="10"/>
      <name val="Tms Rmn"/>
    </font>
    <font>
      <sz val="10"/>
      <name val="MS Sans Serif"/>
      <family val="2"/>
    </font>
    <font>
      <b/>
      <sz val="10"/>
      <color indexed="56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24"/>
      <color indexed="8"/>
      <name val="Courier"/>
      <family val="3"/>
    </font>
    <font>
      <b/>
      <sz val="8"/>
      <color indexed="8"/>
      <name val="Helv"/>
    </font>
    <font>
      <b/>
      <sz val="10"/>
      <color indexed="18"/>
      <name val="Arial"/>
      <family val="2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4"/>
      <name val="AngsanaUPC"/>
    </font>
    <font>
      <sz val="12"/>
      <name val="¹ÙÅÁÃ¼"/>
      <family val="1"/>
      <charset val="129"/>
    </font>
    <font>
      <sz val="12"/>
      <name val="¹ÙÅÁÃ¼"/>
      <charset val="129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7"/>
        <bgColor indexed="64"/>
      </patternFill>
    </fill>
    <fill>
      <patternFill patternType="lightGray">
        <bgColor indexed="9"/>
      </patternFill>
    </fill>
    <fill>
      <patternFill patternType="lightUp">
        <fgColor indexed="14"/>
        <bgColor indexed="45"/>
      </patternFill>
    </fill>
    <fill>
      <patternFill patternType="solid">
        <fgColor indexed="9"/>
        <bgColor indexed="64"/>
      </patternFill>
    </fill>
    <fill>
      <patternFill patternType="lightDown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2"/>
        <bgColor indexed="64"/>
      </patternFill>
    </fill>
    <fill>
      <patternFill patternType="solid">
        <fgColor indexed="12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86">
    <xf numFmtId="0" fontId="0" fillId="0" borderId="0"/>
    <xf numFmtId="9" fontId="4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172" fontId="10" fillId="0" borderId="0">
      <protection locked="0"/>
    </xf>
    <xf numFmtId="172" fontId="11" fillId="0" borderId="0">
      <protection locked="0"/>
    </xf>
    <xf numFmtId="172" fontId="12" fillId="0" borderId="0">
      <protection locked="0"/>
    </xf>
    <xf numFmtId="172" fontId="13" fillId="0" borderId="0">
      <protection locked="0"/>
    </xf>
    <xf numFmtId="172" fontId="14" fillId="0" borderId="0">
      <protection locked="0"/>
    </xf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5" fillId="0" borderId="0">
      <alignment horizontal="center" vertical="top" wrapText="1"/>
      <protection locked="0"/>
    </xf>
    <xf numFmtId="0" fontId="16" fillId="13" borderId="9" applyNumberFormat="0"/>
    <xf numFmtId="0" fontId="17" fillId="0" borderId="0" applyNumberFormat="0" applyFill="0" applyBorder="0" applyAlignment="0" applyProtection="0"/>
    <xf numFmtId="173" fontId="18" fillId="0" borderId="0" applyAlignment="0" applyProtection="0"/>
    <xf numFmtId="0" fontId="18" fillId="0" borderId="0" applyAlignment="0" applyProtection="0"/>
    <xf numFmtId="174" fontId="4" fillId="0" borderId="0" applyFill="0" applyBorder="0" applyAlignment="0"/>
    <xf numFmtId="0" fontId="2" fillId="2" borderId="1" applyNumberFormat="0" applyAlignment="0" applyProtection="0"/>
    <xf numFmtId="0" fontId="19" fillId="11" borderId="10">
      <alignment horizontal="center"/>
    </xf>
    <xf numFmtId="175" fontId="20" fillId="14" borderId="11">
      <alignment horizontal="center"/>
    </xf>
    <xf numFmtId="0" fontId="21" fillId="0" borderId="12">
      <alignment horizontal="center" vertical="center"/>
    </xf>
    <xf numFmtId="0" fontId="22" fillId="0" borderId="13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0" fontId="22" fillId="0" borderId="13"/>
    <xf numFmtId="176" fontId="4" fillId="0" borderId="8">
      <alignment vertical="center"/>
      <protection locked="0"/>
    </xf>
    <xf numFmtId="15" fontId="26" fillId="0" borderId="14"/>
    <xf numFmtId="0" fontId="4" fillId="15" borderId="8" applyNumberFormat="0"/>
    <xf numFmtId="0" fontId="27" fillId="0" borderId="0" applyNumberFormat="0" applyAlignment="0">
      <alignment horizontal="left"/>
    </xf>
    <xf numFmtId="0" fontId="28" fillId="16" borderId="15" applyNumberFormat="0" applyAlignment="0">
      <alignment horizontal="center"/>
    </xf>
    <xf numFmtId="177" fontId="25" fillId="0" borderId="0" applyFont="0" applyFill="0" applyBorder="0" applyAlignment="0" applyProtection="0"/>
    <xf numFmtId="0" fontId="4" fillId="17" borderId="0" applyNumberFormat="0" applyFont="0" applyAlignment="0"/>
    <xf numFmtId="178" fontId="29" fillId="18" borderId="16"/>
    <xf numFmtId="38" fontId="30" fillId="19" borderId="0" applyNumberFormat="0" applyBorder="0" applyAlignment="0" applyProtection="0"/>
    <xf numFmtId="0" fontId="4" fillId="20" borderId="11" applyNumberFormat="0" applyFont="0" applyAlignment="0"/>
    <xf numFmtId="0" fontId="21" fillId="0" borderId="17" applyNumberFormat="0" applyAlignment="0" applyProtection="0">
      <alignment horizontal="left" vertical="center"/>
    </xf>
    <xf numFmtId="0" fontId="21" fillId="0" borderId="3">
      <alignment horizontal="left" vertical="center"/>
    </xf>
    <xf numFmtId="0" fontId="31" fillId="0" borderId="0"/>
    <xf numFmtId="0" fontId="21" fillId="0" borderId="0" applyNumberFormat="0" applyFill="0" applyBorder="0" applyAlignment="0"/>
    <xf numFmtId="0" fontId="31" fillId="0" borderId="0" applyNumberFormat="0" applyFill="0" applyBorder="0" applyAlignment="0"/>
    <xf numFmtId="0" fontId="20" fillId="0" borderId="0" applyNumberFormat="0" applyFill="0" applyBorder="0">
      <alignment horizontal="left"/>
    </xf>
    <xf numFmtId="10" fontId="30" fillId="21" borderId="8" applyNumberFormat="0" applyBorder="0" applyAlignment="0" applyProtection="0"/>
    <xf numFmtId="179" fontId="32" fillId="22" borderId="0"/>
    <xf numFmtId="0" fontId="33" fillId="23" borderId="0"/>
    <xf numFmtId="0" fontId="4" fillId="0" borderId="8" applyNumberFormat="0"/>
    <xf numFmtId="0" fontId="4" fillId="0" borderId="18" applyNumberFormat="0" applyFont="0" applyFill="0" applyAlignment="0"/>
    <xf numFmtId="179" fontId="34" fillId="24" borderId="0"/>
    <xf numFmtId="0" fontId="21" fillId="0" borderId="8">
      <alignment horizontal="center" vertical="center"/>
    </xf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37" fontId="35" fillId="0" borderId="0"/>
    <xf numFmtId="184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38" fillId="25" borderId="19" applyNumberFormat="0"/>
    <xf numFmtId="14" fontId="15" fillId="0" borderId="0">
      <alignment horizontal="center" vertical="top" wrapText="1"/>
      <protection locked="0"/>
    </xf>
    <xf numFmtId="18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7" fontId="4" fillId="0" borderId="0">
      <alignment horizontal="center" vertical="center"/>
    </xf>
    <xf numFmtId="188" fontId="39" fillId="0" borderId="0"/>
    <xf numFmtId="0" fontId="40" fillId="0" borderId="0" applyNumberFormat="0" applyFont="0" applyFill="0" applyBorder="0" applyAlignment="0" applyProtection="0">
      <alignment horizontal="left"/>
    </xf>
    <xf numFmtId="0" fontId="41" fillId="5" borderId="20" applyNumberFormat="0">
      <alignment horizontal="center"/>
    </xf>
    <xf numFmtId="189" fontId="4" fillId="0" borderId="0" applyBorder="0"/>
    <xf numFmtId="190" fontId="4" fillId="0" borderId="0" applyNumberFormat="0" applyFill="0" applyBorder="0" applyAlignment="0" applyProtection="0">
      <alignment horizontal="left"/>
    </xf>
    <xf numFmtId="0" fontId="42" fillId="23" borderId="0"/>
    <xf numFmtId="0" fontId="43" fillId="23" borderId="0"/>
    <xf numFmtId="0" fontId="44" fillId="23" borderId="0"/>
    <xf numFmtId="172" fontId="45" fillId="0" borderId="0">
      <protection locked="0"/>
    </xf>
    <xf numFmtId="40" fontId="46" fillId="0" borderId="0" applyBorder="0">
      <alignment horizontal="right"/>
    </xf>
    <xf numFmtId="0" fontId="7" fillId="7" borderId="0">
      <alignment horizontal="center" vertical="center"/>
    </xf>
    <xf numFmtId="0" fontId="7" fillId="0" borderId="18">
      <alignment horizontal="center" vertical="center" wrapText="1"/>
    </xf>
    <xf numFmtId="0" fontId="9" fillId="26" borderId="0" applyNumberFormat="0">
      <alignment horizontal="center" vertical="center"/>
    </xf>
    <xf numFmtId="0" fontId="20" fillId="20" borderId="11">
      <alignment horizontal="left"/>
    </xf>
    <xf numFmtId="0" fontId="20" fillId="0" borderId="0" applyNumberFormat="0"/>
    <xf numFmtId="0" fontId="47" fillId="27" borderId="21">
      <alignment horizontal="center"/>
    </xf>
    <xf numFmtId="0" fontId="4" fillId="0" borderId="0"/>
    <xf numFmtId="165" fontId="4" fillId="0" borderId="0" applyFont="0" applyFill="0" applyBorder="0" applyAlignment="0" applyProtection="0"/>
    <xf numFmtId="9" fontId="54" fillId="0" borderId="0"/>
    <xf numFmtId="191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6" fillId="0" borderId="0"/>
    <xf numFmtId="193" fontId="4" fillId="0" borderId="0"/>
    <xf numFmtId="193" fontId="4" fillId="0" borderId="0"/>
    <xf numFmtId="193" fontId="4" fillId="0" borderId="0"/>
    <xf numFmtId="193" fontId="4" fillId="0" borderId="0"/>
    <xf numFmtId="193" fontId="4" fillId="0" borderId="0"/>
    <xf numFmtId="193" fontId="4" fillId="0" borderId="0"/>
    <xf numFmtId="193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95" fontId="57" fillId="0" borderId="25">
      <alignment horizontal="right"/>
    </xf>
    <xf numFmtId="0" fontId="4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60" fillId="0" borderId="0" applyFont="0"/>
    <xf numFmtId="0" fontId="6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62" fillId="0" borderId="0"/>
    <xf numFmtId="0" fontId="63" fillId="0" borderId="0"/>
  </cellStyleXfs>
  <cellXfs count="246">
    <xf numFmtId="0" fontId="0" fillId="0" borderId="0" xfId="0"/>
    <xf numFmtId="0" fontId="5" fillId="5" borderId="2" xfId="2" applyFont="1" applyFill="1" applyBorder="1" applyAlignment="1">
      <alignment horizontal="center"/>
    </xf>
    <xf numFmtId="0" fontId="5" fillId="5" borderId="3" xfId="2" applyFont="1" applyFill="1" applyBorder="1" applyAlignment="1">
      <alignment horizontal="center" wrapText="1"/>
    </xf>
    <xf numFmtId="0" fontId="5" fillId="5" borderId="3" xfId="2" applyFont="1" applyFill="1" applyBorder="1" applyAlignment="1">
      <alignment horizontal="center"/>
    </xf>
    <xf numFmtId="0" fontId="5" fillId="5" borderId="3" xfId="2" applyFont="1" applyFill="1" applyBorder="1" applyAlignment="1">
      <alignment horizontal="left"/>
    </xf>
    <xf numFmtId="0" fontId="4" fillId="5" borderId="3" xfId="2" applyFont="1" applyFill="1" applyBorder="1"/>
    <xf numFmtId="0" fontId="5" fillId="5" borderId="4" xfId="2" applyFont="1" applyFill="1" applyBorder="1" applyAlignment="1">
      <alignment horizontal="center"/>
    </xf>
    <xf numFmtId="0" fontId="4" fillId="0" borderId="0" xfId="2" applyFont="1"/>
    <xf numFmtId="0" fontId="5" fillId="6" borderId="5" xfId="2" applyFont="1" applyFill="1" applyBorder="1" applyAlignment="1">
      <alignment horizontal="left"/>
    </xf>
    <xf numFmtId="0" fontId="5" fillId="6" borderId="6" xfId="2" applyFont="1" applyFill="1" applyBorder="1" applyAlignment="1">
      <alignment horizontal="left" wrapText="1"/>
    </xf>
    <xf numFmtId="0" fontId="5" fillId="6" borderId="6" xfId="2" applyFont="1" applyFill="1" applyBorder="1" applyAlignment="1">
      <alignment horizontal="left"/>
    </xf>
    <xf numFmtId="0" fontId="6" fillId="6" borderId="6" xfId="2" applyFont="1" applyFill="1" applyBorder="1" applyAlignment="1">
      <alignment horizontal="left"/>
    </xf>
    <xf numFmtId="0" fontId="7" fillId="6" borderId="6" xfId="2" applyFont="1" applyFill="1" applyBorder="1" applyAlignment="1">
      <alignment horizontal="right"/>
    </xf>
    <xf numFmtId="0" fontId="4" fillId="6" borderId="6" xfId="2" applyFont="1" applyFill="1" applyBorder="1"/>
    <xf numFmtId="0" fontId="7" fillId="6" borderId="7" xfId="2" applyFont="1" applyFill="1" applyBorder="1" applyAlignment="1">
      <alignment horizontal="right"/>
    </xf>
    <xf numFmtId="0" fontId="4" fillId="0" borderId="0" xfId="2" applyFont="1" applyAlignment="1">
      <alignment wrapText="1"/>
    </xf>
    <xf numFmtId="164" fontId="4" fillId="0" borderId="0" xfId="3" applyNumberFormat="1" applyFont="1"/>
    <xf numFmtId="0" fontId="7" fillId="0" borderId="0" xfId="2" applyFont="1"/>
    <xf numFmtId="0" fontId="8" fillId="7" borderId="8" xfId="2" applyFont="1" applyFill="1" applyBorder="1" applyAlignment="1">
      <alignment vertical="center"/>
    </xf>
    <xf numFmtId="0" fontId="8" fillId="7" borderId="8" xfId="2" applyFont="1" applyFill="1" applyBorder="1" applyAlignment="1">
      <alignment vertical="center" wrapText="1"/>
    </xf>
    <xf numFmtId="10" fontId="8" fillId="8" borderId="8" xfId="2" applyNumberFormat="1" applyFont="1" applyFill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7" fillId="9" borderId="8" xfId="2" applyFont="1" applyFill="1" applyBorder="1" applyAlignment="1">
      <alignment horizontal="center" vertical="center" wrapText="1"/>
    </xf>
    <xf numFmtId="0" fontId="8" fillId="8" borderId="8" xfId="2" applyFont="1" applyFill="1" applyBorder="1" applyAlignment="1">
      <alignment horizontal="center" vertical="center" wrapText="1"/>
    </xf>
    <xf numFmtId="0" fontId="8" fillId="9" borderId="8" xfId="2" applyFont="1" applyFill="1" applyBorder="1" applyAlignment="1">
      <alignment horizontal="center" vertical="center" wrapText="1"/>
    </xf>
    <xf numFmtId="0" fontId="8" fillId="9" borderId="8" xfId="2" applyFont="1" applyFill="1" applyBorder="1" applyAlignment="1">
      <alignment horizontal="center" vertical="center" wrapText="1"/>
    </xf>
    <xf numFmtId="0" fontId="8" fillId="7" borderId="8" xfId="2" applyFont="1" applyFill="1" applyBorder="1" applyAlignment="1">
      <alignment horizontal="center" vertical="center" wrapText="1"/>
    </xf>
    <xf numFmtId="0" fontId="7" fillId="10" borderId="8" xfId="2" applyFont="1" applyFill="1" applyBorder="1"/>
    <xf numFmtId="0" fontId="8" fillId="7" borderId="8" xfId="2" applyFont="1" applyFill="1" applyBorder="1" applyAlignment="1">
      <alignment horizontal="center" vertical="center" wrapText="1"/>
    </xf>
    <xf numFmtId="10" fontId="8" fillId="8" borderId="8" xfId="2" applyNumberFormat="1" applyFont="1" applyFill="1" applyBorder="1" applyAlignment="1">
      <alignment horizontal="center" vertical="center" wrapText="1"/>
    </xf>
    <xf numFmtId="0" fontId="8" fillId="8" borderId="8" xfId="2" applyFont="1" applyFill="1" applyBorder="1" applyAlignment="1">
      <alignment horizontal="center" vertical="center" wrapText="1"/>
    </xf>
    <xf numFmtId="0" fontId="7" fillId="10" borderId="8" xfId="2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7" fillId="0" borderId="8" xfId="2" applyFont="1" applyBorder="1" applyAlignment="1">
      <alignment horizontal="center"/>
    </xf>
    <xf numFmtId="0" fontId="7" fillId="0" borderId="8" xfId="2" applyFont="1" applyBorder="1" applyAlignment="1">
      <alignment wrapText="1"/>
    </xf>
    <xf numFmtId="0" fontId="4" fillId="0" borderId="8" xfId="2" applyFont="1" applyBorder="1"/>
    <xf numFmtId="9" fontId="4" fillId="0" borderId="8" xfId="1" applyFont="1" applyBorder="1"/>
    <xf numFmtId="0" fontId="7" fillId="0" borderId="8" xfId="2" applyFont="1" applyBorder="1"/>
    <xf numFmtId="0" fontId="4" fillId="0" borderId="8" xfId="2" applyFont="1" applyBorder="1" applyAlignment="1">
      <alignment horizontal="center"/>
    </xf>
    <xf numFmtId="165" fontId="4" fillId="5" borderId="8" xfId="4" applyFont="1" applyFill="1" applyBorder="1"/>
    <xf numFmtId="10" fontId="4" fillId="0" borderId="8" xfId="1" applyNumberFormat="1" applyFont="1" applyFill="1" applyBorder="1"/>
    <xf numFmtId="10" fontId="4" fillId="5" borderId="8" xfId="1" applyNumberFormat="1" applyFont="1" applyFill="1" applyBorder="1"/>
    <xf numFmtId="165" fontId="4" fillId="0" borderId="8" xfId="4" applyFont="1" applyFill="1" applyBorder="1"/>
    <xf numFmtId="166" fontId="4" fillId="0" borderId="8" xfId="4" applyNumberFormat="1" applyFont="1" applyFill="1" applyBorder="1" applyAlignment="1">
      <alignment horizontal="right"/>
    </xf>
    <xf numFmtId="167" fontId="4" fillId="5" borderId="8" xfId="3" applyNumberFormat="1" applyFont="1" applyFill="1" applyBorder="1"/>
    <xf numFmtId="167" fontId="4" fillId="0" borderId="8" xfId="3" applyNumberFormat="1" applyFont="1" applyBorder="1"/>
    <xf numFmtId="166" fontId="4" fillId="5" borderId="8" xfId="4" applyNumberFormat="1" applyFont="1" applyFill="1" applyBorder="1"/>
    <xf numFmtId="167" fontId="4" fillId="0" borderId="8" xfId="3" applyNumberFormat="1" applyFont="1" applyFill="1" applyBorder="1"/>
    <xf numFmtId="164" fontId="4" fillId="0" borderId="8" xfId="3" applyNumberFormat="1" applyFont="1" applyBorder="1"/>
    <xf numFmtId="38" fontId="4" fillId="0" borderId="8" xfId="3" applyNumberFormat="1" applyFont="1" applyBorder="1"/>
    <xf numFmtId="166" fontId="4" fillId="0" borderId="8" xfId="4" applyNumberFormat="1" applyFont="1" applyBorder="1"/>
    <xf numFmtId="165" fontId="7" fillId="0" borderId="8" xfId="4" applyFont="1" applyBorder="1"/>
    <xf numFmtId="164" fontId="4" fillId="7" borderId="8" xfId="3" applyNumberFormat="1" applyFont="1" applyFill="1" applyBorder="1"/>
    <xf numFmtId="167" fontId="4" fillId="0" borderId="0" xfId="2" applyNumberFormat="1" applyFont="1"/>
    <xf numFmtId="164" fontId="4" fillId="0" borderId="0" xfId="2" applyNumberFormat="1" applyFont="1"/>
    <xf numFmtId="10" fontId="4" fillId="0" borderId="0" xfId="1" applyNumberFormat="1" applyFont="1"/>
    <xf numFmtId="165" fontId="4" fillId="0" borderId="8" xfId="4" applyFont="1" applyBorder="1"/>
    <xf numFmtId="168" fontId="4" fillId="0" borderId="8" xfId="3" applyNumberFormat="1" applyFont="1" applyBorder="1"/>
    <xf numFmtId="0" fontId="4" fillId="0" borderId="8" xfId="2" applyFont="1" applyBorder="1" applyAlignment="1"/>
    <xf numFmtId="164" fontId="4" fillId="5" borderId="8" xfId="3" applyNumberFormat="1" applyFont="1" applyFill="1" applyBorder="1"/>
    <xf numFmtId="0" fontId="4" fillId="0" borderId="8" xfId="2" applyFont="1" applyBorder="1" applyAlignment="1">
      <alignment wrapText="1"/>
    </xf>
    <xf numFmtId="0" fontId="7" fillId="8" borderId="8" xfId="2" applyFont="1" applyFill="1" applyBorder="1"/>
    <xf numFmtId="1" fontId="7" fillId="8" borderId="8" xfId="2" applyNumberFormat="1" applyFont="1" applyFill="1" applyBorder="1" applyAlignment="1">
      <alignment horizontal="center" wrapText="1"/>
    </xf>
    <xf numFmtId="165" fontId="7" fillId="8" borderId="8" xfId="4" applyFont="1" applyFill="1" applyBorder="1"/>
    <xf numFmtId="10" fontId="7" fillId="8" borderId="8" xfId="1" applyNumberFormat="1" applyFont="1" applyFill="1" applyBorder="1"/>
    <xf numFmtId="167" fontId="7" fillId="8" borderId="8" xfId="3" applyNumberFormat="1" applyFont="1" applyFill="1" applyBorder="1"/>
    <xf numFmtId="166" fontId="7" fillId="8" borderId="8" xfId="4" applyNumberFormat="1" applyFont="1" applyFill="1" applyBorder="1"/>
    <xf numFmtId="164" fontId="7" fillId="8" borderId="8" xfId="3" applyNumberFormat="1" applyFont="1" applyFill="1" applyBorder="1"/>
    <xf numFmtId="0" fontId="7" fillId="0" borderId="0" xfId="2" applyFont="1" applyFill="1"/>
    <xf numFmtId="10" fontId="4" fillId="0" borderId="8" xfId="1" applyNumberFormat="1" applyFont="1" applyBorder="1"/>
    <xf numFmtId="166" fontId="7" fillId="0" borderId="8" xfId="4" applyNumberFormat="1" applyFont="1" applyBorder="1"/>
    <xf numFmtId="166" fontId="4" fillId="0" borderId="8" xfId="4" applyNumberFormat="1" applyFont="1" applyFill="1" applyBorder="1"/>
    <xf numFmtId="1" fontId="7" fillId="8" borderId="8" xfId="2" applyNumberFormat="1" applyFont="1" applyFill="1" applyBorder="1" applyAlignment="1">
      <alignment horizontal="center"/>
    </xf>
    <xf numFmtId="1" fontId="7" fillId="0" borderId="8" xfId="2" applyNumberFormat="1" applyFont="1" applyBorder="1" applyAlignment="1">
      <alignment wrapText="1"/>
    </xf>
    <xf numFmtId="164" fontId="7" fillId="0" borderId="8" xfId="3" applyNumberFormat="1" applyFont="1" applyBorder="1"/>
    <xf numFmtId="1" fontId="4" fillId="0" borderId="8" xfId="2" applyNumberFormat="1" applyFont="1" applyBorder="1"/>
    <xf numFmtId="169" fontId="4" fillId="0" borderId="8" xfId="3" applyNumberFormat="1" applyFont="1" applyBorder="1"/>
    <xf numFmtId="0" fontId="4" fillId="0" borderId="8" xfId="2" applyFont="1" applyFill="1" applyBorder="1" applyAlignment="1">
      <alignment horizontal="center"/>
    </xf>
    <xf numFmtId="1" fontId="4" fillId="0" borderId="8" xfId="2" applyNumberFormat="1" applyFont="1" applyFill="1" applyBorder="1"/>
    <xf numFmtId="164" fontId="4" fillId="0" borderId="8" xfId="3" applyNumberFormat="1" applyFont="1" applyFill="1" applyBorder="1"/>
    <xf numFmtId="165" fontId="7" fillId="0" borderId="8" xfId="4" applyFont="1" applyFill="1" applyBorder="1"/>
    <xf numFmtId="0" fontId="4" fillId="0" borderId="0" xfId="2" applyFont="1" applyFill="1"/>
    <xf numFmtId="167" fontId="4" fillId="0" borderId="0" xfId="2" applyNumberFormat="1" applyFont="1" applyFill="1"/>
    <xf numFmtId="170" fontId="4" fillId="0" borderId="0" xfId="2" applyNumberFormat="1" applyFont="1" applyFill="1"/>
    <xf numFmtId="170" fontId="4" fillId="0" borderId="0" xfId="3" applyNumberFormat="1" applyFont="1"/>
    <xf numFmtId="171" fontId="4" fillId="0" borderId="0" xfId="2" applyNumberFormat="1" applyFont="1"/>
    <xf numFmtId="0" fontId="7" fillId="11" borderId="8" xfId="2" applyFont="1" applyFill="1" applyBorder="1"/>
    <xf numFmtId="0" fontId="7" fillId="11" borderId="8" xfId="2" applyFont="1" applyFill="1" applyBorder="1" applyAlignment="1">
      <alignment horizontal="center" wrapText="1"/>
    </xf>
    <xf numFmtId="165" fontId="7" fillId="11" borderId="8" xfId="4" applyFont="1" applyFill="1" applyBorder="1"/>
    <xf numFmtId="10" fontId="7" fillId="11" borderId="8" xfId="1" applyNumberFormat="1" applyFont="1" applyFill="1" applyBorder="1"/>
    <xf numFmtId="166" fontId="7" fillId="11" borderId="8" xfId="4" applyNumberFormat="1" applyFont="1" applyFill="1" applyBorder="1"/>
    <xf numFmtId="167" fontId="7" fillId="11" borderId="8" xfId="3" applyNumberFormat="1" applyFont="1" applyFill="1" applyBorder="1"/>
    <xf numFmtId="164" fontId="7" fillId="11" borderId="8" xfId="3" applyNumberFormat="1" applyFont="1" applyFill="1" applyBorder="1"/>
    <xf numFmtId="0" fontId="7" fillId="0" borderId="8" xfId="2" applyFont="1" applyBorder="1" applyAlignment="1">
      <alignment horizontal="center" wrapText="1"/>
    </xf>
    <xf numFmtId="165" fontId="4" fillId="5" borderId="8" xfId="4" applyFont="1" applyFill="1" applyBorder="1" applyAlignment="1">
      <alignment vertical="center"/>
    </xf>
    <xf numFmtId="10" fontId="4" fillId="0" borderId="8" xfId="1" applyNumberFormat="1" applyFont="1" applyFill="1" applyBorder="1" applyAlignment="1"/>
    <xf numFmtId="167" fontId="4" fillId="7" borderId="8" xfId="3" applyNumberFormat="1" applyFont="1" applyFill="1" applyBorder="1"/>
    <xf numFmtId="0" fontId="4" fillId="0" borderId="0" xfId="2" applyFont="1" applyBorder="1"/>
    <xf numFmtId="0" fontId="7" fillId="8" borderId="8" xfId="2" applyFont="1" applyFill="1" applyBorder="1" applyAlignment="1">
      <alignment horizontal="center" wrapText="1"/>
    </xf>
    <xf numFmtId="0" fontId="7" fillId="11" borderId="8" xfId="2" applyFont="1" applyFill="1" applyBorder="1" applyAlignment="1">
      <alignment horizontal="center"/>
    </xf>
    <xf numFmtId="0" fontId="7" fillId="8" borderId="0" xfId="2" applyFont="1" applyFill="1"/>
    <xf numFmtId="0" fontId="7" fillId="11" borderId="8" xfId="2" applyFont="1" applyFill="1" applyBorder="1" applyAlignment="1">
      <alignment horizontal="left" wrapText="1"/>
    </xf>
    <xf numFmtId="0" fontId="9" fillId="12" borderId="8" xfId="2" applyFont="1" applyFill="1" applyBorder="1" applyAlignment="1">
      <alignment horizontal="center"/>
    </xf>
    <xf numFmtId="0" fontId="9" fillId="12" borderId="8" xfId="2" applyFont="1" applyFill="1" applyBorder="1" applyAlignment="1">
      <alignment wrapText="1"/>
    </xf>
    <xf numFmtId="165" fontId="9" fillId="12" borderId="8" xfId="4" applyFont="1" applyFill="1" applyBorder="1"/>
    <xf numFmtId="167" fontId="9" fillId="12" borderId="8" xfId="3" applyNumberFormat="1" applyFont="1" applyFill="1" applyBorder="1"/>
    <xf numFmtId="10" fontId="9" fillId="12" borderId="8" xfId="1" applyNumberFormat="1" applyFont="1" applyFill="1" applyBorder="1"/>
    <xf numFmtId="166" fontId="9" fillId="12" borderId="8" xfId="4" applyNumberFormat="1" applyFont="1" applyFill="1" applyBorder="1"/>
    <xf numFmtId="164" fontId="9" fillId="12" borderId="8" xfId="3" applyNumberFormat="1" applyFont="1" applyFill="1" applyBorder="1"/>
    <xf numFmtId="165" fontId="9" fillId="12" borderId="8" xfId="4" applyNumberFormat="1" applyFont="1" applyFill="1" applyBorder="1"/>
    <xf numFmtId="166" fontId="4" fillId="0" borderId="0" xfId="2" applyNumberFormat="1" applyFont="1" applyAlignment="1">
      <alignment wrapText="1"/>
    </xf>
    <xf numFmtId="165" fontId="7" fillId="0" borderId="0" xfId="2" applyNumberFormat="1" applyFont="1"/>
    <xf numFmtId="0" fontId="7" fillId="0" borderId="0" xfId="2" applyFont="1" applyAlignment="1">
      <alignment wrapText="1"/>
    </xf>
    <xf numFmtId="164" fontId="4" fillId="0" borderId="0" xfId="44" applyFont="1"/>
    <xf numFmtId="167" fontId="4" fillId="5" borderId="8" xfId="44" applyNumberFormat="1" applyFont="1" applyFill="1" applyBorder="1"/>
    <xf numFmtId="167" fontId="4" fillId="0" borderId="8" xfId="44" applyNumberFormat="1" applyFont="1" applyBorder="1"/>
    <xf numFmtId="167" fontId="4" fillId="0" borderId="8" xfId="44" applyNumberFormat="1" applyFont="1" applyFill="1" applyBorder="1"/>
    <xf numFmtId="164" fontId="4" fillId="0" borderId="8" xfId="44" applyNumberFormat="1" applyFont="1" applyBorder="1"/>
    <xf numFmtId="38" fontId="4" fillId="0" borderId="8" xfId="44" applyNumberFormat="1" applyFont="1" applyBorder="1"/>
    <xf numFmtId="164" fontId="4" fillId="0" borderId="8" xfId="44" applyFont="1" applyBorder="1"/>
    <xf numFmtId="164" fontId="4" fillId="7" borderId="8" xfId="44" applyFont="1" applyFill="1" applyBorder="1"/>
    <xf numFmtId="168" fontId="4" fillId="0" borderId="8" xfId="44" applyNumberFormat="1" applyFont="1" applyBorder="1"/>
    <xf numFmtId="164" fontId="4" fillId="5" borderId="8" xfId="44" applyFont="1" applyFill="1" applyBorder="1"/>
    <xf numFmtId="167" fontId="7" fillId="8" borderId="8" xfId="44" applyNumberFormat="1" applyFont="1" applyFill="1" applyBorder="1"/>
    <xf numFmtId="164" fontId="7" fillId="8" borderId="8" xfId="44" applyFont="1" applyFill="1" applyBorder="1"/>
    <xf numFmtId="164" fontId="7" fillId="0" borderId="8" xfId="44" applyFont="1" applyBorder="1"/>
    <xf numFmtId="169" fontId="4" fillId="0" borderId="8" xfId="44" applyNumberFormat="1" applyFont="1" applyBorder="1"/>
    <xf numFmtId="164" fontId="4" fillId="0" borderId="8" xfId="44" applyFont="1" applyFill="1" applyBorder="1"/>
    <xf numFmtId="170" fontId="4" fillId="0" borderId="0" xfId="44" applyNumberFormat="1" applyFont="1"/>
    <xf numFmtId="167" fontId="7" fillId="11" borderId="8" xfId="44" applyNumberFormat="1" applyFont="1" applyFill="1" applyBorder="1"/>
    <xf numFmtId="164" fontId="7" fillId="11" borderId="8" xfId="44" applyFont="1" applyFill="1" applyBorder="1"/>
    <xf numFmtId="167" fontId="4" fillId="7" borderId="8" xfId="44" applyNumberFormat="1" applyFont="1" applyFill="1" applyBorder="1"/>
    <xf numFmtId="167" fontId="9" fillId="12" borderId="8" xfId="44" applyNumberFormat="1" applyFont="1" applyFill="1" applyBorder="1"/>
    <xf numFmtId="164" fontId="9" fillId="12" borderId="8" xfId="44" applyFont="1" applyFill="1" applyBorder="1"/>
    <xf numFmtId="0" fontId="48" fillId="5" borderId="0" xfId="135" applyFont="1" applyFill="1" applyAlignment="1">
      <alignment horizontal="center"/>
    </xf>
    <xf numFmtId="0" fontId="5" fillId="5" borderId="3" xfId="135" applyFont="1" applyFill="1" applyBorder="1" applyAlignment="1">
      <alignment horizontal="left"/>
    </xf>
    <xf numFmtId="0" fontId="48" fillId="6" borderId="0" xfId="135" applyFont="1" applyFill="1" applyAlignment="1">
      <alignment horizontal="left"/>
    </xf>
    <xf numFmtId="0" fontId="49" fillId="6" borderId="0" xfId="135" applyFont="1" applyFill="1" applyAlignment="1">
      <alignment horizontal="right"/>
    </xf>
    <xf numFmtId="0" fontId="50" fillId="0" borderId="0" xfId="135" applyFont="1"/>
    <xf numFmtId="0" fontId="51" fillId="5" borderId="8" xfId="135" applyFont="1" applyFill="1" applyBorder="1" applyAlignment="1">
      <alignment horizontal="center" wrapText="1"/>
    </xf>
    <xf numFmtId="0" fontId="49" fillId="0" borderId="8" xfId="135" applyNumberFormat="1" applyFont="1" applyFill="1" applyBorder="1" applyAlignment="1">
      <alignment horizontal="center"/>
    </xf>
    <xf numFmtId="0" fontId="52" fillId="0" borderId="8" xfId="135" applyNumberFormat="1" applyFont="1" applyFill="1" applyBorder="1" applyAlignment="1">
      <alignment horizontal="center"/>
    </xf>
    <xf numFmtId="0" fontId="53" fillId="0" borderId="8" xfId="135" applyNumberFormat="1" applyFont="1" applyFill="1" applyBorder="1" applyAlignment="1">
      <alignment horizontal="center"/>
    </xf>
    <xf numFmtId="165" fontId="53" fillId="0" borderId="8" xfId="136" applyFont="1" applyFill="1" applyBorder="1" applyAlignment="1">
      <alignment horizontal="center"/>
    </xf>
    <xf numFmtId="0" fontId="49" fillId="0" borderId="22" xfId="135" applyFont="1" applyFill="1" applyBorder="1" applyAlignment="1">
      <alignment horizontal="left" vertical="center" wrapText="1"/>
    </xf>
    <xf numFmtId="0" fontId="50" fillId="0" borderId="8" xfId="135" applyFont="1" applyBorder="1"/>
    <xf numFmtId="165" fontId="50" fillId="0" borderId="8" xfId="136" applyFont="1" applyBorder="1"/>
    <xf numFmtId="10" fontId="4" fillId="0" borderId="8" xfId="1" applyNumberFormat="1" applyBorder="1"/>
    <xf numFmtId="165" fontId="4" fillId="0" borderId="8" xfId="136" applyBorder="1"/>
    <xf numFmtId="0" fontId="49" fillId="0" borderId="8" xfId="135" applyFont="1" applyFill="1" applyBorder="1" applyAlignment="1">
      <alignment horizontal="left"/>
    </xf>
    <xf numFmtId="165" fontId="4" fillId="0" borderId="8" xfId="136" applyNumberFormat="1" applyBorder="1"/>
    <xf numFmtId="165" fontId="50" fillId="0" borderId="8" xfId="136" applyNumberFormat="1" applyFont="1" applyBorder="1"/>
    <xf numFmtId="165" fontId="4" fillId="0" borderId="0" xfId="136"/>
    <xf numFmtId="0" fontId="50" fillId="0" borderId="8" xfId="135" applyFont="1" applyFill="1" applyBorder="1" applyAlignment="1">
      <alignment horizontal="left"/>
    </xf>
    <xf numFmtId="165" fontId="7" fillId="0" borderId="8" xfId="136" applyFont="1" applyBorder="1"/>
    <xf numFmtId="0" fontId="49" fillId="7" borderId="8" xfId="135" applyFont="1" applyFill="1" applyBorder="1" applyAlignment="1">
      <alignment vertical="center"/>
    </xf>
    <xf numFmtId="0" fontId="49" fillId="7" borderId="4" xfId="135" applyFont="1" applyFill="1" applyBorder="1" applyAlignment="1">
      <alignment vertical="center"/>
    </xf>
    <xf numFmtId="0" fontId="49" fillId="7" borderId="8" xfId="135" applyFont="1" applyFill="1" applyBorder="1" applyAlignment="1">
      <alignment horizontal="center" vertical="center" wrapText="1"/>
    </xf>
    <xf numFmtId="0" fontId="50" fillId="0" borderId="8" xfId="135" applyFont="1" applyBorder="1" applyAlignment="1">
      <alignment horizontal="center" vertical="top" wrapText="1"/>
    </xf>
    <xf numFmtId="0" fontId="50" fillId="0" borderId="0" xfId="135" applyFont="1" applyAlignment="1">
      <alignment horizontal="center"/>
    </xf>
    <xf numFmtId="166" fontId="50" fillId="0" borderId="8" xfId="136" applyNumberFormat="1" applyFont="1" applyBorder="1"/>
    <xf numFmtId="0" fontId="49" fillId="0" borderId="8" xfId="135" applyFont="1" applyBorder="1" applyAlignment="1">
      <alignment horizontal="center" vertical="top" wrapText="1"/>
    </xf>
    <xf numFmtId="0" fontId="49" fillId="6" borderId="0" xfId="135" applyFont="1" applyFill="1"/>
    <xf numFmtId="0" fontId="50" fillId="6" borderId="0" xfId="135" applyFont="1" applyFill="1"/>
    <xf numFmtId="0" fontId="49" fillId="0" borderId="4" xfId="135" applyFont="1" applyBorder="1"/>
    <xf numFmtId="0" fontId="48" fillId="5" borderId="0" xfId="2" applyFont="1" applyFill="1" applyAlignment="1">
      <alignment horizontal="center"/>
    </xf>
    <xf numFmtId="0" fontId="4" fillId="5" borderId="0" xfId="2" applyFill="1"/>
    <xf numFmtId="0" fontId="4" fillId="0" borderId="0" xfId="2"/>
    <xf numFmtId="0" fontId="48" fillId="6" borderId="0" xfId="2" applyFont="1" applyFill="1" applyAlignment="1">
      <alignment horizontal="left"/>
    </xf>
    <xf numFmtId="0" fontId="4" fillId="6" borderId="0" xfId="2" applyFill="1"/>
    <xf numFmtId="0" fontId="49" fillId="6" borderId="0" xfId="2" applyFont="1" applyFill="1" applyAlignment="1">
      <alignment horizontal="right"/>
    </xf>
    <xf numFmtId="0" fontId="4" fillId="6" borderId="0" xfId="2" applyFont="1" applyFill="1"/>
    <xf numFmtId="0" fontId="50" fillId="0" borderId="0" xfId="2" applyFont="1"/>
    <xf numFmtId="0" fontId="49" fillId="7" borderId="22" xfId="2" applyFont="1" applyFill="1" applyBorder="1" applyAlignment="1">
      <alignment horizontal="center" vertical="center" wrapText="1"/>
    </xf>
    <xf numFmtId="0" fontId="49" fillId="8" borderId="8" xfId="2" applyFont="1" applyFill="1" applyBorder="1" applyAlignment="1">
      <alignment horizontal="center"/>
    </xf>
    <xf numFmtId="0" fontId="49" fillId="7" borderId="23" xfId="2" applyFont="1" applyFill="1" applyBorder="1" applyAlignment="1">
      <alignment horizontal="center" vertical="center" wrapText="1"/>
    </xf>
    <xf numFmtId="0" fontId="51" fillId="5" borderId="2" xfId="2" applyFont="1" applyFill="1" applyBorder="1" applyAlignment="1">
      <alignment horizontal="center" wrapText="1"/>
    </xf>
    <xf numFmtId="0" fontId="51" fillId="5" borderId="4" xfId="2" applyFont="1" applyFill="1" applyBorder="1" applyAlignment="1">
      <alignment horizontal="center" wrapText="1"/>
    </xf>
    <xf numFmtId="0" fontId="49" fillId="7" borderId="24" xfId="2" applyFont="1" applyFill="1" applyBorder="1" applyAlignment="1">
      <alignment horizontal="center" vertical="center" wrapText="1"/>
    </xf>
    <xf numFmtId="0" fontId="51" fillId="5" borderId="8" xfId="2" applyFont="1" applyFill="1" applyBorder="1" applyAlignment="1">
      <alignment horizontal="center" wrapText="1"/>
    </xf>
    <xf numFmtId="0" fontId="49" fillId="0" borderId="8" xfId="2" applyNumberFormat="1" applyFont="1" applyFill="1" applyBorder="1" applyAlignment="1">
      <alignment horizontal="center"/>
    </xf>
    <xf numFmtId="0" fontId="52" fillId="0" borderId="8" xfId="2" applyNumberFormat="1" applyFont="1" applyFill="1" applyBorder="1" applyAlignment="1">
      <alignment horizontal="center"/>
    </xf>
    <xf numFmtId="0" fontId="53" fillId="0" borderId="8" xfId="2" applyNumberFormat="1" applyFont="1" applyFill="1" applyBorder="1" applyAlignment="1">
      <alignment horizontal="center"/>
    </xf>
    <xf numFmtId="0" fontId="49" fillId="0" borderId="8" xfId="2" applyFont="1" applyBorder="1" applyAlignment="1">
      <alignment horizontal="center"/>
    </xf>
    <xf numFmtId="0" fontId="49" fillId="0" borderId="22" xfId="2" applyFont="1" applyFill="1" applyBorder="1" applyAlignment="1">
      <alignment horizontal="left" vertical="center" wrapText="1"/>
    </xf>
    <xf numFmtId="0" fontId="50" fillId="0" borderId="8" xfId="2" applyFont="1" applyBorder="1"/>
    <xf numFmtId="10" fontId="50" fillId="0" borderId="8" xfId="2" applyNumberFormat="1" applyFont="1" applyBorder="1"/>
    <xf numFmtId="10" fontId="50" fillId="0" borderId="2" xfId="2" applyNumberFormat="1" applyFont="1" applyBorder="1"/>
    <xf numFmtId="0" fontId="50" fillId="0" borderId="8" xfId="2" applyFont="1" applyBorder="1" applyAlignment="1">
      <alignment horizontal="center"/>
    </xf>
    <xf numFmtId="0" fontId="49" fillId="0" borderId="8" xfId="2" applyFont="1" applyFill="1" applyBorder="1" applyAlignment="1">
      <alignment horizontal="left"/>
    </xf>
    <xf numFmtId="0" fontId="4" fillId="0" borderId="8" xfId="2" applyBorder="1"/>
    <xf numFmtId="0" fontId="4" fillId="0" borderId="2" xfId="2" applyBorder="1"/>
    <xf numFmtId="0" fontId="50" fillId="0" borderId="2" xfId="2" applyFont="1" applyBorder="1"/>
    <xf numFmtId="0" fontId="50" fillId="0" borderId="8" xfId="2" applyFont="1" applyFill="1" applyBorder="1" applyAlignment="1">
      <alignment horizontal="left"/>
    </xf>
    <xf numFmtId="0" fontId="49" fillId="0" borderId="8" xfId="2" applyFont="1" applyBorder="1" applyAlignment="1">
      <alignment horizontal="left" vertical="top" wrapText="1"/>
    </xf>
    <xf numFmtId="0" fontId="5" fillId="5" borderId="2" xfId="185" applyFont="1" applyFill="1" applyBorder="1" applyAlignment="1">
      <alignment horizontal="center"/>
    </xf>
    <xf numFmtId="0" fontId="5" fillId="5" borderId="3" xfId="185" applyFont="1" applyFill="1" applyBorder="1" applyAlignment="1">
      <alignment horizontal="center"/>
    </xf>
    <xf numFmtId="0" fontId="5" fillId="5" borderId="3" xfId="185" applyFont="1" applyFill="1" applyBorder="1" applyAlignment="1">
      <alignment horizontal="left"/>
    </xf>
    <xf numFmtId="0" fontId="5" fillId="5" borderId="4" xfId="185" applyFont="1" applyFill="1" applyBorder="1" applyAlignment="1">
      <alignment horizontal="center"/>
    </xf>
    <xf numFmtId="0" fontId="63" fillId="0" borderId="0" xfId="185"/>
    <xf numFmtId="0" fontId="5" fillId="6" borderId="5" xfId="185" applyFont="1" applyFill="1" applyBorder="1" applyAlignment="1">
      <alignment horizontal="left"/>
    </xf>
    <xf numFmtId="0" fontId="5" fillId="6" borderId="6" xfId="185" applyFont="1" applyFill="1" applyBorder="1" applyAlignment="1">
      <alignment horizontal="left"/>
    </xf>
    <xf numFmtId="0" fontId="6" fillId="6" borderId="6" xfId="185" applyFont="1" applyFill="1" applyBorder="1" applyAlignment="1">
      <alignment horizontal="left"/>
    </xf>
    <xf numFmtId="0" fontId="7" fillId="6" borderId="6" xfId="185" applyFont="1" applyFill="1" applyBorder="1" applyAlignment="1">
      <alignment horizontal="right"/>
    </xf>
    <xf numFmtId="0" fontId="7" fillId="6" borderId="7" xfId="185" applyFont="1" applyFill="1" applyBorder="1" applyAlignment="1">
      <alignment horizontal="right"/>
    </xf>
    <xf numFmtId="0" fontId="4" fillId="0" borderId="0" xfId="185" applyFont="1"/>
    <xf numFmtId="0" fontId="7" fillId="0" borderId="0" xfId="185" applyFont="1"/>
    <xf numFmtId="0" fontId="8" fillId="7" borderId="8" xfId="185" applyFont="1" applyFill="1" applyBorder="1" applyAlignment="1">
      <alignment vertical="center"/>
    </xf>
    <xf numFmtId="0" fontId="8" fillId="7" borderId="8" xfId="185" applyFont="1" applyFill="1" applyBorder="1" applyAlignment="1">
      <alignment vertical="center" wrapText="1"/>
    </xf>
    <xf numFmtId="0" fontId="8" fillId="7" borderId="2" xfId="185" applyFont="1" applyFill="1" applyBorder="1" applyAlignment="1">
      <alignment horizontal="center" vertical="center" wrapText="1"/>
    </xf>
    <xf numFmtId="0" fontId="8" fillId="7" borderId="3" xfId="185" applyFont="1" applyFill="1" applyBorder="1" applyAlignment="1">
      <alignment horizontal="center" vertical="center" wrapText="1"/>
    </xf>
    <xf numFmtId="0" fontId="8" fillId="7" borderId="4" xfId="185" applyFont="1" applyFill="1" applyBorder="1" applyAlignment="1">
      <alignment horizontal="center" vertical="center" wrapText="1"/>
    </xf>
    <xf numFmtId="0" fontId="8" fillId="7" borderId="8" xfId="185" applyFont="1" applyFill="1" applyBorder="1" applyAlignment="1">
      <alignment horizontal="center" vertical="center" wrapText="1"/>
    </xf>
    <xf numFmtId="17" fontId="8" fillId="9" borderId="8" xfId="185" applyNumberFormat="1" applyFont="1" applyFill="1" applyBorder="1" applyAlignment="1">
      <alignment horizontal="center" vertical="center" wrapText="1"/>
    </xf>
    <xf numFmtId="0" fontId="7" fillId="11" borderId="8" xfId="185" applyFont="1" applyFill="1" applyBorder="1" applyAlignment="1">
      <alignment horizontal="center" vertical="center" wrapText="1"/>
    </xf>
    <xf numFmtId="0" fontId="4" fillId="0" borderId="8" xfId="185" applyFont="1" applyBorder="1"/>
    <xf numFmtId="0" fontId="7" fillId="0" borderId="8" xfId="185" applyFont="1" applyBorder="1"/>
    <xf numFmtId="0" fontId="7" fillId="0" borderId="8" xfId="185" applyFont="1" applyBorder="1" applyAlignment="1">
      <alignment horizontal="center"/>
    </xf>
    <xf numFmtId="167" fontId="4" fillId="0" borderId="8" xfId="45" applyNumberFormat="1" applyFont="1" applyBorder="1"/>
    <xf numFmtId="0" fontId="4" fillId="0" borderId="8" xfId="185" applyFont="1" applyBorder="1" applyAlignment="1">
      <alignment horizontal="center"/>
    </xf>
    <xf numFmtId="166" fontId="4" fillId="0" borderId="8" xfId="136" applyNumberFormat="1" applyFont="1" applyBorder="1" applyAlignment="1">
      <alignment horizontal="right"/>
    </xf>
    <xf numFmtId="167" fontId="7" fillId="0" borderId="8" xfId="185" applyNumberFormat="1" applyFont="1" applyBorder="1"/>
    <xf numFmtId="0" fontId="4" fillId="0" borderId="8" xfId="185" applyFont="1" applyFill="1" applyBorder="1"/>
    <xf numFmtId="0" fontId="4" fillId="0" borderId="8" xfId="185" applyFont="1" applyBorder="1" applyAlignment="1">
      <alignment horizontal="left" indent="2"/>
    </xf>
    <xf numFmtId="0" fontId="7" fillId="0" borderId="8" xfId="185" applyFont="1" applyBorder="1" applyAlignment="1">
      <alignment wrapText="1"/>
    </xf>
    <xf numFmtId="166" fontId="7" fillId="0" borderId="8" xfId="136" applyNumberFormat="1" applyFont="1" applyBorder="1"/>
    <xf numFmtId="167" fontId="7" fillId="8" borderId="8" xfId="45" applyNumberFormat="1" applyFont="1" applyFill="1" applyBorder="1"/>
    <xf numFmtId="167" fontId="7" fillId="8" borderId="8" xfId="45" applyNumberFormat="1" applyFont="1" applyFill="1" applyBorder="1" applyAlignment="1">
      <alignment horizontal="center"/>
    </xf>
    <xf numFmtId="0" fontId="7" fillId="8" borderId="8" xfId="185" applyFont="1" applyFill="1" applyBorder="1"/>
    <xf numFmtId="1" fontId="7" fillId="8" borderId="8" xfId="185" applyNumberFormat="1" applyFont="1" applyFill="1" applyBorder="1" applyAlignment="1">
      <alignment horizontal="center"/>
    </xf>
    <xf numFmtId="167" fontId="7" fillId="8" borderId="8" xfId="185" applyNumberFormat="1" applyFont="1" applyFill="1" applyBorder="1"/>
    <xf numFmtId="1" fontId="7" fillId="0" borderId="8" xfId="185" applyNumberFormat="1" applyFont="1" applyBorder="1"/>
    <xf numFmtId="1" fontId="4" fillId="0" borderId="8" xfId="185" applyNumberFormat="1" applyFont="1" applyBorder="1"/>
    <xf numFmtId="166" fontId="4" fillId="0" borderId="8" xfId="136" applyNumberFormat="1" applyFont="1" applyBorder="1"/>
    <xf numFmtId="165" fontId="4" fillId="0" borderId="8" xfId="136" applyFont="1" applyBorder="1"/>
    <xf numFmtId="166" fontId="7" fillId="8" borderId="8" xfId="136" applyNumberFormat="1" applyFont="1" applyFill="1" applyBorder="1"/>
    <xf numFmtId="38" fontId="4" fillId="0" borderId="8" xfId="45" applyNumberFormat="1" applyFont="1" applyBorder="1"/>
    <xf numFmtId="38" fontId="7" fillId="0" borderId="8" xfId="185" applyNumberFormat="1" applyFont="1" applyBorder="1"/>
    <xf numFmtId="0" fontId="7" fillId="8" borderId="8" xfId="185" applyFont="1" applyFill="1" applyBorder="1" applyAlignment="1">
      <alignment horizontal="center"/>
    </xf>
    <xf numFmtId="0" fontId="4" fillId="0" borderId="8" xfId="185" applyFont="1" applyBorder="1" applyAlignment="1">
      <alignment wrapText="1"/>
    </xf>
    <xf numFmtId="167" fontId="4" fillId="0" borderId="8" xfId="45" applyNumberFormat="1" applyFont="1" applyFill="1" applyBorder="1"/>
    <xf numFmtId="196" fontId="4" fillId="0" borderId="8" xfId="45" applyNumberFormat="1" applyFont="1" applyBorder="1"/>
    <xf numFmtId="167" fontId="7" fillId="28" borderId="8" xfId="185" applyNumberFormat="1" applyFont="1" applyFill="1" applyBorder="1"/>
    <xf numFmtId="165" fontId="4" fillId="0" borderId="8" xfId="136" applyFont="1" applyBorder="1" applyAlignment="1">
      <alignment horizontal="center"/>
    </xf>
    <xf numFmtId="167" fontId="7" fillId="0" borderId="8" xfId="185" applyNumberFormat="1" applyFont="1" applyBorder="1" applyAlignment="1">
      <alignment horizontal="center"/>
    </xf>
    <xf numFmtId="165" fontId="4" fillId="0" borderId="8" xfId="136" applyFont="1" applyBorder="1" applyAlignment="1">
      <alignment horizontal="center"/>
    </xf>
  </cellXfs>
  <cellStyles count="186">
    <cellStyle name="_PF_Modelling_KPMG v3.0" xfId="5"/>
    <cellStyle name="=C:\WINNT35\SYSTEM32\COMMAND.COM" xfId="6"/>
    <cellStyle name="18" xfId="7"/>
    <cellStyle name="20" xfId="8"/>
    <cellStyle name="20+b" xfId="9"/>
    <cellStyle name="24" xfId="10"/>
    <cellStyle name="24+b" xfId="11"/>
    <cellStyle name="75" xfId="137"/>
    <cellStyle name="Accent2 12" xfId="12"/>
    <cellStyle name="Accent2 18" xfId="13"/>
    <cellStyle name="Accent6 18" xfId="14"/>
    <cellStyle name="ÅëÈ­ [0]_±âÅ¸" xfId="138"/>
    <cellStyle name="ÅëÈ­_±âÅ¸" xfId="139"/>
    <cellStyle name="args.style" xfId="15"/>
    <cellStyle name="Assumption" xfId="16"/>
    <cellStyle name="ÄÞ¸¶ [0]_±âÅ¸" xfId="140"/>
    <cellStyle name="ÄÞ¸¶_±âÅ¸" xfId="141"/>
    <cellStyle name="Body" xfId="17"/>
    <cellStyle name="Brand Default" xfId="18"/>
    <cellStyle name="Brand Default 2" xfId="19"/>
    <cellStyle name="Ç¥ÁØ_¿¬°£´©°è¿¹»ó" xfId="142"/>
    <cellStyle name="Calc Currency (0)" xfId="20"/>
    <cellStyle name="Calculation 3" xfId="21"/>
    <cellStyle name="Case_Selector" xfId="22"/>
    <cellStyle name="Check" xfId="23"/>
    <cellStyle name="column heading" xfId="24"/>
    <cellStyle name="Comma  - Style1" xfId="25"/>
    <cellStyle name="Comma  - Style2" xfId="143"/>
    <cellStyle name="Comma  - Style3" xfId="144"/>
    <cellStyle name="Comma  - Style4" xfId="145"/>
    <cellStyle name="Comma  - Style5" xfId="146"/>
    <cellStyle name="Comma  - Style6" xfId="147"/>
    <cellStyle name="Comma  - Style7" xfId="148"/>
    <cellStyle name="Comma  - Style8" xfId="149"/>
    <cellStyle name="Comma 10" xfId="26"/>
    <cellStyle name="Comma 11" xfId="150"/>
    <cellStyle name="Comma 12" xfId="151"/>
    <cellStyle name="Comma 13" xfId="152"/>
    <cellStyle name="Comma 14" xfId="136"/>
    <cellStyle name="Comma 15" xfId="153"/>
    <cellStyle name="Comma 16" xfId="27"/>
    <cellStyle name="Comma 17" xfId="28"/>
    <cellStyle name="Comma 18" xfId="29"/>
    <cellStyle name="Comma 19" xfId="30"/>
    <cellStyle name="Comma 2" xfId="31"/>
    <cellStyle name="Comma 2 10" xfId="154"/>
    <cellStyle name="Comma 2 2" xfId="155"/>
    <cellStyle name="Comma 2 3" xfId="156"/>
    <cellStyle name="Comma 2 4" xfId="157"/>
    <cellStyle name="Comma 2 5" xfId="158"/>
    <cellStyle name="Comma 2 6" xfId="159"/>
    <cellStyle name="Comma 2 7" xfId="160"/>
    <cellStyle name="Comma 2 8" xfId="161"/>
    <cellStyle name="Comma 2 9" xfId="162"/>
    <cellStyle name="Comma 20" xfId="32"/>
    <cellStyle name="Comma 21" xfId="33"/>
    <cellStyle name="Comma 22" xfId="34"/>
    <cellStyle name="Comma 25" xfId="35"/>
    <cellStyle name="Comma 29" xfId="36"/>
    <cellStyle name="Comma 3" xfId="37"/>
    <cellStyle name="Comma 3 2" xfId="163"/>
    <cellStyle name="Comma 3 3" xfId="164"/>
    <cellStyle name="Comma 31" xfId="38"/>
    <cellStyle name="Comma 33" xfId="39"/>
    <cellStyle name="Comma 4" xfId="40"/>
    <cellStyle name="Comma 5" xfId="41"/>
    <cellStyle name="Comma 5 2" xfId="165"/>
    <cellStyle name="Comma 6" xfId="42"/>
    <cellStyle name="Comma 7" xfId="43"/>
    <cellStyle name="Comma 8" xfId="166"/>
    <cellStyle name="Comma 9" xfId="167"/>
    <cellStyle name="Comma_Book2" xfId="3"/>
    <cellStyle name="Comma_Book2 2" xfId="44"/>
    <cellStyle name="Comma_F1 Formats" xfId="4"/>
    <cellStyle name="Comma_Historical Power Purchase_MP State" xfId="45"/>
    <cellStyle name="Copied" xfId="46"/>
    <cellStyle name="COST1" xfId="47"/>
    <cellStyle name="Curren - Style2" xfId="48"/>
    <cellStyle name="DATA" xfId="49"/>
    <cellStyle name="date" xfId="50"/>
    <cellStyle name="Empty_Cell" xfId="51"/>
    <cellStyle name="Entered" xfId="52"/>
    <cellStyle name="Error" xfId="53"/>
    <cellStyle name="Euro" xfId="54"/>
    <cellStyle name="Fill" xfId="55"/>
    <cellStyle name="Flag" xfId="56"/>
    <cellStyle name="Formula" xfId="168"/>
    <cellStyle name="Grey" xfId="57"/>
    <cellStyle name="Grid" xfId="58"/>
    <cellStyle name="HANI" xfId="169"/>
    <cellStyle name="Header1" xfId="59"/>
    <cellStyle name="Header2" xfId="60"/>
    <cellStyle name="Header3" xfId="61"/>
    <cellStyle name="Heading Section 2" xfId="62"/>
    <cellStyle name="Heading Section 3" xfId="63"/>
    <cellStyle name="Hyperlink 2" xfId="170"/>
    <cellStyle name="Hyperlink 2 2" xfId="171"/>
    <cellStyle name="Hyperlink 2_Annexure 1 - West Discom Tariff Formats Distribution MYT Dec25" xfId="172"/>
    <cellStyle name="Hypertextový odkaz" xfId="173"/>
    <cellStyle name="Info" xfId="64"/>
    <cellStyle name="Input [yellow]" xfId="65"/>
    <cellStyle name="Input Cells" xfId="66"/>
    <cellStyle name="Inputs_Divider" xfId="67"/>
    <cellStyle name="InSheet" xfId="68"/>
    <cellStyle name="Line_ClosingBal" xfId="69"/>
    <cellStyle name="Linked Cells" xfId="70"/>
    <cellStyle name="MAIN HEADING" xfId="71"/>
    <cellStyle name="Milliers [0]_!!!GO" xfId="72"/>
    <cellStyle name="Milliers_!!!GO" xfId="73"/>
    <cellStyle name="Monétaire [0]_!!!GO" xfId="74"/>
    <cellStyle name="Monétaire_!!!GO" xfId="75"/>
    <cellStyle name="no dec" xfId="76"/>
    <cellStyle name="Normal" xfId="0" builtinId="0"/>
    <cellStyle name="Normal - Style1" xfId="77"/>
    <cellStyle name="Normal 10" xfId="78"/>
    <cellStyle name="Normal 11" xfId="79"/>
    <cellStyle name="Normal 12" xfId="80"/>
    <cellStyle name="Normal 13" xfId="81"/>
    <cellStyle name="Normal 14" xfId="82"/>
    <cellStyle name="Normal 15" xfId="83"/>
    <cellStyle name="Normal 16" xfId="84"/>
    <cellStyle name="Normal 17" xfId="85"/>
    <cellStyle name="Normal 18" xfId="86"/>
    <cellStyle name="Normal 19" xfId="87"/>
    <cellStyle name="Normal 2" xfId="2"/>
    <cellStyle name="Normal 2 2" xfId="135"/>
    <cellStyle name="Normal 2_Annexure 1 - West Discom Tariff Formats Distribution MYT Dec25" xfId="174"/>
    <cellStyle name="Normal 20" xfId="88"/>
    <cellStyle name="Normal 21" xfId="89"/>
    <cellStyle name="Normal 22" xfId="90"/>
    <cellStyle name="Normal 23" xfId="91"/>
    <cellStyle name="Normal 24" xfId="92"/>
    <cellStyle name="Normal 25" xfId="93"/>
    <cellStyle name="Normal 26" xfId="94"/>
    <cellStyle name="Normal 27" xfId="95"/>
    <cellStyle name="Normal 28" xfId="96"/>
    <cellStyle name="Normal 3" xfId="97"/>
    <cellStyle name="Normal 30" xfId="98"/>
    <cellStyle name="Normal 32" xfId="99"/>
    <cellStyle name="Normal 34" xfId="100"/>
    <cellStyle name="Normal 35" xfId="101"/>
    <cellStyle name="Normal 36" xfId="102"/>
    <cellStyle name="Normal 37" xfId="103"/>
    <cellStyle name="Normal 38" xfId="104"/>
    <cellStyle name="Normal 39" xfId="105"/>
    <cellStyle name="Normal 4" xfId="106"/>
    <cellStyle name="Normal 40" xfId="107"/>
    <cellStyle name="Normal 41" xfId="108"/>
    <cellStyle name="Normal 5" xfId="175"/>
    <cellStyle name="Normal 6" xfId="185"/>
    <cellStyle name="Normal 7" xfId="109"/>
    <cellStyle name="Normal 8" xfId="110"/>
    <cellStyle name="Œ…‹æØ‚è [0.00]_Region Orders (2)" xfId="111"/>
    <cellStyle name="Œ…‹æØ‚è_Region Orders (2)" xfId="112"/>
    <cellStyle name="OffSheet" xfId="113"/>
    <cellStyle name="per.style" xfId="114"/>
    <cellStyle name="Percent" xfId="1" builtinId="5"/>
    <cellStyle name="Percent [0]_#6 Temps &amp; Contractors" xfId="115"/>
    <cellStyle name="Percent [2]" xfId="116"/>
    <cellStyle name="Percent 2" xfId="117"/>
    <cellStyle name="Percent 2 2" xfId="176"/>
    <cellStyle name="Percent 2 3" xfId="177"/>
    <cellStyle name="Percent 3" xfId="178"/>
    <cellStyle name="Percent 4" xfId="179"/>
    <cellStyle name="Percent 5" xfId="180"/>
    <cellStyle name="Percentage" xfId="118"/>
    <cellStyle name="Popis" xfId="181"/>
    <cellStyle name="pricing" xfId="119"/>
    <cellStyle name="PSChar" xfId="120"/>
    <cellStyle name="Query" xfId="121"/>
    <cellStyle name="Ratio" xfId="122"/>
    <cellStyle name="RevList" xfId="123"/>
    <cellStyle name="SheetHeader1" xfId="124"/>
    <cellStyle name="SheetHeader2" xfId="125"/>
    <cellStyle name="SheetHeader3" xfId="126"/>
    <cellStyle name="Sledovaný hypertextový odkaz" xfId="182"/>
    <cellStyle name="Standard_BS14" xfId="183"/>
    <cellStyle name="Style 1" xfId="127"/>
    <cellStyle name="Style 2" xfId="184"/>
    <cellStyle name="Subtotal" xfId="128"/>
    <cellStyle name="Table Heading 3" xfId="129"/>
    <cellStyle name="Table Total" xfId="130"/>
    <cellStyle name="Table_Heading" xfId="131"/>
    <cellStyle name="Technical_Input" xfId="132"/>
    <cellStyle name="unit" xfId="133"/>
    <cellStyle name="WIP" xfId="13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_Filing/PP%20Model_MP_18.12.2010%20after%20dynamic%20allocation_west_Jan3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AS/ON%20THE%20JOB/Cost%20Accounting%20Formats/Poorv%20Discom/CAR%20Model/BS/Raw%20TB%20Data%20&amp;%20Cap-CAU%20as%20Ge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SPMPC\DataBase\WINDOWS\Profiles\rk\Desktop\220-03%20Latest\Global%20model%2028th%20Fe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10\c\WINDOWS\Desktop\Latest%20revised%20Cost%20Estimates%20for%20Subst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ja\e\DATA\DATA4\DATA\ANNUAL\0203\DATA4\DATA\ANNUAL\9900\YRDATA\CSD.XLW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Naveen\My%20Documents\Naveen\Tariff%202006-07\CPG\Op%20BS%20Final%2016052005\Asset%20Disaggregation%2017.04.05%20With%20Residual%20MPSEB\Raw%20TB%20Data%20&amp;%20Cap-CAU%20as%20Ge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uresh\Power\MSEB\MSEB%2001-02\Data\Dispatch%202.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nk/1-Projects%20In%20Hand/DFID/ARR%202003-04/Arr%20Petition%202003-04/For%20Submission/ARR%20Forms%20For%20Submissi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ngira/Desktop/KPMG/Financial%20Mo/Final%20Model/PF_Modelling_KPMG%20v3.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spmpc\sharedfolder\Load%20forecast\CD%20LF%200203\Regcom02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My%20Documents/petitions/Petition%20for%20trans%20ARR.doc/Databank/1-Projects%20In%20Hand/DFID/ARR%202003-04/Arr%20Petition%202003-04/For%20Submission/ARR%20Forms%20For%20Submis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Bhopal/PHASE-II/Tariff%20FY10/Power%20Purchase/Discom%20Filings/EAST-MP%20Tariff%20Formats%20Distribution%20MY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ameer's%20folder/MSEB/Tariff%20Filing%202003-04/Outputs/Models/Working%20Models/old/Dispatch%202.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bank\1-Projects%20In%20Hand\DFID\ARR%202003-04\Arr%20Petition%202003-04\For%20Submission\ARR%20Forms%20For%20Submissi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WEST%20DISCOM%20SJ/SHAILENDRA/WEST%20DISCOM/TRAC/ARR/ARR%202011-13/Final%20working/Final%20working/Final%20working%20201210/Final%20to%20LKS/Revise%20petetion%20working/West_ARR_18_1_.12.2010_v2.1_3.32PM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WEST%20DISCOM%20SJ/SHAILENDRA/WEST%20DISCOM/TRAC/ARR/ARR%202011-13/Final%20working/Final%20working/Final%20working%20201210/Final%20to%20LKS/Revise%20petetion%20working/201-04REL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WEST%20DISCOM%20SJ/SHAILENDRA/WEST%20DISCOM/TRAC/ARR/ARR%202011-13/Final%20working/Final%20working/Final%20working%20201210/Final%20to%20LKS/Revise%20petetion%20working/BAS/ON%20THE%20JOB/Cost%20Accounting%20Formats/Poorv%20Discom/CAR%20Model/BS/Raw%20TB%20Data%20&amp;%20Cap-CAU%20as%20Ge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mc\c\My%20Documents\SpecialREPORT-MAY200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akmoc981/Desktop/Draft%20East%20Discom%20Sales%20ModelNov17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WEST%20DISCOM%20SJ/SHAILENDRA/WEST%20DISCOM/Business%20Plan/Final%20Model%20BP%202010-11%20to%202017/West%20Final%20Business%20Plan%20Model%20June%202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WEST%20DISCOM%20SJ/SHAILENDRA/WEST%20DISCOM/TRAC/ARR/ARR%202011-13/Final%20working/Final%20working/Final%20working%20201210/Final%20to%20LKS/Revise%20petetion%20working/Documents%20and%20Settings/gangira/Desktop/KPMG/Financial%20Mo/Final%20Model/PF_Modelling_KPMG%20v3.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WEST%20DISCOM%20SJ/SHAILENDRA/WEST%20DISCOM/TRAC/ARR/ARR%202011-13/Final%20working/Final%20working/Final%20working%20201210/Final%20to%20LKS/Revise%20petetion%20working/Sameer's%20folder/MSEB/Tariff%20Filing%202003-04/Outputs/Models/Working%20Models/old/Dispatch%202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ja\e\DATA\DATA4\DATA\ANNUAL\0203\DATA4\DATA\MONTHLY\0102\JAN\Sep\GRAPH.XLW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ICEA\EMR%20YEARLY\EMR2005-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ja\e\DATA\DATA4\DATA\ANNUAL\0203\DATA\DATA4\DATA\ANNUAL\0102\ANNU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-04REL-Fi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01-04REL-F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ja\e\DATA\DATA4\DATA\ANNUAL\0203\data\DATA4\DATA\Generation\AFIVE\YEARLY\GEN,PLF&amp;FACTOR\Performance%20Section%20B\Performance%20of%20MPSEB%20Station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ja\e\DATA\DATA4\DATA\ANNUAL\0203\data\DATA4\DATA\ANNUAL\0001\GEN%20LOS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isclaimer"/>
      <sheetName val="Index"/>
      <sheetName val="Legend"/>
      <sheetName val="Input_New Cap"/>
      <sheetName val="Input_St Details"/>
      <sheetName val="Losses"/>
      <sheetName val="Input_Cap Allo"/>
      <sheetName val="PP Output"/>
      <sheetName val="Input_Extn Loss"/>
      <sheetName val="MPTransco"/>
      <sheetName val="PGCIL"/>
      <sheetName val="ISP"/>
      <sheetName val="Line Losses"/>
      <sheetName val="Sheet1"/>
      <sheetName val="MP Genco Thermal PP"/>
      <sheetName val="Avail_Ex Bus"/>
      <sheetName val="State Peri Rank"/>
      <sheetName val="MPTradeco"/>
      <sheetName val="Input_Gen"/>
      <sheetName val="central sector power"/>
      <sheetName val="F1e"/>
      <sheetName val="F1 05-06"/>
      <sheetName val="F1 06-07"/>
      <sheetName val="F1 07-08"/>
      <sheetName val="F1 08-09"/>
      <sheetName val="F1 09-10"/>
      <sheetName val="Power Purchase FY 2010-11"/>
      <sheetName val="F1a 05-06"/>
      <sheetName val="F1a 06-07"/>
      <sheetName val="F1a 07-08"/>
      <sheetName val="F1a 08-09"/>
      <sheetName val="F1a 09-10"/>
      <sheetName val="F1a 10-11"/>
      <sheetName val="F1a 11-12"/>
      <sheetName val="F1a 12-13"/>
      <sheetName val="East"/>
      <sheetName val="F1a 10-11-E"/>
      <sheetName val="F1_11_E"/>
      <sheetName val="F1a 10-11-C"/>
      <sheetName val="F1_11_C"/>
      <sheetName val="F1a 10-11-W"/>
      <sheetName val="F1_11_W"/>
      <sheetName val="F1a 11-12-E"/>
      <sheetName val="F1_12_E"/>
      <sheetName val="F1a 11-12-C"/>
      <sheetName val="F1_12_C"/>
      <sheetName val="F1a 11-12-W"/>
      <sheetName val="F1_12_W"/>
      <sheetName val="F1a 12-13-E"/>
      <sheetName val="F1_13_E"/>
      <sheetName val="F1a 12-13-C"/>
      <sheetName val="F1_13_C"/>
      <sheetName val="F1a 12-13-W"/>
      <sheetName val="F1_13_W"/>
      <sheetName val="Central"/>
      <sheetName val="West"/>
      <sheetName val="EBal"/>
      <sheetName val="F1b_E"/>
      <sheetName val="F1c_E"/>
      <sheetName val="F1c_C"/>
      <sheetName val="F1c_W"/>
      <sheetName val="F1d"/>
      <sheetName val="R1(i)_E"/>
      <sheetName val="R1(i)_C"/>
      <sheetName val="R1(i)_W"/>
      <sheetName val="Alternate Scen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K7">
            <v>2100</v>
          </cell>
          <cell r="AO7">
            <v>490.39</v>
          </cell>
          <cell r="EA7">
            <v>0.89193067719027264</v>
          </cell>
          <cell r="EB7">
            <v>0.91852642517806626</v>
          </cell>
          <cell r="EC7">
            <v>0.94681100316308464</v>
          </cell>
        </row>
        <row r="8">
          <cell r="K8">
            <v>1260</v>
          </cell>
          <cell r="AO8">
            <v>445.53</v>
          </cell>
          <cell r="EA8">
            <v>1.7390199826533821</v>
          </cell>
          <cell r="EB8">
            <v>1.8013274515488062</v>
          </cell>
          <cell r="EC8">
            <v>1.86759144471909</v>
          </cell>
        </row>
        <row r="9">
          <cell r="K9">
            <v>1000</v>
          </cell>
          <cell r="AO9">
            <v>321.29000000000002</v>
          </cell>
          <cell r="EA9">
            <v>1.6950114666946023</v>
          </cell>
          <cell r="EB9">
            <v>1.7562198448376245</v>
          </cell>
          <cell r="EC9">
            <v>1.8213149549927286</v>
          </cell>
        </row>
        <row r="10">
          <cell r="K10">
            <v>1000</v>
          </cell>
          <cell r="AO10">
            <v>249.8</v>
          </cell>
          <cell r="EA10">
            <v>1.7156106964373845</v>
          </cell>
          <cell r="EB10">
            <v>1.7644301756931384</v>
          </cell>
          <cell r="EC10">
            <v>1.8163496918816329</v>
          </cell>
        </row>
        <row r="11">
          <cell r="K11">
            <v>656.2</v>
          </cell>
          <cell r="AO11">
            <v>140</v>
          </cell>
          <cell r="EA11">
            <v>4.7764678395077986</v>
          </cell>
          <cell r="EB11">
            <v>5.2754394962977367</v>
          </cell>
          <cell r="EC11">
            <v>5.5451265043322291</v>
          </cell>
        </row>
        <row r="12">
          <cell r="K12">
            <v>657.39</v>
          </cell>
          <cell r="AO12">
            <v>117</v>
          </cell>
          <cell r="EA12">
            <v>2.1952888028581583</v>
          </cell>
          <cell r="EB12">
            <v>2.9337375459960504</v>
          </cell>
          <cell r="EC12">
            <v>3.0535644300077811</v>
          </cell>
        </row>
        <row r="13">
          <cell r="K13">
            <v>440</v>
          </cell>
          <cell r="AO13">
            <v>111.4</v>
          </cell>
          <cell r="EA13">
            <v>2.1740596879095606</v>
          </cell>
          <cell r="EB13">
            <v>2.1740596879095606</v>
          </cell>
          <cell r="EC13">
            <v>2.1740596879095606</v>
          </cell>
        </row>
        <row r="14">
          <cell r="K14">
            <v>1080</v>
          </cell>
          <cell r="AO14">
            <v>233.78</v>
          </cell>
          <cell r="EA14">
            <v>3.2237342850520072</v>
          </cell>
          <cell r="EB14">
            <v>3.2237342850520072</v>
          </cell>
          <cell r="EC14">
            <v>3.2237342850520072</v>
          </cell>
        </row>
        <row r="15">
          <cell r="K15">
            <v>1600</v>
          </cell>
          <cell r="AO15">
            <v>0</v>
          </cell>
          <cell r="EA15">
            <v>0.83044052858547923</v>
          </cell>
          <cell r="EB15">
            <v>0.88317350215065704</v>
          </cell>
          <cell r="EC15">
            <v>0.93925501953722368</v>
          </cell>
        </row>
        <row r="16">
          <cell r="K16">
            <v>1000</v>
          </cell>
          <cell r="AO16">
            <v>0</v>
          </cell>
          <cell r="EA16">
            <v>0.67994079223769399</v>
          </cell>
          <cell r="EB16">
            <v>0.72311703254478754</v>
          </cell>
          <cell r="EC16">
            <v>0.76903496411138139</v>
          </cell>
        </row>
        <row r="17">
          <cell r="K17">
            <v>840</v>
          </cell>
          <cell r="AO17">
            <v>0</v>
          </cell>
          <cell r="EA17">
            <v>0.59684376212279233</v>
          </cell>
          <cell r="EB17">
            <v>0.63474334101758956</v>
          </cell>
          <cell r="EC17">
            <v>0.67504954317220645</v>
          </cell>
        </row>
        <row r="18">
          <cell r="K18">
            <v>1000</v>
          </cell>
          <cell r="AO18">
            <v>1000</v>
          </cell>
        </row>
        <row r="19">
          <cell r="K19">
            <v>1450</v>
          </cell>
          <cell r="AO19">
            <v>826.5</v>
          </cell>
        </row>
        <row r="20">
          <cell r="K20">
            <v>540</v>
          </cell>
          <cell r="AO20">
            <v>540</v>
          </cell>
        </row>
        <row r="22">
          <cell r="K22">
            <v>290</v>
          </cell>
          <cell r="AO22">
            <v>240</v>
          </cell>
          <cell r="EA22">
            <v>1.1779547111027049</v>
          </cell>
          <cell r="EB22">
            <v>1.1809998346903123</v>
          </cell>
          <cell r="EC22">
            <v>1.1842383236257328</v>
          </cell>
        </row>
        <row r="23">
          <cell r="K23">
            <v>1142.5</v>
          </cell>
          <cell r="AO23">
            <v>1017.5</v>
          </cell>
          <cell r="EA23">
            <v>1.3575346635418255</v>
          </cell>
          <cell r="EB23">
            <v>1.3586481146733271</v>
          </cell>
          <cell r="EC23">
            <v>1.3598322699516792</v>
          </cell>
        </row>
        <row r="24">
          <cell r="K24">
            <v>840</v>
          </cell>
          <cell r="AO24">
            <v>840</v>
          </cell>
          <cell r="EA24">
            <v>1.1388518234685021</v>
          </cell>
          <cell r="EB24">
            <v>1.140048914258752</v>
          </cell>
          <cell r="EC24">
            <v>1.141322020314183</v>
          </cell>
        </row>
        <row r="25">
          <cell r="H25">
            <v>115</v>
          </cell>
          <cell r="AO25">
            <v>57.5</v>
          </cell>
          <cell r="EA25">
            <v>3.8329430160685218</v>
          </cell>
          <cell r="EB25">
            <v>3.8329430160685218</v>
          </cell>
          <cell r="EC25">
            <v>3.8329430160685218</v>
          </cell>
        </row>
        <row r="26">
          <cell r="H26">
            <v>271</v>
          </cell>
          <cell r="AO26">
            <v>135.5</v>
          </cell>
          <cell r="EA26">
            <v>1.5100000102726514</v>
          </cell>
          <cell r="EB26">
            <v>1.5100000102726514</v>
          </cell>
          <cell r="EC26">
            <v>1.5100000102726514</v>
          </cell>
        </row>
        <row r="27">
          <cell r="H27">
            <v>160</v>
          </cell>
          <cell r="AO27">
            <v>106.67</v>
          </cell>
          <cell r="EA27">
            <v>0.28280588205909085</v>
          </cell>
          <cell r="EB27">
            <v>0.28280588205909085</v>
          </cell>
          <cell r="EC27">
            <v>0.28280588205909085</v>
          </cell>
        </row>
        <row r="28">
          <cell r="H28">
            <v>315</v>
          </cell>
          <cell r="AO28">
            <v>315</v>
          </cell>
          <cell r="EA28">
            <v>1.0072282813931241</v>
          </cell>
          <cell r="EB28">
            <v>1.0072282813931241</v>
          </cell>
          <cell r="EC28">
            <v>1.0072282813931241</v>
          </cell>
        </row>
        <row r="29">
          <cell r="H29">
            <v>30</v>
          </cell>
          <cell r="AO29">
            <v>30</v>
          </cell>
          <cell r="EA29">
            <v>0</v>
          </cell>
          <cell r="EB29">
            <v>0</v>
          </cell>
          <cell r="EC29">
            <v>0</v>
          </cell>
        </row>
        <row r="30">
          <cell r="H30">
            <v>60</v>
          </cell>
          <cell r="AO30">
            <v>60</v>
          </cell>
          <cell r="EA30">
            <v>0</v>
          </cell>
          <cell r="EB30">
            <v>0</v>
          </cell>
          <cell r="EC30">
            <v>0</v>
          </cell>
        </row>
        <row r="31">
          <cell r="H31">
            <v>20</v>
          </cell>
          <cell r="AO31">
            <v>20</v>
          </cell>
          <cell r="EA31">
            <v>0.88784575681016942</v>
          </cell>
          <cell r="EB31">
            <v>0.88784575681016942</v>
          </cell>
          <cell r="EC31">
            <v>0.88784575681016942</v>
          </cell>
        </row>
        <row r="32">
          <cell r="H32">
            <v>20</v>
          </cell>
          <cell r="AO32">
            <v>20</v>
          </cell>
          <cell r="EA32">
            <v>0.58840021164021161</v>
          </cell>
          <cell r="EB32">
            <v>0.58840021164021161</v>
          </cell>
          <cell r="EC32">
            <v>0.58840021164021161</v>
          </cell>
        </row>
        <row r="33">
          <cell r="H33">
            <v>100</v>
          </cell>
          <cell r="AO33">
            <v>100</v>
          </cell>
          <cell r="EA33">
            <v>0.34881162569026908</v>
          </cell>
          <cell r="EB33">
            <v>0.34881162569026908</v>
          </cell>
          <cell r="EC33">
            <v>0.34881162569026908</v>
          </cell>
        </row>
        <row r="34">
          <cell r="H34">
            <v>45</v>
          </cell>
          <cell r="AO34">
            <v>22.5</v>
          </cell>
          <cell r="EA34">
            <v>1.3878668659317834</v>
          </cell>
          <cell r="EB34">
            <v>1.3878668659317834</v>
          </cell>
          <cell r="EC34">
            <v>1.3878668659317834</v>
          </cell>
        </row>
        <row r="35">
          <cell r="H35">
            <v>40</v>
          </cell>
          <cell r="AO35">
            <v>60</v>
          </cell>
          <cell r="EA35">
            <v>3.753739439244753</v>
          </cell>
          <cell r="EB35">
            <v>3.753739439244753</v>
          </cell>
          <cell r="EC35">
            <v>3.753739439244753</v>
          </cell>
        </row>
        <row r="36">
          <cell r="H36">
            <v>1E-100</v>
          </cell>
          <cell r="AO36">
            <v>0</v>
          </cell>
          <cell r="EA36">
            <v>0</v>
          </cell>
          <cell r="EB36">
            <v>0</v>
          </cell>
          <cell r="EC36">
            <v>0</v>
          </cell>
        </row>
        <row r="37">
          <cell r="EA37">
            <v>4.2385284910905767</v>
          </cell>
          <cell r="EB37">
            <v>4.2385284910905767</v>
          </cell>
          <cell r="EC37">
            <v>4.2385284910905767</v>
          </cell>
        </row>
        <row r="38">
          <cell r="EA38">
            <v>0</v>
          </cell>
          <cell r="EB38">
            <v>0</v>
          </cell>
          <cell r="EC38">
            <v>0</v>
          </cell>
        </row>
        <row r="39">
          <cell r="EA39">
            <v>2.5225407828446365E-3</v>
          </cell>
          <cell r="EB39">
            <v>2.5225407828446365E-3</v>
          </cell>
          <cell r="EC39">
            <v>2.5225407828446365E-3</v>
          </cell>
        </row>
        <row r="40">
          <cell r="EA40">
            <v>0</v>
          </cell>
          <cell r="EB40">
            <v>0</v>
          </cell>
          <cell r="EC40">
            <v>0</v>
          </cell>
        </row>
        <row r="41">
          <cell r="K41">
            <v>1E-100</v>
          </cell>
          <cell r="EA41">
            <v>3.5502609103262301</v>
          </cell>
          <cell r="EB41">
            <v>3.5502609103262301</v>
          </cell>
        </row>
        <row r="42">
          <cell r="C42" t="str">
            <v>NTPC - Sipat Stage II</v>
          </cell>
          <cell r="K42">
            <v>1000</v>
          </cell>
          <cell r="AO42">
            <v>192.45999999999998</v>
          </cell>
          <cell r="EA42">
            <v>1.146939512174781</v>
          </cell>
          <cell r="EB42">
            <v>1.146939512174781</v>
          </cell>
          <cell r="EC42">
            <v>1.146939512174781</v>
          </cell>
        </row>
        <row r="43">
          <cell r="C43" t="str">
            <v>NTPC - Kahalgaon 2</v>
          </cell>
          <cell r="K43">
            <v>1500</v>
          </cell>
          <cell r="AO43">
            <v>74</v>
          </cell>
          <cell r="EA43">
            <v>2.1063999643943756</v>
          </cell>
          <cell r="EB43">
            <v>2.1063999643943756</v>
          </cell>
          <cell r="EC43">
            <v>2.1063999643943756</v>
          </cell>
        </row>
        <row r="44">
          <cell r="C44" t="str">
            <v>DVC (MTPS)</v>
          </cell>
          <cell r="K44">
            <v>500</v>
          </cell>
          <cell r="U44">
            <v>200</v>
          </cell>
        </row>
        <row r="45">
          <cell r="K45">
            <v>500</v>
          </cell>
          <cell r="EA45">
            <v>1.0085998980534818</v>
          </cell>
          <cell r="EB45">
            <v>1.0085998980534818</v>
          </cell>
          <cell r="EC45">
            <v>1.0085998980534818</v>
          </cell>
        </row>
        <row r="46">
          <cell r="K46">
            <v>210</v>
          </cell>
          <cell r="EA46">
            <v>0.92240000031544711</v>
          </cell>
          <cell r="EB46">
            <v>0.92240000031544711</v>
          </cell>
          <cell r="EC46">
            <v>0.92240000031544711</v>
          </cell>
        </row>
      </sheetData>
      <sheetData sheetId="6" refreshError="1"/>
      <sheetData sheetId="7">
        <row r="6">
          <cell r="U6">
            <v>0.1696</v>
          </cell>
        </row>
        <row r="7">
          <cell r="U7">
            <v>0.16700000000000001</v>
          </cell>
        </row>
        <row r="8">
          <cell r="U8">
            <v>0.36830000000000002</v>
          </cell>
        </row>
        <row r="9">
          <cell r="U9">
            <v>0.35920000000000002</v>
          </cell>
        </row>
        <row r="10">
          <cell r="U10">
            <v>0.5</v>
          </cell>
        </row>
        <row r="11">
          <cell r="U11">
            <v>0.5</v>
          </cell>
        </row>
        <row r="12">
          <cell r="U12">
            <v>0.5</v>
          </cell>
        </row>
        <row r="13">
          <cell r="U13">
            <v>0.5</v>
          </cell>
        </row>
        <row r="14">
          <cell r="U14">
            <v>0.45</v>
          </cell>
        </row>
        <row r="15">
          <cell r="U15">
            <v>0.3</v>
          </cell>
        </row>
        <row r="16">
          <cell r="U16">
            <v>0.45</v>
          </cell>
        </row>
        <row r="17">
          <cell r="U17">
            <v>0.5</v>
          </cell>
        </row>
        <row r="18">
          <cell r="U18">
            <v>0.4</v>
          </cell>
        </row>
        <row r="19">
          <cell r="U19">
            <v>0.6</v>
          </cell>
        </row>
        <row r="20">
          <cell r="U20">
            <v>0.3</v>
          </cell>
        </row>
        <row r="21">
          <cell r="U21">
            <v>0.3</v>
          </cell>
        </row>
        <row r="22">
          <cell r="U22">
            <v>0.2</v>
          </cell>
        </row>
        <row r="23">
          <cell r="U23">
            <v>0.3</v>
          </cell>
        </row>
        <row r="24">
          <cell r="U24">
            <v>0.25</v>
          </cell>
        </row>
        <row r="25">
          <cell r="U25">
            <v>0.5</v>
          </cell>
        </row>
        <row r="26">
          <cell r="U26">
            <v>0.3</v>
          </cell>
        </row>
        <row r="27">
          <cell r="U27">
            <v>0.6</v>
          </cell>
        </row>
        <row r="28">
          <cell r="U28">
            <v>0.6</v>
          </cell>
        </row>
        <row r="29">
          <cell r="U29">
            <v>0.6</v>
          </cell>
        </row>
        <row r="30">
          <cell r="U30">
            <v>0.6</v>
          </cell>
        </row>
        <row r="31">
          <cell r="U31">
            <v>0.15</v>
          </cell>
        </row>
        <row r="32">
          <cell r="U32">
            <v>0.4</v>
          </cell>
        </row>
        <row r="33">
          <cell r="U33">
            <v>0.4</v>
          </cell>
        </row>
        <row r="34">
          <cell r="U34">
            <v>0.3</v>
          </cell>
        </row>
        <row r="35">
          <cell r="U35">
            <v>0.36880000000000002</v>
          </cell>
        </row>
        <row r="36">
          <cell r="T36">
            <v>0.3508</v>
          </cell>
        </row>
        <row r="37">
          <cell r="T37">
            <v>0.3508</v>
          </cell>
        </row>
        <row r="38">
          <cell r="T38">
            <v>0.3508</v>
          </cell>
        </row>
        <row r="39">
          <cell r="T39">
            <v>0.3508</v>
          </cell>
        </row>
        <row r="40">
          <cell r="U40">
            <v>0.36880000000000002</v>
          </cell>
        </row>
        <row r="41">
          <cell r="T41">
            <v>0.45</v>
          </cell>
        </row>
        <row r="42">
          <cell r="T42">
            <v>0.36</v>
          </cell>
        </row>
        <row r="43">
          <cell r="U43">
            <v>0.5</v>
          </cell>
        </row>
        <row r="44">
          <cell r="U44">
            <v>0.3</v>
          </cell>
        </row>
        <row r="45">
          <cell r="U45">
            <v>0.3</v>
          </cell>
        </row>
      </sheetData>
      <sheetData sheetId="8">
        <row r="29">
          <cell r="J29">
            <v>57.445338850756457</v>
          </cell>
          <cell r="K29">
            <v>64.167085312241952</v>
          </cell>
          <cell r="L29">
            <v>68.943230447019999</v>
          </cell>
        </row>
      </sheetData>
      <sheetData sheetId="9" refreshError="1"/>
      <sheetData sheetId="10" refreshError="1"/>
      <sheetData sheetId="11">
        <row r="6">
          <cell r="H6">
            <v>14.1892154623</v>
          </cell>
        </row>
        <row r="7">
          <cell r="H7">
            <v>151.12187429639999</v>
          </cell>
        </row>
        <row r="8">
          <cell r="G8">
            <v>14.594312262816</v>
          </cell>
          <cell r="H8">
            <v>15.325560432000003</v>
          </cell>
        </row>
        <row r="13">
          <cell r="E13">
            <v>1.28079682562776</v>
          </cell>
          <cell r="F13">
            <v>1.0967301546389128</v>
          </cell>
          <cell r="G13">
            <v>4.3646026762034795</v>
          </cell>
          <cell r="H13">
            <v>4.40717032259038</v>
          </cell>
        </row>
        <row r="14">
          <cell r="E14">
            <v>28.102224845584004</v>
          </cell>
          <cell r="F14">
            <v>37.096295181133414</v>
          </cell>
          <cell r="G14">
            <v>46.485088533572636</v>
          </cell>
          <cell r="H14">
            <v>46.938454156461837</v>
          </cell>
        </row>
        <row r="15">
          <cell r="E15">
            <v>5.0806250000000004</v>
          </cell>
          <cell r="F15">
            <v>7.2496150392505845</v>
          </cell>
          <cell r="G15">
            <v>4.4896594179839999</v>
          </cell>
          <cell r="H15">
            <v>4.7601190701792007</v>
          </cell>
        </row>
        <row r="20">
          <cell r="E20">
            <v>1.6430248859203198</v>
          </cell>
          <cell r="G20">
            <v>5.1776447221932704</v>
          </cell>
          <cell r="H20">
            <v>4.9775767841748397</v>
          </cell>
        </row>
        <row r="21">
          <cell r="E21">
            <v>36.049944727487997</v>
          </cell>
          <cell r="G21">
            <v>55.144371930756357</v>
          </cell>
          <cell r="H21">
            <v>53.013553503177121</v>
          </cell>
        </row>
        <row r="22">
          <cell r="E22">
            <v>6.5175000000000001</v>
          </cell>
          <cell r="G22">
            <v>5.3259971444160001</v>
          </cell>
          <cell r="H22">
            <v>5.3762065995456005</v>
          </cell>
        </row>
        <row r="27">
          <cell r="E27">
            <v>1.4090498230519199</v>
          </cell>
          <cell r="F27">
            <v>1.372410910220246</v>
          </cell>
          <cell r="G27">
            <v>4.6455491423570203</v>
          </cell>
          <cell r="H27">
            <v>4.8044683555347802</v>
          </cell>
        </row>
        <row r="28">
          <cell r="E28">
            <v>30.916250066928001</v>
          </cell>
          <cell r="F28">
            <v>46.42104534100303</v>
          </cell>
          <cell r="G28">
            <v>49.477301644641365</v>
          </cell>
          <cell r="H28">
            <v>51.169866636761043</v>
          </cell>
        </row>
        <row r="29">
          <cell r="E29">
            <v>5.5893749999999995</v>
          </cell>
          <cell r="F29">
            <v>9.071922325360001</v>
          </cell>
          <cell r="G29">
            <v>4.7786557004160004</v>
          </cell>
          <cell r="H29">
            <v>5.1892347622752011</v>
          </cell>
        </row>
        <row r="34">
          <cell r="G34">
            <v>8.9454469199999997E-2</v>
          </cell>
          <cell r="H34">
            <v>7.1456012508900667E-101</v>
          </cell>
        </row>
        <row r="35">
          <cell r="G35">
            <v>27.111346180799998</v>
          </cell>
          <cell r="H35">
            <v>1.0003841751246094E-100</v>
          </cell>
        </row>
        <row r="36">
          <cell r="H36">
            <v>0</v>
          </cell>
        </row>
        <row r="69">
          <cell r="G69">
            <v>392.71</v>
          </cell>
          <cell r="H69">
            <v>1.103326E-2</v>
          </cell>
          <cell r="J69">
            <v>614.15763973999992</v>
          </cell>
          <cell r="K69">
            <v>6.0330000000000002E-3</v>
          </cell>
          <cell r="M69">
            <v>637.45969999999988</v>
          </cell>
          <cell r="N69">
            <v>2.2259000000000004E-2</v>
          </cell>
        </row>
        <row r="70">
          <cell r="G70">
            <v>387.74</v>
          </cell>
          <cell r="H70">
            <v>0.24518599999999999</v>
          </cell>
          <cell r="J70">
            <v>515.61021240000002</v>
          </cell>
          <cell r="K70">
            <v>0.243065</v>
          </cell>
          <cell r="M70">
            <v>653.83079999999995</v>
          </cell>
          <cell r="N70">
            <v>0.23113300000000001</v>
          </cell>
        </row>
        <row r="71">
          <cell r="G71">
            <v>131.91999999999999</v>
          </cell>
          <cell r="H71">
            <v>0.13028729533050334</v>
          </cell>
          <cell r="J71">
            <v>160.45770000000002</v>
          </cell>
          <cell r="K71">
            <v>0.15263979790312338</v>
          </cell>
          <cell r="M71">
            <v>0</v>
          </cell>
        </row>
        <row r="72">
          <cell r="J72">
            <v>1290.2255521399998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7">
          <cell r="BP7">
            <v>280.242479</v>
          </cell>
          <cell r="BQ7">
            <v>263.69426499999997</v>
          </cell>
          <cell r="BR7">
            <v>289.52280100000002</v>
          </cell>
          <cell r="BS7">
            <v>308.107958</v>
          </cell>
          <cell r="BT7">
            <v>348.70497399999999</v>
          </cell>
          <cell r="BU7">
            <v>332.539469</v>
          </cell>
          <cell r="BV7">
            <v>345.32498600000002</v>
          </cell>
          <cell r="BW7">
            <v>291.458844</v>
          </cell>
          <cell r="BX7">
            <v>309.02374700000001</v>
          </cell>
          <cell r="BY7">
            <v>312.94690600000001</v>
          </cell>
          <cell r="BZ7">
            <v>279.08575300000001</v>
          </cell>
          <cell r="CA7">
            <v>311.34264200000001</v>
          </cell>
          <cell r="CB7">
            <v>305.54651919323356</v>
          </cell>
          <cell r="CC7">
            <v>316.11906310995442</v>
          </cell>
          <cell r="CD7">
            <v>271.71437865972672</v>
          </cell>
          <cell r="CE7">
            <v>272.77163305139879</v>
          </cell>
          <cell r="CF7">
            <v>263.25634352635001</v>
          </cell>
          <cell r="CG7">
            <v>307.66102797657771</v>
          </cell>
          <cell r="CH7">
            <v>321.40533506831491</v>
          </cell>
          <cell r="CI7">
            <v>296.03122966818478</v>
          </cell>
          <cell r="CJ7">
            <v>351.00845803513334</v>
          </cell>
          <cell r="CK7">
            <v>294.97397527651265</v>
          </cell>
          <cell r="CL7">
            <v>275.94339622641508</v>
          </cell>
          <cell r="CM7">
            <v>296.03122966818478</v>
          </cell>
          <cell r="CN7">
            <v>305.54651919323356</v>
          </cell>
          <cell r="CO7">
            <v>316.11906310995442</v>
          </cell>
          <cell r="CP7">
            <v>271.71437865972672</v>
          </cell>
          <cell r="CQ7">
            <v>272.77163305139879</v>
          </cell>
          <cell r="CR7">
            <v>263.25634352635001</v>
          </cell>
          <cell r="CS7">
            <v>307.66102797657771</v>
          </cell>
          <cell r="CT7">
            <v>321.40533506831491</v>
          </cell>
          <cell r="CU7">
            <v>296.03122966818478</v>
          </cell>
          <cell r="CV7">
            <v>351.00845803513334</v>
          </cell>
          <cell r="CW7">
            <v>294.97397527651265</v>
          </cell>
          <cell r="CX7">
            <v>275.94339622641508</v>
          </cell>
          <cell r="CY7">
            <v>296.03122966818478</v>
          </cell>
        </row>
        <row r="8">
          <cell r="BP8">
            <v>247.54708099999999</v>
          </cell>
          <cell r="BQ8">
            <v>264.58411100000001</v>
          </cell>
          <cell r="BR8">
            <v>283.97107499999998</v>
          </cell>
          <cell r="BS8">
            <v>300.60111899999998</v>
          </cell>
          <cell r="BT8">
            <v>306.58426400000002</v>
          </cell>
          <cell r="BU8">
            <v>192.845765</v>
          </cell>
          <cell r="BV8">
            <v>259.86875300000003</v>
          </cell>
          <cell r="BW8">
            <v>243.709596</v>
          </cell>
          <cell r="BX8">
            <v>284.769882</v>
          </cell>
          <cell r="BY8">
            <v>286.20049</v>
          </cell>
          <cell r="BZ8">
            <v>251.64586</v>
          </cell>
          <cell r="CA8">
            <v>294.85045400000001</v>
          </cell>
          <cell r="CB8">
            <v>236.8249837345478</v>
          </cell>
          <cell r="CC8">
            <v>245.28301886792451</v>
          </cell>
          <cell r="CD8">
            <v>236.8249837345478</v>
          </cell>
          <cell r="CE8">
            <v>281.22966818477551</v>
          </cell>
          <cell r="CF8">
            <v>281.22966818477551</v>
          </cell>
          <cell r="CG8">
            <v>235.76772934287573</v>
          </cell>
          <cell r="CH8">
            <v>241.05400130123616</v>
          </cell>
          <cell r="CI8">
            <v>234.71047495120362</v>
          </cell>
          <cell r="CJ8">
            <v>243.16851008458033</v>
          </cell>
          <cell r="CK8">
            <v>272.77163305139879</v>
          </cell>
          <cell r="CL8">
            <v>254.79830839297333</v>
          </cell>
          <cell r="CM8">
            <v>273.82888744307093</v>
          </cell>
          <cell r="CN8">
            <v>236.8249837345478</v>
          </cell>
          <cell r="CO8">
            <v>245.28301886792451</v>
          </cell>
          <cell r="CP8">
            <v>236.8249837345478</v>
          </cell>
          <cell r="CQ8">
            <v>281.22966818477551</v>
          </cell>
          <cell r="CR8">
            <v>281.22966818477551</v>
          </cell>
          <cell r="CS8">
            <v>235.76772934287573</v>
          </cell>
          <cell r="CT8">
            <v>241.05400130123616</v>
          </cell>
          <cell r="CU8">
            <v>234.71047495120362</v>
          </cell>
          <cell r="CV8">
            <v>243.16851008458033</v>
          </cell>
          <cell r="CW8">
            <v>272.77163305139879</v>
          </cell>
          <cell r="CX8">
            <v>254.79830839297333</v>
          </cell>
          <cell r="CY8">
            <v>273.82888744307093</v>
          </cell>
        </row>
        <row r="9">
          <cell r="BP9">
            <v>214.01458700000001</v>
          </cell>
          <cell r="BQ9">
            <v>228.206771</v>
          </cell>
          <cell r="BR9">
            <v>224.993686</v>
          </cell>
          <cell r="BS9">
            <v>228.73301599999999</v>
          </cell>
          <cell r="BT9">
            <v>179.031092</v>
          </cell>
          <cell r="BU9">
            <v>104.095315</v>
          </cell>
          <cell r="BV9">
            <v>205.642799</v>
          </cell>
          <cell r="BW9">
            <v>203.24046200000001</v>
          </cell>
          <cell r="BX9">
            <v>213.98161300000001</v>
          </cell>
          <cell r="BY9">
            <v>205.87875399999999</v>
          </cell>
          <cell r="BZ9">
            <v>194.061215</v>
          </cell>
          <cell r="CA9">
            <v>212.815674</v>
          </cell>
          <cell r="CB9">
            <v>205.10735198438516</v>
          </cell>
          <cell r="CC9">
            <v>212.50813272608977</v>
          </cell>
          <cell r="CD9">
            <v>205.10735198438516</v>
          </cell>
          <cell r="CE9">
            <v>169.16070266753414</v>
          </cell>
          <cell r="CF9">
            <v>108.89720234222511</v>
          </cell>
          <cell r="CG9">
            <v>171.27521145087832</v>
          </cell>
          <cell r="CH9">
            <v>199.8210800260247</v>
          </cell>
          <cell r="CI9">
            <v>191.36304489264802</v>
          </cell>
          <cell r="CJ9">
            <v>199.8210800260247</v>
          </cell>
          <cell r="CK9">
            <v>201.93558880936888</v>
          </cell>
          <cell r="CL9">
            <v>189.24853610930384</v>
          </cell>
          <cell r="CM9">
            <v>205.10735198438516</v>
          </cell>
          <cell r="CN9">
            <v>205.10735198438516</v>
          </cell>
          <cell r="CO9">
            <v>212.50813272608977</v>
          </cell>
          <cell r="CP9">
            <v>205.10735198438516</v>
          </cell>
          <cell r="CQ9">
            <v>169.16070266753414</v>
          </cell>
          <cell r="CR9">
            <v>108.89720234222511</v>
          </cell>
          <cell r="CS9">
            <v>171.27521145087832</v>
          </cell>
          <cell r="CT9">
            <v>199.8210800260247</v>
          </cell>
          <cell r="CU9">
            <v>191.36304489264802</v>
          </cell>
          <cell r="CV9">
            <v>199.8210800260247</v>
          </cell>
          <cell r="CW9">
            <v>201.93558880936888</v>
          </cell>
          <cell r="CX9">
            <v>189.24853610930384</v>
          </cell>
          <cell r="CY9">
            <v>205.10735198438516</v>
          </cell>
        </row>
        <row r="10">
          <cell r="BP10">
            <v>170.405991</v>
          </cell>
          <cell r="BQ10">
            <v>179.19300799999999</v>
          </cell>
          <cell r="BR10">
            <v>158.17694800000001</v>
          </cell>
          <cell r="BS10">
            <v>106.082448</v>
          </cell>
          <cell r="BT10">
            <v>182.25707199999999</v>
          </cell>
          <cell r="BU10">
            <v>173.59605300000001</v>
          </cell>
          <cell r="BV10">
            <v>161.289052</v>
          </cell>
          <cell r="BW10">
            <v>148.068093</v>
          </cell>
          <cell r="BX10">
            <v>157.736232</v>
          </cell>
          <cell r="BY10">
            <v>164.02665300000001</v>
          </cell>
          <cell r="BZ10">
            <v>148.66270700000001</v>
          </cell>
          <cell r="CA10">
            <v>173.863642</v>
          </cell>
          <cell r="CB10">
            <v>159.64541314248535</v>
          </cell>
          <cell r="CC10">
            <v>164.93168510084578</v>
          </cell>
          <cell r="CD10">
            <v>77.179570592062461</v>
          </cell>
          <cell r="CE10">
            <v>113.12621990891346</v>
          </cell>
          <cell r="CF10">
            <v>163.87443070917371</v>
          </cell>
          <cell r="CG10">
            <v>152.24463240078074</v>
          </cell>
          <cell r="CH10">
            <v>148.01561483409239</v>
          </cell>
          <cell r="CI10">
            <v>140.61483409238775</v>
          </cell>
          <cell r="CJ10">
            <v>148.01561483409239</v>
          </cell>
          <cell r="CK10">
            <v>156.4736499674691</v>
          </cell>
          <cell r="CL10">
            <v>146.95836044242029</v>
          </cell>
          <cell r="CM10">
            <v>157.53090435914118</v>
          </cell>
          <cell r="CN10">
            <v>159.64541314248535</v>
          </cell>
          <cell r="CO10">
            <v>164.93168510084578</v>
          </cell>
          <cell r="CP10">
            <v>77.179570592062461</v>
          </cell>
          <cell r="CQ10">
            <v>113.12621990891346</v>
          </cell>
          <cell r="CR10">
            <v>163.87443070917371</v>
          </cell>
          <cell r="CS10">
            <v>152.24463240078074</v>
          </cell>
          <cell r="CT10">
            <v>148.01561483409239</v>
          </cell>
          <cell r="CU10">
            <v>140.61483409238775</v>
          </cell>
          <cell r="CV10">
            <v>148.01561483409239</v>
          </cell>
          <cell r="CW10">
            <v>156.4736499674691</v>
          </cell>
          <cell r="CX10">
            <v>146.95836044242029</v>
          </cell>
          <cell r="CY10">
            <v>157.53090435914118</v>
          </cell>
        </row>
        <row r="11">
          <cell r="BP11">
            <v>77.661922000000004</v>
          </cell>
          <cell r="BQ11">
            <v>81.500707000000006</v>
          </cell>
          <cell r="BR11">
            <v>69.283345999999995</v>
          </cell>
          <cell r="BS11">
            <v>69.937364000000002</v>
          </cell>
          <cell r="BT11">
            <v>63.693136000000003</v>
          </cell>
          <cell r="BU11">
            <v>31.210967</v>
          </cell>
          <cell r="BV11">
            <v>65.775732000000005</v>
          </cell>
          <cell r="BW11">
            <v>51.372771999999998</v>
          </cell>
          <cell r="BX11">
            <v>80.393121000000008</v>
          </cell>
          <cell r="BY11">
            <v>39.429172999999999</v>
          </cell>
          <cell r="BZ11">
            <v>33.480665999999999</v>
          </cell>
          <cell r="CA11">
            <v>79.906667999999996</v>
          </cell>
          <cell r="CB11">
            <v>76.122316200390372</v>
          </cell>
          <cell r="CC11">
            <v>78.23682498373455</v>
          </cell>
          <cell r="CD11">
            <v>76.122316200390372</v>
          </cell>
          <cell r="CE11">
            <v>78.23682498373455</v>
          </cell>
          <cell r="CF11">
            <v>77.179570592062461</v>
          </cell>
          <cell r="CG11">
            <v>76.122316200390372</v>
          </cell>
          <cell r="CH11">
            <v>88.809368900455425</v>
          </cell>
          <cell r="CI11">
            <v>75.065061808718283</v>
          </cell>
          <cell r="CJ11">
            <v>83.52309694209498</v>
          </cell>
          <cell r="CK11">
            <v>78.23682498373455</v>
          </cell>
          <cell r="CL11">
            <v>72.950553025374106</v>
          </cell>
          <cell r="CM11">
            <v>79.294079375406639</v>
          </cell>
          <cell r="CN11">
            <v>76.122316200390372</v>
          </cell>
          <cell r="CO11">
            <v>78.23682498373455</v>
          </cell>
          <cell r="CP11">
            <v>76.122316200390372</v>
          </cell>
          <cell r="CQ11">
            <v>78.23682498373455</v>
          </cell>
          <cell r="CR11">
            <v>77.179570592062461</v>
          </cell>
          <cell r="CS11">
            <v>76.122316200390372</v>
          </cell>
          <cell r="CT11">
            <v>88.809368900455425</v>
          </cell>
          <cell r="CU11">
            <v>75.065061808718283</v>
          </cell>
          <cell r="CV11">
            <v>83.52309694209498</v>
          </cell>
          <cell r="CW11">
            <v>78.23682498373455</v>
          </cell>
          <cell r="CX11">
            <v>72.950553025374106</v>
          </cell>
          <cell r="CY11">
            <v>79.294079375406639</v>
          </cell>
        </row>
        <row r="12">
          <cell r="BP12">
            <v>67.248536000000001</v>
          </cell>
          <cell r="BQ12">
            <v>72.725104000000002</v>
          </cell>
          <cell r="BR12">
            <v>67.045990000000003</v>
          </cell>
          <cell r="BS12">
            <v>66.999246999999997</v>
          </cell>
          <cell r="BT12">
            <v>65.083658</v>
          </cell>
          <cell r="BU12">
            <v>25.319461</v>
          </cell>
          <cell r="BV12">
            <v>56.944747999999997</v>
          </cell>
          <cell r="BW12">
            <v>54.642350999999998</v>
          </cell>
          <cell r="BX12">
            <v>68.035444999999996</v>
          </cell>
          <cell r="BY12">
            <v>34.393346000000001</v>
          </cell>
          <cell r="BZ12">
            <v>29.430999</v>
          </cell>
          <cell r="CA12">
            <v>59.573729999999998</v>
          </cell>
          <cell r="CB12">
            <v>60.263500325309039</v>
          </cell>
          <cell r="CC12">
            <v>62.378009108653217</v>
          </cell>
          <cell r="CD12">
            <v>65.549772283669483</v>
          </cell>
          <cell r="CE12">
            <v>67.664281067013661</v>
          </cell>
          <cell r="CF12">
            <v>57.091737150292772</v>
          </cell>
          <cell r="CG12">
            <v>65.549772283669483</v>
          </cell>
          <cell r="CH12">
            <v>79.294079375406639</v>
          </cell>
          <cell r="CI12">
            <v>71.893298633702017</v>
          </cell>
          <cell r="CJ12">
            <v>61.320754716981128</v>
          </cell>
          <cell r="CK12">
            <v>63.435263500325306</v>
          </cell>
          <cell r="CL12">
            <v>59.20624593363695</v>
          </cell>
          <cell r="CM12">
            <v>64.492517891997394</v>
          </cell>
          <cell r="CN12">
            <v>60.263500325309039</v>
          </cell>
          <cell r="CO12">
            <v>62.378009108653217</v>
          </cell>
          <cell r="CP12">
            <v>65.549772283669483</v>
          </cell>
          <cell r="CQ12">
            <v>67.664281067013661</v>
          </cell>
          <cell r="CR12">
            <v>57.091737150292772</v>
          </cell>
          <cell r="CS12">
            <v>65.549772283669483</v>
          </cell>
          <cell r="CT12">
            <v>79.294079375406639</v>
          </cell>
          <cell r="CU12">
            <v>71.893298633702017</v>
          </cell>
          <cell r="CV12">
            <v>61.320754716981128</v>
          </cell>
          <cell r="CW12">
            <v>63.435263500325306</v>
          </cell>
          <cell r="CX12">
            <v>59.20624593363695</v>
          </cell>
          <cell r="CY12">
            <v>64.492517891997394</v>
          </cell>
        </row>
        <row r="13">
          <cell r="BP13">
            <v>17.812864999999999</v>
          </cell>
          <cell r="BQ13">
            <v>16.463681999999999</v>
          </cell>
          <cell r="BR13">
            <v>15.320261</v>
          </cell>
          <cell r="BS13">
            <v>18.350339999999999</v>
          </cell>
          <cell r="BT13">
            <v>8.2376679999999993</v>
          </cell>
          <cell r="BU13">
            <v>-1.304084</v>
          </cell>
          <cell r="BV13">
            <v>15.894945999999999</v>
          </cell>
          <cell r="BW13">
            <v>13.518017</v>
          </cell>
          <cell r="BX13">
            <v>14.091089999999999</v>
          </cell>
          <cell r="BY13">
            <v>15.739134</v>
          </cell>
          <cell r="BZ13">
            <v>16.468371999999999</v>
          </cell>
          <cell r="CA13">
            <v>19.385753999999999</v>
          </cell>
          <cell r="CB13">
            <v>44.404684450227712</v>
          </cell>
          <cell r="CC13">
            <v>45.461938841899801</v>
          </cell>
          <cell r="CD13">
            <v>44.404684450227712</v>
          </cell>
          <cell r="CE13">
            <v>23.259596616785945</v>
          </cell>
          <cell r="CF13">
            <v>45.461938841899801</v>
          </cell>
          <cell r="CG13">
            <v>42.290175666883535</v>
          </cell>
          <cell r="CH13">
            <v>43.347430058555624</v>
          </cell>
          <cell r="CI13">
            <v>42.290175666883535</v>
          </cell>
          <cell r="CJ13">
            <v>43.347430058555624</v>
          </cell>
          <cell r="CK13">
            <v>21.145087833441767</v>
          </cell>
          <cell r="CL13">
            <v>38.061158100195186</v>
          </cell>
          <cell r="CM13">
            <v>43.347430058555624</v>
          </cell>
          <cell r="CN13">
            <v>44.404684450227712</v>
          </cell>
          <cell r="CO13">
            <v>45.461938841899801</v>
          </cell>
          <cell r="CP13">
            <v>44.404684450227712</v>
          </cell>
          <cell r="CQ13">
            <v>23.259596616785945</v>
          </cell>
          <cell r="CR13">
            <v>45.461938841899801</v>
          </cell>
          <cell r="CS13">
            <v>42.290175666883535</v>
          </cell>
          <cell r="CT13">
            <v>43.347430058555624</v>
          </cell>
          <cell r="CU13">
            <v>42.290175666883535</v>
          </cell>
          <cell r="CV13">
            <v>43.347430058555624</v>
          </cell>
          <cell r="CW13">
            <v>21.145087833441767</v>
          </cell>
          <cell r="CX13">
            <v>38.061158100195186</v>
          </cell>
          <cell r="CY13">
            <v>43.347430058555624</v>
          </cell>
        </row>
        <row r="14">
          <cell r="BP14">
            <v>69.147199999999998</v>
          </cell>
          <cell r="BQ14">
            <v>79.913416999999995</v>
          </cell>
          <cell r="BR14">
            <v>94.688484000000003</v>
          </cell>
          <cell r="BS14">
            <v>53.785539999999997</v>
          </cell>
          <cell r="BT14">
            <v>108.044489</v>
          </cell>
          <cell r="BU14">
            <v>116.051782</v>
          </cell>
          <cell r="BV14">
            <v>108.60624199999999</v>
          </cell>
          <cell r="BW14">
            <v>75.405134000000004</v>
          </cell>
          <cell r="BX14">
            <v>79.456470999999993</v>
          </cell>
          <cell r="BY14">
            <v>76.918681000000007</v>
          </cell>
          <cell r="BZ14">
            <v>73.960993000000002</v>
          </cell>
          <cell r="CA14">
            <v>93.023814999999999</v>
          </cell>
          <cell r="CB14">
            <v>69.778789850357839</v>
          </cell>
          <cell r="CC14">
            <v>72.950553025374106</v>
          </cell>
          <cell r="CD14">
            <v>95.152895250487958</v>
          </cell>
          <cell r="CE14">
            <v>98.324658425504225</v>
          </cell>
          <cell r="CF14">
            <v>99.381912817176314</v>
          </cell>
          <cell r="CG14">
            <v>89.866623292127514</v>
          </cell>
          <cell r="CH14">
            <v>89.866623292127514</v>
          </cell>
          <cell r="CI14">
            <v>85.637605725439158</v>
          </cell>
          <cell r="CJ14">
            <v>89.866623292127514</v>
          </cell>
          <cell r="CK14">
            <v>93.038386467143781</v>
          </cell>
          <cell r="CL14">
            <v>83.52309694209498</v>
          </cell>
          <cell r="CM14">
            <v>90.923877683799603</v>
          </cell>
          <cell r="CN14">
            <v>69.778789850357839</v>
          </cell>
          <cell r="CO14">
            <v>72.950553025374106</v>
          </cell>
          <cell r="CP14">
            <v>95.152895250487958</v>
          </cell>
          <cell r="CQ14">
            <v>98.324658425504225</v>
          </cell>
          <cell r="CR14">
            <v>99.381912817176314</v>
          </cell>
          <cell r="CS14">
            <v>89.866623292127514</v>
          </cell>
          <cell r="CT14">
            <v>89.866623292127514</v>
          </cell>
          <cell r="CU14">
            <v>85.637605725439158</v>
          </cell>
          <cell r="CV14">
            <v>89.866623292127514</v>
          </cell>
          <cell r="CW14">
            <v>93.038386467143781</v>
          </cell>
          <cell r="CX14">
            <v>83.52309694209498</v>
          </cell>
          <cell r="CY14">
            <v>90.923877683799603</v>
          </cell>
        </row>
        <row r="15"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</row>
        <row r="16"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</row>
        <row r="17"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</row>
        <row r="18">
          <cell r="BP18">
            <v>160.06487599363044</v>
          </cell>
          <cell r="BQ18">
            <v>96.448910064960202</v>
          </cell>
          <cell r="BR18">
            <v>74.412431265245914</v>
          </cell>
          <cell r="BS18">
            <v>137.73579064278383</v>
          </cell>
          <cell r="BT18">
            <v>98.145252460331292</v>
          </cell>
          <cell r="BU18">
            <v>409.396451421942</v>
          </cell>
          <cell r="BV18">
            <v>211.169343</v>
          </cell>
          <cell r="BW18">
            <v>147.46678399999999</v>
          </cell>
          <cell r="BX18">
            <v>245.62610699999999</v>
          </cell>
          <cell r="BY18">
            <v>312.000832</v>
          </cell>
          <cell r="BZ18">
            <v>180.90974299999999</v>
          </cell>
          <cell r="CA18">
            <v>192.76313500000001</v>
          </cell>
          <cell r="CB18">
            <v>108</v>
          </cell>
          <cell r="CC18">
            <v>75</v>
          </cell>
          <cell r="CD18">
            <v>72</v>
          </cell>
          <cell r="CE18">
            <v>95</v>
          </cell>
          <cell r="CF18">
            <v>205</v>
          </cell>
          <cell r="CG18">
            <v>222</v>
          </cell>
          <cell r="CH18">
            <v>227</v>
          </cell>
          <cell r="CI18">
            <v>326</v>
          </cell>
          <cell r="CJ18">
            <v>297</v>
          </cell>
          <cell r="CK18">
            <v>252</v>
          </cell>
          <cell r="CL18">
            <v>207</v>
          </cell>
          <cell r="CM18">
            <v>216</v>
          </cell>
          <cell r="CN18">
            <v>108</v>
          </cell>
          <cell r="CO18">
            <v>75</v>
          </cell>
          <cell r="CP18">
            <v>72</v>
          </cell>
          <cell r="CQ18">
            <v>95</v>
          </cell>
          <cell r="CR18">
            <v>205</v>
          </cell>
          <cell r="CS18">
            <v>222</v>
          </cell>
          <cell r="CT18">
            <v>227</v>
          </cell>
          <cell r="CU18">
            <v>326</v>
          </cell>
          <cell r="CV18">
            <v>297</v>
          </cell>
          <cell r="CW18">
            <v>252</v>
          </cell>
          <cell r="CX18">
            <v>207</v>
          </cell>
          <cell r="CY18">
            <v>216</v>
          </cell>
        </row>
        <row r="19">
          <cell r="BP19">
            <v>142.19366500000001</v>
          </cell>
          <cell r="BQ19">
            <v>95.692629999999994</v>
          </cell>
          <cell r="BR19">
            <v>90.249917999999994</v>
          </cell>
          <cell r="BS19">
            <v>136.81661600000001</v>
          </cell>
          <cell r="BT19">
            <v>209.01189099999999</v>
          </cell>
          <cell r="BU19">
            <v>463.338641</v>
          </cell>
          <cell r="BV19">
            <v>152.08750699999999</v>
          </cell>
          <cell r="BW19">
            <v>44.861182999999997</v>
          </cell>
          <cell r="BX19">
            <v>91.686806000000004</v>
          </cell>
          <cell r="BY19">
            <v>173.620261</v>
          </cell>
          <cell r="BZ19">
            <v>99.423040999999998</v>
          </cell>
          <cell r="CA19">
            <v>142.87746799999999</v>
          </cell>
          <cell r="CB19">
            <v>81.408588158750803</v>
          </cell>
          <cell r="CC19">
            <v>54.977228366948601</v>
          </cell>
          <cell r="CD19">
            <v>52.862719583604424</v>
          </cell>
          <cell r="CE19">
            <v>72.950553025374106</v>
          </cell>
          <cell r="CF19">
            <v>130.04229017566686</v>
          </cell>
          <cell r="CG19">
            <v>125.81327260897852</v>
          </cell>
          <cell r="CH19">
            <v>204.05009759271306</v>
          </cell>
          <cell r="CI19">
            <v>180.79050097592713</v>
          </cell>
          <cell r="CJ19">
            <v>155.416395575797</v>
          </cell>
          <cell r="CK19">
            <v>182.90500975927131</v>
          </cell>
          <cell r="CL19">
            <v>171.27521145087832</v>
          </cell>
          <cell r="CM19">
            <v>105.72543916720885</v>
          </cell>
          <cell r="CN19">
            <v>81.408588158750803</v>
          </cell>
          <cell r="CO19">
            <v>54.977228366948601</v>
          </cell>
          <cell r="CP19">
            <v>52.862719583604424</v>
          </cell>
          <cell r="CQ19">
            <v>72.950553025374106</v>
          </cell>
          <cell r="CR19">
            <v>130.04229017566686</v>
          </cell>
          <cell r="CS19">
            <v>125.81327260897852</v>
          </cell>
          <cell r="CT19">
            <v>204.05009759271306</v>
          </cell>
          <cell r="CU19">
            <v>180.79050097592713</v>
          </cell>
          <cell r="CV19">
            <v>155.416395575797</v>
          </cell>
          <cell r="CW19">
            <v>182.90500975927131</v>
          </cell>
          <cell r="CX19">
            <v>171.27521145087832</v>
          </cell>
          <cell r="CY19">
            <v>105.72543916720885</v>
          </cell>
        </row>
        <row r="20">
          <cell r="BP20">
            <v>75.169899999999998</v>
          </cell>
          <cell r="BQ20">
            <v>49.147100000000002</v>
          </cell>
          <cell r="BR20">
            <v>40.991399999999999</v>
          </cell>
          <cell r="BS20">
            <v>80.271600000000007</v>
          </cell>
          <cell r="BT20">
            <v>63.882899999999999</v>
          </cell>
          <cell r="BU20">
            <v>170.98159999999999</v>
          </cell>
          <cell r="BV20">
            <v>85.100499999999997</v>
          </cell>
          <cell r="BW20">
            <v>60.5535</v>
          </cell>
          <cell r="BX20">
            <v>100.23674200000001</v>
          </cell>
          <cell r="BY20">
            <v>130.91303500000001</v>
          </cell>
          <cell r="BZ20">
            <v>80.076750000000004</v>
          </cell>
          <cell r="CA20">
            <v>88.053749999999994</v>
          </cell>
          <cell r="CB20">
            <v>72</v>
          </cell>
          <cell r="CC20">
            <v>37</v>
          </cell>
          <cell r="CD20">
            <v>36</v>
          </cell>
          <cell r="CE20">
            <v>52</v>
          </cell>
          <cell r="CF20">
            <v>89</v>
          </cell>
          <cell r="CG20">
            <v>99</v>
          </cell>
          <cell r="CH20">
            <v>102</v>
          </cell>
          <cell r="CI20">
            <v>126</v>
          </cell>
          <cell r="CJ20">
            <v>121</v>
          </cell>
          <cell r="CK20">
            <v>100</v>
          </cell>
          <cell r="CL20">
            <v>89</v>
          </cell>
          <cell r="CM20">
            <v>95</v>
          </cell>
          <cell r="CN20">
            <v>72</v>
          </cell>
          <cell r="CO20">
            <v>37</v>
          </cell>
          <cell r="CP20">
            <v>36</v>
          </cell>
          <cell r="CQ20">
            <v>52</v>
          </cell>
          <cell r="CR20">
            <v>89</v>
          </cell>
          <cell r="CS20">
            <v>99</v>
          </cell>
          <cell r="CT20">
            <v>102</v>
          </cell>
          <cell r="CU20">
            <v>126</v>
          </cell>
          <cell r="CV20">
            <v>121</v>
          </cell>
          <cell r="CW20">
            <v>100</v>
          </cell>
          <cell r="CX20">
            <v>89</v>
          </cell>
          <cell r="CY20">
            <v>95</v>
          </cell>
        </row>
        <row r="22">
          <cell r="BP22">
            <v>29.201750000000001</v>
          </cell>
          <cell r="BQ22">
            <v>21.06625</v>
          </cell>
          <cell r="BR22">
            <v>0</v>
          </cell>
          <cell r="BS22">
            <v>8.7949999999999999</v>
          </cell>
          <cell r="BT22">
            <v>16.158750000000001</v>
          </cell>
          <cell r="BU22">
            <v>31.1</v>
          </cell>
          <cell r="BV22">
            <v>61.545000000000002</v>
          </cell>
          <cell r="BW22">
            <v>23.519749999999998</v>
          </cell>
          <cell r="BX22">
            <v>28.223699999999997</v>
          </cell>
          <cell r="BY22">
            <v>32.109439999999999</v>
          </cell>
          <cell r="BZ22">
            <v>35.299578000000004</v>
          </cell>
          <cell r="CA22">
            <v>36.139493599999994</v>
          </cell>
          <cell r="CB22">
            <v>91.046339616960012</v>
          </cell>
          <cell r="CC22">
            <v>94.081217604192005</v>
          </cell>
          <cell r="CD22">
            <v>91.046339616960012</v>
          </cell>
          <cell r="CE22">
            <v>94.081217604192005</v>
          </cell>
          <cell r="CF22">
            <v>54.822950700336001</v>
          </cell>
          <cell r="CG22">
            <v>53.166261133439995</v>
          </cell>
          <cell r="CH22">
            <v>94.081217604192005</v>
          </cell>
          <cell r="CI22">
            <v>91.046339616960012</v>
          </cell>
          <cell r="CJ22">
            <v>94.081217604192005</v>
          </cell>
          <cell r="CK22">
            <v>94.081217604192005</v>
          </cell>
          <cell r="CL22">
            <v>88.011461629728004</v>
          </cell>
          <cell r="CM22">
            <v>94.081217604192005</v>
          </cell>
          <cell r="CN22">
            <v>91.046339616960012</v>
          </cell>
          <cell r="CO22">
            <v>94.081217604192005</v>
          </cell>
          <cell r="CP22">
            <v>91.046339616960012</v>
          </cell>
          <cell r="CQ22">
            <v>94.081217604192005</v>
          </cell>
          <cell r="CR22">
            <v>54.822950700336001</v>
          </cell>
          <cell r="CS22">
            <v>53.166261133439995</v>
          </cell>
          <cell r="CT22">
            <v>94.081217604192005</v>
          </cell>
          <cell r="CU22">
            <v>91.046339616960012</v>
          </cell>
          <cell r="CV22">
            <v>94.081217604192005</v>
          </cell>
          <cell r="CW22">
            <v>94.081217604192005</v>
          </cell>
          <cell r="CX22">
            <v>88.011461629728004</v>
          </cell>
          <cell r="CY22">
            <v>94.081217604192005</v>
          </cell>
        </row>
        <row r="23">
          <cell r="BP23">
            <v>475.23122383999976</v>
          </cell>
          <cell r="BQ23">
            <v>436.41831784000016</v>
          </cell>
          <cell r="BR23">
            <v>327.32910327999997</v>
          </cell>
          <cell r="BS23">
            <v>358.85220900000002</v>
          </cell>
          <cell r="BT23">
            <v>340.10438367999996</v>
          </cell>
          <cell r="BU23">
            <v>305.3292367200001</v>
          </cell>
          <cell r="BV23">
            <v>368.229555</v>
          </cell>
          <cell r="BW23">
            <v>339.96889753599999</v>
          </cell>
          <cell r="BX23">
            <v>342.49685638720001</v>
          </cell>
          <cell r="BY23">
            <v>339.22578586463999</v>
          </cell>
          <cell r="BZ23">
            <v>339.05006630156805</v>
          </cell>
          <cell r="CA23">
            <v>345.79423221788159</v>
          </cell>
          <cell r="CB23">
            <v>489.13475077630801</v>
          </cell>
          <cell r="CC23">
            <v>487.84157385032165</v>
          </cell>
          <cell r="CD23">
            <v>395.07196916350802</v>
          </cell>
          <cell r="CE23">
            <v>404.46259634486165</v>
          </cell>
          <cell r="CF23">
            <v>356.11190932360682</v>
          </cell>
          <cell r="CG23">
            <v>440.44924457734203</v>
          </cell>
          <cell r="CH23">
            <v>505.4392424688516</v>
          </cell>
          <cell r="CI23">
            <v>489.13475077630801</v>
          </cell>
          <cell r="CJ23">
            <v>505.4392424688516</v>
          </cell>
          <cell r="CK23">
            <v>505.4392424688516</v>
          </cell>
          <cell r="CL23">
            <v>472.83025908376442</v>
          </cell>
          <cell r="CM23">
            <v>505.4392424688516</v>
          </cell>
          <cell r="CN23">
            <v>489.13475077630801</v>
          </cell>
          <cell r="CO23">
            <v>487.84157385032165</v>
          </cell>
          <cell r="CP23">
            <v>395.07196916350802</v>
          </cell>
          <cell r="CQ23">
            <v>404.46259634486165</v>
          </cell>
          <cell r="CR23">
            <v>356.11190932360682</v>
          </cell>
          <cell r="CS23">
            <v>440.44924457734203</v>
          </cell>
          <cell r="CT23">
            <v>505.4392424688516</v>
          </cell>
          <cell r="CU23">
            <v>489.13475077630801</v>
          </cell>
          <cell r="CV23">
            <v>505.4392424688516</v>
          </cell>
          <cell r="CW23">
            <v>505.4392424688516</v>
          </cell>
          <cell r="CX23">
            <v>472.83025908376442</v>
          </cell>
          <cell r="CY23">
            <v>505.4392424688516</v>
          </cell>
        </row>
        <row r="24">
          <cell r="BP24">
            <v>383.84625</v>
          </cell>
          <cell r="BQ24">
            <v>349.50375000000003</v>
          </cell>
          <cell r="BR24">
            <v>289.64249999999998</v>
          </cell>
          <cell r="BS24">
            <v>193.45375000000001</v>
          </cell>
          <cell r="BT24">
            <v>195.97749999999999</v>
          </cell>
          <cell r="BU24">
            <v>110.9975</v>
          </cell>
          <cell r="BV24">
            <v>159.88175000000001</v>
          </cell>
          <cell r="BW24">
            <v>189.9906</v>
          </cell>
          <cell r="BX24">
            <v>170.06022000000002</v>
          </cell>
          <cell r="BY24">
            <v>165.38151400000001</v>
          </cell>
          <cell r="BZ24">
            <v>159.26231680000004</v>
          </cell>
          <cell r="CA24">
            <v>168.91528016000001</v>
          </cell>
          <cell r="CB24">
            <v>379.45388963664004</v>
          </cell>
          <cell r="CC24">
            <v>392.10235262452807</v>
          </cell>
          <cell r="CD24">
            <v>379.45388963664004</v>
          </cell>
          <cell r="CE24">
            <v>300.80545023306968</v>
          </cell>
          <cell r="CF24">
            <v>283.78796128300803</v>
          </cell>
          <cell r="CG24">
            <v>256.41453468103202</v>
          </cell>
          <cell r="CH24">
            <v>392.10235262452807</v>
          </cell>
          <cell r="CI24">
            <v>379.45388963664004</v>
          </cell>
          <cell r="CJ24">
            <v>392.10235262452807</v>
          </cell>
          <cell r="CK24">
            <v>392.10235262452807</v>
          </cell>
          <cell r="CL24">
            <v>366.80542664875202</v>
          </cell>
          <cell r="CM24">
            <v>392.10235262452807</v>
          </cell>
          <cell r="CN24">
            <v>379.45388963664004</v>
          </cell>
          <cell r="CO24">
            <v>392.10235262452807</v>
          </cell>
          <cell r="CP24">
            <v>379.45388963664004</v>
          </cell>
          <cell r="CQ24">
            <v>300.80545023306968</v>
          </cell>
          <cell r="CR24">
            <v>283.78796128300803</v>
          </cell>
          <cell r="CS24">
            <v>256.41453468103202</v>
          </cell>
          <cell r="CT24">
            <v>392.10235262452807</v>
          </cell>
          <cell r="CU24">
            <v>379.45388963664004</v>
          </cell>
          <cell r="CV24">
            <v>392.10235262452807</v>
          </cell>
          <cell r="CW24">
            <v>392.10235262452807</v>
          </cell>
          <cell r="CX24">
            <v>366.80542664875202</v>
          </cell>
          <cell r="CY24">
            <v>392.10235262452807</v>
          </cell>
        </row>
        <row r="25">
          <cell r="BP25">
            <v>0.49353000000000002</v>
          </cell>
          <cell r="BQ25">
            <v>2.1657760000000001</v>
          </cell>
          <cell r="BR25">
            <v>2.1238090000000001</v>
          </cell>
          <cell r="BS25">
            <v>0.54186000000000001</v>
          </cell>
          <cell r="BT25">
            <v>7.76E-4</v>
          </cell>
          <cell r="BU25">
            <v>0.15849299999999999</v>
          </cell>
          <cell r="BV25">
            <v>5.1190959999999999</v>
          </cell>
          <cell r="BW25">
            <v>1.5888068</v>
          </cell>
          <cell r="BX25">
            <v>1.4818063599999998</v>
          </cell>
          <cell r="BY25">
            <v>1.669795632</v>
          </cell>
          <cell r="BZ25">
            <v>2.0035995583999999</v>
          </cell>
          <cell r="CA25">
            <v>2.3726208700799996</v>
          </cell>
          <cell r="CB25">
            <v>2.5</v>
          </cell>
          <cell r="CC25">
            <v>2.5</v>
          </cell>
          <cell r="CD25">
            <v>2.5</v>
          </cell>
          <cell r="CE25">
            <v>5.5</v>
          </cell>
          <cell r="CF25">
            <v>10</v>
          </cell>
          <cell r="CG25">
            <v>15</v>
          </cell>
          <cell r="CH25">
            <v>25</v>
          </cell>
          <cell r="CI25">
            <v>32.5</v>
          </cell>
          <cell r="CJ25">
            <v>30</v>
          </cell>
          <cell r="CK25">
            <v>20</v>
          </cell>
          <cell r="CL25">
            <v>15.5</v>
          </cell>
          <cell r="CM25">
            <v>10</v>
          </cell>
          <cell r="CN25">
            <v>2.5</v>
          </cell>
          <cell r="CO25">
            <v>2.5</v>
          </cell>
          <cell r="CP25">
            <v>2.5</v>
          </cell>
          <cell r="CQ25">
            <v>5.5</v>
          </cell>
          <cell r="CR25">
            <v>10</v>
          </cell>
          <cell r="CS25">
            <v>15</v>
          </cell>
          <cell r="CT25">
            <v>25</v>
          </cell>
          <cell r="CU25">
            <v>32.5</v>
          </cell>
          <cell r="CV25">
            <v>30</v>
          </cell>
          <cell r="CW25">
            <v>20</v>
          </cell>
          <cell r="CX25">
            <v>15.5</v>
          </cell>
          <cell r="CY25">
            <v>10</v>
          </cell>
        </row>
        <row r="26">
          <cell r="BD26">
            <v>0.38551659999999999</v>
          </cell>
          <cell r="BE26">
            <v>1.26997</v>
          </cell>
          <cell r="BF26">
            <v>0.90545399999999998</v>
          </cell>
          <cell r="BG26">
            <v>3.9743929999999996</v>
          </cell>
          <cell r="BH26">
            <v>0.70569199999999999</v>
          </cell>
          <cell r="BI26">
            <v>1.4797119999999999</v>
          </cell>
          <cell r="BJ26">
            <v>14.020123999999999</v>
          </cell>
          <cell r="BK26">
            <v>31.197105999999998</v>
          </cell>
          <cell r="BL26">
            <v>46.537948999999998</v>
          </cell>
          <cell r="BM26">
            <v>27.477767999999998</v>
          </cell>
          <cell r="BN26">
            <v>0.24671300000000002</v>
          </cell>
          <cell r="BO26">
            <v>9.4206999999999999E-2</v>
          </cell>
          <cell r="BP26">
            <v>1.824624999999982</v>
          </cell>
          <cell r="BQ26">
            <v>0.32871300000000003</v>
          </cell>
          <cell r="BR26">
            <v>1.562605</v>
          </cell>
          <cell r="BS26">
            <v>1.5109570000000001</v>
          </cell>
          <cell r="BT26">
            <v>6.3538750000000004</v>
          </cell>
          <cell r="BU26">
            <v>3.5647920000000002</v>
          </cell>
          <cell r="BV26">
            <v>5.2970620000000004</v>
          </cell>
          <cell r="BW26">
            <v>3.6578582000000006</v>
          </cell>
          <cell r="BX26">
            <v>4.0769088399999998</v>
          </cell>
          <cell r="BY26">
            <v>4.5900992080000007</v>
          </cell>
          <cell r="BZ26">
            <v>4.2373440496000008</v>
          </cell>
          <cell r="CA26">
            <v>4.3718544595199997</v>
          </cell>
          <cell r="CB26">
            <v>2.3391812865497075</v>
          </cell>
          <cell r="CC26">
            <v>2.3391812865497075</v>
          </cell>
          <cell r="CD26">
            <v>2.3391812865497075</v>
          </cell>
          <cell r="CE26">
            <v>5.1461988304093564</v>
          </cell>
          <cell r="CF26">
            <v>9.3567251461988299</v>
          </cell>
          <cell r="CG26">
            <v>14.035087719298245</v>
          </cell>
          <cell r="CH26">
            <v>23.391812865497073</v>
          </cell>
          <cell r="CI26">
            <v>30.409356725146196</v>
          </cell>
          <cell r="CJ26">
            <v>28.07017543859649</v>
          </cell>
          <cell r="CK26">
            <v>18.71345029239766</v>
          </cell>
          <cell r="CL26">
            <v>14.502923976608187</v>
          </cell>
          <cell r="CM26">
            <v>9.3567251461988299</v>
          </cell>
          <cell r="CN26">
            <v>2.3391812865497075</v>
          </cell>
          <cell r="CO26">
            <v>2.3391812865497075</v>
          </cell>
          <cell r="CP26">
            <v>2.3391812865497075</v>
          </cell>
          <cell r="CQ26">
            <v>5.1461988304093564</v>
          </cell>
          <cell r="CR26">
            <v>9.3567251461988299</v>
          </cell>
          <cell r="CS26">
            <v>14.035087719298245</v>
          </cell>
          <cell r="CT26">
            <v>23.391812865497073</v>
          </cell>
          <cell r="CU26">
            <v>30.409356725146196</v>
          </cell>
          <cell r="CV26">
            <v>28.07017543859649</v>
          </cell>
          <cell r="CW26">
            <v>18.71345029239766</v>
          </cell>
          <cell r="CX26">
            <v>14.502923976608187</v>
          </cell>
          <cell r="CY26">
            <v>9.3567251461988299</v>
          </cell>
        </row>
        <row r="27">
          <cell r="BP27">
            <v>21.034880000000001</v>
          </cell>
          <cell r="BQ27">
            <v>19.226431999999996</v>
          </cell>
          <cell r="BR27">
            <v>7.7007680000000001</v>
          </cell>
          <cell r="BS27">
            <v>3.8262719999999999</v>
          </cell>
          <cell r="BT27">
            <v>3.6402559999999999</v>
          </cell>
          <cell r="BU27">
            <v>22.515263999999995</v>
          </cell>
          <cell r="BV27">
            <v>37.681215999999999</v>
          </cell>
          <cell r="BW27">
            <v>15.0727552</v>
          </cell>
          <cell r="BX27">
            <v>16.54715264</v>
          </cell>
          <cell r="BY27">
            <v>19.091328768</v>
          </cell>
          <cell r="BZ27">
            <v>22.1815433216</v>
          </cell>
          <cell r="CA27">
            <v>22.114799185919999</v>
          </cell>
          <cell r="CB27">
            <v>18</v>
          </cell>
          <cell r="CC27">
            <v>18</v>
          </cell>
          <cell r="CD27">
            <v>18</v>
          </cell>
          <cell r="CE27">
            <v>3</v>
          </cell>
          <cell r="CF27">
            <v>20</v>
          </cell>
          <cell r="CG27">
            <v>23</v>
          </cell>
          <cell r="CH27">
            <v>34</v>
          </cell>
          <cell r="CI27">
            <v>23</v>
          </cell>
          <cell r="CJ27">
            <v>23</v>
          </cell>
          <cell r="CK27">
            <v>23</v>
          </cell>
          <cell r="CL27">
            <v>22</v>
          </cell>
          <cell r="CM27">
            <v>15</v>
          </cell>
          <cell r="CN27">
            <v>18</v>
          </cell>
          <cell r="CO27">
            <v>18</v>
          </cell>
          <cell r="CP27">
            <v>18</v>
          </cell>
          <cell r="CQ27">
            <v>3</v>
          </cell>
          <cell r="CR27">
            <v>20</v>
          </cell>
          <cell r="CS27">
            <v>23</v>
          </cell>
          <cell r="CT27">
            <v>34</v>
          </cell>
          <cell r="CU27">
            <v>23</v>
          </cell>
          <cell r="CV27">
            <v>23</v>
          </cell>
          <cell r="CW27">
            <v>23</v>
          </cell>
          <cell r="CX27">
            <v>22</v>
          </cell>
          <cell r="CY27">
            <v>15</v>
          </cell>
        </row>
        <row r="28">
          <cell r="BP28">
            <v>71.998329999999996</v>
          </cell>
          <cell r="BQ28">
            <v>49.277419999999992</v>
          </cell>
          <cell r="BR28">
            <v>62.738520000000001</v>
          </cell>
          <cell r="BS28">
            <v>66.532020000000003</v>
          </cell>
          <cell r="BT28">
            <v>63.312780000000011</v>
          </cell>
          <cell r="BU28">
            <v>70.479920000000007</v>
          </cell>
          <cell r="BV28">
            <v>114.95466000000002</v>
          </cell>
          <cell r="BW28">
            <v>75.603580000000008</v>
          </cell>
          <cell r="BX28">
            <v>78.176592000000014</v>
          </cell>
          <cell r="BY28">
            <v>80.505506400000016</v>
          </cell>
          <cell r="BZ28">
            <v>83.944051680000015</v>
          </cell>
          <cell r="CA28">
            <v>86.636878016000011</v>
          </cell>
          <cell r="CB28">
            <v>72</v>
          </cell>
          <cell r="CC28">
            <v>28</v>
          </cell>
          <cell r="CD28">
            <v>29</v>
          </cell>
          <cell r="CE28">
            <v>65</v>
          </cell>
          <cell r="CF28">
            <v>114</v>
          </cell>
          <cell r="CG28">
            <v>160</v>
          </cell>
          <cell r="CH28">
            <v>158</v>
          </cell>
          <cell r="CI28">
            <v>160</v>
          </cell>
          <cell r="CJ28">
            <v>100</v>
          </cell>
          <cell r="CK28">
            <v>49</v>
          </cell>
          <cell r="CL28">
            <v>43</v>
          </cell>
          <cell r="CM28">
            <v>39</v>
          </cell>
          <cell r="CN28">
            <v>72</v>
          </cell>
          <cell r="CO28">
            <v>28</v>
          </cell>
          <cell r="CP28">
            <v>29</v>
          </cell>
          <cell r="CQ28">
            <v>65</v>
          </cell>
          <cell r="CR28">
            <v>114</v>
          </cell>
          <cell r="CS28">
            <v>160</v>
          </cell>
          <cell r="CT28">
            <v>158</v>
          </cell>
          <cell r="CU28">
            <v>160</v>
          </cell>
          <cell r="CV28">
            <v>100</v>
          </cell>
          <cell r="CW28">
            <v>49</v>
          </cell>
          <cell r="CX28">
            <v>43</v>
          </cell>
          <cell r="CY28">
            <v>39</v>
          </cell>
        </row>
        <row r="29"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CB29">
            <v>3</v>
          </cell>
          <cell r="CC29">
            <v>3</v>
          </cell>
          <cell r="CD29">
            <v>3</v>
          </cell>
          <cell r="CE29">
            <v>6</v>
          </cell>
          <cell r="CF29">
            <v>12</v>
          </cell>
          <cell r="CG29">
            <v>16</v>
          </cell>
          <cell r="CH29">
            <v>16</v>
          </cell>
          <cell r="CI29">
            <v>16</v>
          </cell>
          <cell r="CJ29">
            <v>11</v>
          </cell>
          <cell r="CK29">
            <v>5</v>
          </cell>
          <cell r="CL29">
            <v>5</v>
          </cell>
          <cell r="CM29">
            <v>4</v>
          </cell>
          <cell r="CN29">
            <v>3</v>
          </cell>
          <cell r="CO29">
            <v>3</v>
          </cell>
          <cell r="CP29">
            <v>3</v>
          </cell>
          <cell r="CQ29">
            <v>6</v>
          </cell>
          <cell r="CR29">
            <v>12</v>
          </cell>
          <cell r="CS29">
            <v>16</v>
          </cell>
          <cell r="CT29">
            <v>16</v>
          </cell>
          <cell r="CU29">
            <v>16</v>
          </cell>
          <cell r="CV29">
            <v>11</v>
          </cell>
          <cell r="CW29">
            <v>5</v>
          </cell>
          <cell r="CX29">
            <v>5</v>
          </cell>
          <cell r="CY29">
            <v>4</v>
          </cell>
        </row>
        <row r="30"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30</v>
          </cell>
          <cell r="CI30">
            <v>11</v>
          </cell>
          <cell r="CJ30">
            <v>0</v>
          </cell>
          <cell r="CK30">
            <v>25</v>
          </cell>
          <cell r="CL30">
            <v>16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30</v>
          </cell>
          <cell r="CU30">
            <v>11</v>
          </cell>
          <cell r="CV30">
            <v>0</v>
          </cell>
          <cell r="CW30">
            <v>25</v>
          </cell>
          <cell r="CX30">
            <v>16</v>
          </cell>
          <cell r="CY30">
            <v>0</v>
          </cell>
        </row>
        <row r="31">
          <cell r="BP31">
            <v>-1.9007999999996583E-2</v>
          </cell>
          <cell r="BQ31">
            <v>-2.2568000000003252E-2</v>
          </cell>
          <cell r="BR31">
            <v>0.17519200000000756</v>
          </cell>
          <cell r="BS31">
            <v>-0.16236</v>
          </cell>
          <cell r="BT31">
            <v>0.55771199999999421</v>
          </cell>
          <cell r="BU31">
            <v>6.1272000000003324E-2</v>
          </cell>
          <cell r="BV31">
            <v>5.0250959999999996</v>
          </cell>
          <cell r="BW31">
            <v>1.131382400000001</v>
          </cell>
          <cell r="BX31">
            <v>1.3226204799999999</v>
          </cell>
          <cell r="BY31">
            <v>1.6196165759999996</v>
          </cell>
          <cell r="BZ31">
            <v>1.8319974912000005</v>
          </cell>
          <cell r="CA31">
            <v>2.1861425894400002</v>
          </cell>
          <cell r="CB31">
            <v>0</v>
          </cell>
          <cell r="CC31">
            <v>0</v>
          </cell>
          <cell r="CD31">
            <v>0</v>
          </cell>
          <cell r="CE31">
            <v>7</v>
          </cell>
          <cell r="CF31">
            <v>10</v>
          </cell>
          <cell r="CG31">
            <v>10</v>
          </cell>
          <cell r="CH31">
            <v>10</v>
          </cell>
          <cell r="CI31">
            <v>8</v>
          </cell>
          <cell r="CJ31">
            <v>8</v>
          </cell>
          <cell r="CK31">
            <v>8</v>
          </cell>
          <cell r="CL31">
            <v>2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7</v>
          </cell>
          <cell r="CR31">
            <v>10</v>
          </cell>
          <cell r="CS31">
            <v>10</v>
          </cell>
          <cell r="CT31">
            <v>10</v>
          </cell>
          <cell r="CU31">
            <v>8</v>
          </cell>
          <cell r="CV31">
            <v>8</v>
          </cell>
          <cell r="CW31">
            <v>8</v>
          </cell>
          <cell r="CX31">
            <v>2</v>
          </cell>
          <cell r="CY31">
            <v>0</v>
          </cell>
        </row>
        <row r="32">
          <cell r="BP32">
            <v>0</v>
          </cell>
          <cell r="BQ32">
            <v>0</v>
          </cell>
          <cell r="BR32">
            <v>1.1999999999999319E-2</v>
          </cell>
          <cell r="BS32">
            <v>6.51</v>
          </cell>
          <cell r="BT32">
            <v>12.294000000000002</v>
          </cell>
          <cell r="BU32">
            <v>11.88</v>
          </cell>
          <cell r="BV32">
            <v>2.379</v>
          </cell>
          <cell r="BW32">
            <v>6.6150000000000002</v>
          </cell>
          <cell r="BX32">
            <v>7.9356000000000009</v>
          </cell>
          <cell r="BY32">
            <v>8.2207200000000018</v>
          </cell>
          <cell r="BZ32">
            <v>7.4060640000000006</v>
          </cell>
          <cell r="CA32">
            <v>6.5112768000000001</v>
          </cell>
          <cell r="CB32">
            <v>0</v>
          </cell>
          <cell r="CC32">
            <v>0</v>
          </cell>
          <cell r="CD32">
            <v>0</v>
          </cell>
          <cell r="CE32">
            <v>3</v>
          </cell>
          <cell r="CF32">
            <v>5</v>
          </cell>
          <cell r="CG32">
            <v>10</v>
          </cell>
          <cell r="CH32">
            <v>10</v>
          </cell>
          <cell r="CI32">
            <v>5</v>
          </cell>
          <cell r="CJ32">
            <v>6</v>
          </cell>
          <cell r="CK32">
            <v>6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3</v>
          </cell>
          <cell r="CR32">
            <v>5</v>
          </cell>
          <cell r="CS32">
            <v>10</v>
          </cell>
          <cell r="CT32">
            <v>10</v>
          </cell>
          <cell r="CU32">
            <v>5</v>
          </cell>
          <cell r="CV32">
            <v>6</v>
          </cell>
          <cell r="CW32">
            <v>6</v>
          </cell>
          <cell r="CX32">
            <v>0</v>
          </cell>
          <cell r="CY32">
            <v>0</v>
          </cell>
        </row>
        <row r="33">
          <cell r="BP33">
            <v>32.298119999999997</v>
          </cell>
          <cell r="BQ33">
            <v>21.326040000000003</v>
          </cell>
          <cell r="BR33">
            <v>23.149440000000002</v>
          </cell>
          <cell r="BS33">
            <v>19.189440000000001</v>
          </cell>
          <cell r="BT33">
            <v>19.23732</v>
          </cell>
          <cell r="BU33">
            <v>63.893160000000002</v>
          </cell>
          <cell r="BV33">
            <v>37.75356</v>
          </cell>
          <cell r="BW33">
            <v>32.644583999999995</v>
          </cell>
          <cell r="BX33">
            <v>34.543612799999991</v>
          </cell>
          <cell r="BY33">
            <v>37.61444736</v>
          </cell>
          <cell r="BZ33">
            <v>41.289872831999993</v>
          </cell>
          <cell r="CA33">
            <v>36.769215398399993</v>
          </cell>
          <cell r="CB33">
            <v>28</v>
          </cell>
          <cell r="CC33">
            <v>25</v>
          </cell>
          <cell r="CD33">
            <v>25</v>
          </cell>
          <cell r="CE33">
            <v>28</v>
          </cell>
          <cell r="CF33">
            <v>55</v>
          </cell>
          <cell r="CG33">
            <v>59</v>
          </cell>
          <cell r="CH33">
            <v>60</v>
          </cell>
          <cell r="CI33">
            <v>59</v>
          </cell>
          <cell r="CJ33">
            <v>54</v>
          </cell>
          <cell r="CK33">
            <v>54</v>
          </cell>
          <cell r="CL33">
            <v>41</v>
          </cell>
          <cell r="CM33">
            <v>45</v>
          </cell>
          <cell r="CN33">
            <v>28</v>
          </cell>
          <cell r="CO33">
            <v>25</v>
          </cell>
          <cell r="CP33">
            <v>25</v>
          </cell>
          <cell r="CQ33">
            <v>28</v>
          </cell>
          <cell r="CR33">
            <v>55</v>
          </cell>
          <cell r="CS33">
            <v>59</v>
          </cell>
          <cell r="CT33">
            <v>60</v>
          </cell>
          <cell r="CU33">
            <v>59</v>
          </cell>
          <cell r="CV33">
            <v>54</v>
          </cell>
          <cell r="CW33">
            <v>54</v>
          </cell>
          <cell r="CX33">
            <v>41</v>
          </cell>
          <cell r="CY33">
            <v>45</v>
          </cell>
        </row>
        <row r="34">
          <cell r="BP34">
            <v>-1.3880000000016764E-2</v>
          </cell>
          <cell r="BQ34">
            <v>-1.6444000000009663E-2</v>
          </cell>
          <cell r="BR34">
            <v>-3.1759999999999997E-2</v>
          </cell>
          <cell r="BS34">
            <v>-1.6887999999988825E-2</v>
          </cell>
          <cell r="BT34">
            <v>1.8743999999994411E-2</v>
          </cell>
          <cell r="BU34">
            <v>0.2187800000000093</v>
          </cell>
          <cell r="BV34">
            <v>0.317272</v>
          </cell>
          <cell r="BW34">
            <v>0.10122960000000299</v>
          </cell>
          <cell r="BX34">
            <v>0.12782752000000358</v>
          </cell>
          <cell r="BY34">
            <v>0.15677062400000205</v>
          </cell>
          <cell r="BZ34">
            <v>0.1843759488000036</v>
          </cell>
          <cell r="CA34">
            <v>0.17749513856000246</v>
          </cell>
          <cell r="CB34">
            <v>2</v>
          </cell>
          <cell r="CC34">
            <v>2</v>
          </cell>
          <cell r="CD34">
            <v>1.5</v>
          </cell>
          <cell r="CE34">
            <v>3</v>
          </cell>
          <cell r="CF34">
            <v>3</v>
          </cell>
          <cell r="CG34">
            <v>7.5</v>
          </cell>
          <cell r="CH34">
            <v>7.5</v>
          </cell>
          <cell r="CI34">
            <v>7</v>
          </cell>
          <cell r="CJ34">
            <v>5.5</v>
          </cell>
          <cell r="CK34">
            <v>3</v>
          </cell>
          <cell r="CL34">
            <v>3.5</v>
          </cell>
          <cell r="CM34">
            <v>2</v>
          </cell>
          <cell r="CN34">
            <v>2</v>
          </cell>
          <cell r="CO34">
            <v>2</v>
          </cell>
          <cell r="CP34">
            <v>1.5</v>
          </cell>
          <cell r="CQ34">
            <v>3</v>
          </cell>
          <cell r="CR34">
            <v>3</v>
          </cell>
          <cell r="CS34">
            <v>7.5</v>
          </cell>
          <cell r="CT34">
            <v>7.5</v>
          </cell>
          <cell r="CU34">
            <v>7</v>
          </cell>
          <cell r="CV34">
            <v>5.5</v>
          </cell>
          <cell r="CW34">
            <v>3</v>
          </cell>
          <cell r="CX34">
            <v>3.5</v>
          </cell>
          <cell r="CY34">
            <v>2</v>
          </cell>
        </row>
        <row r="35">
          <cell r="BP35">
            <v>-6.9599999999999995E-2</v>
          </cell>
          <cell r="BQ35">
            <v>-3.9359999999999999E-2</v>
          </cell>
          <cell r="BR35">
            <v>-4.9439999999999998E-2</v>
          </cell>
          <cell r="BS35">
            <v>6.096E-2</v>
          </cell>
          <cell r="BT35">
            <v>0.59040000000000004</v>
          </cell>
          <cell r="BU35">
            <v>0.99551999999999996</v>
          </cell>
          <cell r="BV35">
            <v>2.21136</v>
          </cell>
          <cell r="BW35">
            <v>0.76175999999999999</v>
          </cell>
          <cell r="BX35">
            <v>0.92400000000000004</v>
          </cell>
          <cell r="BY35">
            <v>1.096608</v>
          </cell>
          <cell r="BZ35">
            <v>1.1978496000000001</v>
          </cell>
          <cell r="CA35">
            <v>1.23831552</v>
          </cell>
          <cell r="CB35">
            <v>0</v>
          </cell>
          <cell r="CC35">
            <v>0</v>
          </cell>
          <cell r="CD35">
            <v>0</v>
          </cell>
          <cell r="CE35">
            <v>4</v>
          </cell>
          <cell r="CF35">
            <v>7</v>
          </cell>
          <cell r="CG35">
            <v>15</v>
          </cell>
          <cell r="CH35">
            <v>15</v>
          </cell>
          <cell r="CI35">
            <v>10</v>
          </cell>
          <cell r="CJ35">
            <v>10</v>
          </cell>
          <cell r="CK35">
            <v>5</v>
          </cell>
          <cell r="CL35">
            <v>5</v>
          </cell>
          <cell r="CM35">
            <v>4</v>
          </cell>
          <cell r="CN35">
            <v>0</v>
          </cell>
          <cell r="CO35">
            <v>0</v>
          </cell>
          <cell r="CP35">
            <v>0</v>
          </cell>
          <cell r="CQ35">
            <v>4</v>
          </cell>
          <cell r="CR35">
            <v>7</v>
          </cell>
          <cell r="CS35">
            <v>15</v>
          </cell>
          <cell r="CT35">
            <v>15</v>
          </cell>
          <cell r="CU35">
            <v>10</v>
          </cell>
          <cell r="CV35">
            <v>10</v>
          </cell>
          <cell r="CW35">
            <v>5</v>
          </cell>
          <cell r="CX35">
            <v>5</v>
          </cell>
          <cell r="CY35">
            <v>4</v>
          </cell>
        </row>
        <row r="36"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</row>
        <row r="37">
          <cell r="BP37">
            <v>48.772673691300149</v>
          </cell>
          <cell r="BQ37">
            <v>45.492703321099789</v>
          </cell>
          <cell r="BR37">
            <v>34.555348241600051</v>
          </cell>
          <cell r="BS37">
            <v>35.363708511850014</v>
          </cell>
          <cell r="BT37">
            <v>36.884943558350031</v>
          </cell>
          <cell r="BU37">
            <v>37.769743185099948</v>
          </cell>
          <cell r="BV37">
            <v>46.467213999999998</v>
          </cell>
          <cell r="BW37">
            <v>38.208191499380007</v>
          </cell>
          <cell r="BX37">
            <v>38.938760150936005</v>
          </cell>
          <cell r="BY37">
            <v>39.653770478753202</v>
          </cell>
          <cell r="BZ37">
            <v>40.207535862833836</v>
          </cell>
          <cell r="CA37">
            <v>40.695094398380604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</row>
        <row r="38">
          <cell r="BP38">
            <v>5.7610899999999834</v>
          </cell>
          <cell r="BQ38">
            <v>5.6606839999999901</v>
          </cell>
          <cell r="BR38">
            <v>0.80421399999999998</v>
          </cell>
          <cell r="BS38">
            <v>1.5909020000000111</v>
          </cell>
          <cell r="BT38">
            <v>3.9788879999999942</v>
          </cell>
          <cell r="BU38">
            <v>2.5260860000000092</v>
          </cell>
          <cell r="BV38">
            <v>6.5489799999999994</v>
          </cell>
          <cell r="BW38">
            <v>3.0898140000000027</v>
          </cell>
          <cell r="BX38">
            <v>3.5469340000000038</v>
          </cell>
          <cell r="BY38">
            <v>3.9381404000000018</v>
          </cell>
          <cell r="BZ38">
            <v>3.9299908800000032</v>
          </cell>
          <cell r="CA38">
            <v>4.2107718560000018</v>
          </cell>
          <cell r="CB38">
            <v>3</v>
          </cell>
          <cell r="CC38">
            <v>3</v>
          </cell>
          <cell r="CD38">
            <v>2.5</v>
          </cell>
          <cell r="CE38">
            <v>4</v>
          </cell>
          <cell r="CF38">
            <v>4</v>
          </cell>
          <cell r="CG38">
            <v>8.5</v>
          </cell>
          <cell r="CH38">
            <v>8.5</v>
          </cell>
          <cell r="CI38">
            <v>8</v>
          </cell>
          <cell r="CJ38">
            <v>6.5</v>
          </cell>
          <cell r="CK38">
            <v>4</v>
          </cell>
          <cell r="CL38">
            <v>4.5</v>
          </cell>
          <cell r="CM38">
            <v>3</v>
          </cell>
          <cell r="CO38">
            <v>3</v>
          </cell>
          <cell r="CP38">
            <v>2.5</v>
          </cell>
          <cell r="CQ38">
            <v>4</v>
          </cell>
          <cell r="CR38">
            <v>4</v>
          </cell>
          <cell r="CS38">
            <v>8.5</v>
          </cell>
          <cell r="CT38">
            <v>8.5</v>
          </cell>
          <cell r="CU38">
            <v>8</v>
          </cell>
          <cell r="CV38">
            <v>6.5</v>
          </cell>
          <cell r="CW38">
            <v>4</v>
          </cell>
          <cell r="CX38">
            <v>4.5</v>
          </cell>
          <cell r="CY38">
            <v>3</v>
          </cell>
          <cell r="CZ38">
            <v>4.9813993333333118</v>
          </cell>
        </row>
        <row r="41">
          <cell r="BP41">
            <v>11.33062</v>
          </cell>
          <cell r="BQ41">
            <v>12.173242999999999</v>
          </cell>
          <cell r="BR41">
            <v>15.134511</v>
          </cell>
          <cell r="BS41">
            <v>6.7461909999999996</v>
          </cell>
          <cell r="BT41">
            <v>9.7274029999999989</v>
          </cell>
          <cell r="BU41">
            <v>13.024056000000002</v>
          </cell>
          <cell r="BV41">
            <v>5.6216280000000003</v>
          </cell>
          <cell r="BW41">
            <v>10.0507578</v>
          </cell>
          <cell r="BX41">
            <v>9.0340071599999998</v>
          </cell>
          <cell r="BY41">
            <v>9.4915703919999999</v>
          </cell>
          <cell r="BZ41">
            <v>9.4444038704000004</v>
          </cell>
          <cell r="CA41">
            <v>8.7284734444800005</v>
          </cell>
          <cell r="CB41">
            <v>11.33062</v>
          </cell>
          <cell r="CC41">
            <v>12.173242999999999</v>
          </cell>
          <cell r="CD41">
            <v>15.134511</v>
          </cell>
          <cell r="CE41">
            <v>6.7461909999999996</v>
          </cell>
          <cell r="CF41">
            <v>9.7274029999999989</v>
          </cell>
          <cell r="CG41">
            <v>13.024056000000002</v>
          </cell>
          <cell r="CH41">
            <v>5.6216280000000003</v>
          </cell>
          <cell r="CI41">
            <v>10.0507578</v>
          </cell>
          <cell r="CJ41">
            <v>9.0340071599999998</v>
          </cell>
          <cell r="CK41">
            <v>9.4915703919999999</v>
          </cell>
          <cell r="CL41">
            <v>9.4444038704000004</v>
          </cell>
          <cell r="CM41">
            <v>8.7284734444800005</v>
          </cell>
          <cell r="CN41">
            <v>11.33062</v>
          </cell>
          <cell r="CO41">
            <v>12.173242999999999</v>
          </cell>
          <cell r="CP41">
            <v>15.134511</v>
          </cell>
          <cell r="CQ41">
            <v>6.7461909999999996</v>
          </cell>
          <cell r="CR41">
            <v>9.7274029999999989</v>
          </cell>
          <cell r="CS41">
            <v>13.024056000000002</v>
          </cell>
          <cell r="CT41">
            <v>5.6216280000000003</v>
          </cell>
          <cell r="CU41">
            <v>10.0507578</v>
          </cell>
          <cell r="CV41">
            <v>9.0340071599999998</v>
          </cell>
          <cell r="CW41">
            <v>9.4915703919999999</v>
          </cell>
          <cell r="CX41">
            <v>9.4444038704000004</v>
          </cell>
          <cell r="CY41">
            <v>8.7284734444800005</v>
          </cell>
        </row>
        <row r="42">
          <cell r="BP42">
            <v>123.80628</v>
          </cell>
          <cell r="BQ42">
            <v>130.62486999999999</v>
          </cell>
          <cell r="BR42">
            <v>119.794375</v>
          </cell>
          <cell r="BS42">
            <v>129.66559699999999</v>
          </cell>
          <cell r="BT42">
            <v>136.910426</v>
          </cell>
          <cell r="BU42">
            <v>133.75704400000001</v>
          </cell>
          <cell r="BV42">
            <v>120.72329000000001</v>
          </cell>
          <cell r="BW42">
            <v>113.251639</v>
          </cell>
          <cell r="BX42">
            <v>110.12917</v>
          </cell>
          <cell r="BY42">
            <v>119.055153</v>
          </cell>
          <cell r="BZ42">
            <v>107.317778</v>
          </cell>
          <cell r="CA42">
            <v>127.904949</v>
          </cell>
          <cell r="CB42">
            <v>125.81327260897852</v>
          </cell>
          <cell r="CC42">
            <v>130.04229017566686</v>
          </cell>
          <cell r="CD42">
            <v>121.58425504229017</v>
          </cell>
          <cell r="CE42">
            <v>130.04229017566686</v>
          </cell>
          <cell r="CF42">
            <v>130.04229017566686</v>
          </cell>
          <cell r="CG42">
            <v>83.52309694209498</v>
          </cell>
          <cell r="CH42">
            <v>94.095640858815869</v>
          </cell>
          <cell r="CI42">
            <v>77.179570592062461</v>
          </cell>
          <cell r="CJ42">
            <v>93.038386467143781</v>
          </cell>
          <cell r="CK42">
            <v>163.87443070917371</v>
          </cell>
          <cell r="CL42">
            <v>153.30188679245282</v>
          </cell>
          <cell r="CM42">
            <v>165.98893949251789</v>
          </cell>
          <cell r="CN42">
            <v>125.81327260897852</v>
          </cell>
          <cell r="CO42">
            <v>130.04229017566686</v>
          </cell>
          <cell r="CP42">
            <v>121.58425504229017</v>
          </cell>
          <cell r="CQ42">
            <v>130.04229017566686</v>
          </cell>
          <cell r="CR42">
            <v>130.04229017566686</v>
          </cell>
          <cell r="CS42">
            <v>83.52309694209498</v>
          </cell>
          <cell r="CT42">
            <v>94.095640858815869</v>
          </cell>
          <cell r="CU42">
            <v>77.179570592062461</v>
          </cell>
          <cell r="CV42">
            <v>93.038386467143781</v>
          </cell>
          <cell r="CW42">
            <v>163.87443070917371</v>
          </cell>
          <cell r="CX42">
            <v>153.30188679245282</v>
          </cell>
          <cell r="CY42">
            <v>165.98893949251789</v>
          </cell>
        </row>
        <row r="43">
          <cell r="BP43">
            <v>28.674420999999999</v>
          </cell>
          <cell r="BQ43">
            <v>28.905203</v>
          </cell>
          <cell r="BR43">
            <v>24.425457999999999</v>
          </cell>
          <cell r="BS43">
            <v>21.175583</v>
          </cell>
          <cell r="BT43">
            <v>13.706967000000001</v>
          </cell>
          <cell r="BU43">
            <v>34.936698999999997</v>
          </cell>
          <cell r="BV43">
            <v>39.522232000000002</v>
          </cell>
          <cell r="BW43">
            <v>26.753387799999995</v>
          </cell>
          <cell r="BX43">
            <v>27.218973760000001</v>
          </cell>
          <cell r="BY43">
            <v>28.427651911999998</v>
          </cell>
          <cell r="BZ43">
            <v>31.371788894399998</v>
          </cell>
          <cell r="CA43">
            <v>30.658806873280003</v>
          </cell>
          <cell r="CB43">
            <v>47.680958116920714</v>
          </cell>
          <cell r="CC43">
            <v>49.848274394962559</v>
          </cell>
          <cell r="CD43">
            <v>47.680958116920714</v>
          </cell>
          <cell r="CE43">
            <v>48.764616255941633</v>
          </cell>
          <cell r="CF43">
            <v>48.764616255941633</v>
          </cell>
          <cell r="CG43">
            <v>47.680958116920714</v>
          </cell>
          <cell r="CH43">
            <v>49.848274394962559</v>
          </cell>
          <cell r="CI43">
            <v>47.680958116920714</v>
          </cell>
          <cell r="CJ43">
            <v>49.848274394962559</v>
          </cell>
          <cell r="CK43">
            <v>49.848274394962559</v>
          </cell>
          <cell r="CL43">
            <v>46.597299977899787</v>
          </cell>
          <cell r="CM43">
            <v>52.015590673004411</v>
          </cell>
          <cell r="CN43">
            <v>47.680958116920714</v>
          </cell>
          <cell r="CO43">
            <v>49.848274394962559</v>
          </cell>
          <cell r="CP43">
            <v>47.680958116920714</v>
          </cell>
          <cell r="CQ43">
            <v>48.764616255941633</v>
          </cell>
          <cell r="CR43">
            <v>48.764616255941633</v>
          </cell>
          <cell r="CS43">
            <v>47.680958116920714</v>
          </cell>
          <cell r="CT43">
            <v>49.848274394962559</v>
          </cell>
          <cell r="CU43">
            <v>47.680958116920714</v>
          </cell>
          <cell r="CV43">
            <v>49.848274394962559</v>
          </cell>
          <cell r="CW43">
            <v>49.848274394962559</v>
          </cell>
          <cell r="CX43">
            <v>46.597299977899787</v>
          </cell>
          <cell r="CY43">
            <v>52.015590673004411</v>
          </cell>
        </row>
        <row r="44">
          <cell r="BP44">
            <v>38.5854</v>
          </cell>
          <cell r="BQ44">
            <v>36.491639999999997</v>
          </cell>
          <cell r="BR44">
            <v>45.789965000000002</v>
          </cell>
          <cell r="BS44">
            <v>57.641240000000003</v>
          </cell>
          <cell r="BT44">
            <v>77.626580000000004</v>
          </cell>
          <cell r="BU44">
            <v>41.299250000000001</v>
          </cell>
          <cell r="BV44">
            <v>53.195385000000002</v>
          </cell>
          <cell r="BW44">
            <v>55.110484000000007</v>
          </cell>
          <cell r="BX44">
            <v>56.974587799999995</v>
          </cell>
          <cell r="BY44">
            <v>56.841257360000007</v>
          </cell>
          <cell r="BZ44">
            <v>52.684192831999994</v>
          </cell>
          <cell r="CA44">
            <v>54.961181398400001</v>
          </cell>
          <cell r="CB44">
            <v>39.011693004753312</v>
          </cell>
          <cell r="CC44">
            <v>40.095351143774231</v>
          </cell>
          <cell r="CD44">
            <v>39.011693004753312</v>
          </cell>
          <cell r="CE44">
            <v>40.095351143774231</v>
          </cell>
          <cell r="CF44">
            <v>40.095351143774231</v>
          </cell>
          <cell r="CG44">
            <v>39.011693004753312</v>
          </cell>
          <cell r="CH44">
            <v>40.095351143774231</v>
          </cell>
          <cell r="CI44">
            <v>39.011693004753312</v>
          </cell>
          <cell r="CJ44">
            <v>40.095351143774231</v>
          </cell>
          <cell r="CK44">
            <v>40.095351143774231</v>
          </cell>
          <cell r="CL44">
            <v>37.928034865732386</v>
          </cell>
          <cell r="CM44">
            <v>40.095351143774231</v>
          </cell>
          <cell r="CN44">
            <v>39.011693004753312</v>
          </cell>
          <cell r="CO44">
            <v>40.095351143774231</v>
          </cell>
          <cell r="CP44">
            <v>39.011693004753312</v>
          </cell>
          <cell r="CQ44">
            <v>40.095351143774231</v>
          </cell>
          <cell r="CR44">
            <v>40.095351143774231</v>
          </cell>
          <cell r="CS44">
            <v>39.011693004753312</v>
          </cell>
          <cell r="CT44">
            <v>40.095351143774231</v>
          </cell>
          <cell r="CU44">
            <v>39.011693004753312</v>
          </cell>
          <cell r="CV44">
            <v>40.095351143774231</v>
          </cell>
          <cell r="CW44">
            <v>40.095351143774231</v>
          </cell>
          <cell r="CX44">
            <v>37.928034865732386</v>
          </cell>
          <cell r="CY44">
            <v>40.095351143774231</v>
          </cell>
        </row>
        <row r="45">
          <cell r="BP45">
            <v>132.845</v>
          </cell>
          <cell r="BQ45">
            <v>288.22325000000001</v>
          </cell>
          <cell r="BR45">
            <v>260.19875000000002</v>
          </cell>
          <cell r="BS45">
            <v>207.33775</v>
          </cell>
          <cell r="BT45">
            <v>300.815</v>
          </cell>
          <cell r="BU45">
            <v>257.18875000000003</v>
          </cell>
          <cell r="BV45">
            <v>310.19499999999999</v>
          </cell>
          <cell r="BW45">
            <v>267.14704999999998</v>
          </cell>
          <cell r="BX45">
            <v>268.53670999999997</v>
          </cell>
          <cell r="BY45">
            <v>280.77650199999999</v>
          </cell>
          <cell r="BZ45">
            <v>276.76880239999997</v>
          </cell>
          <cell r="CA45">
            <v>280.68481287999998</v>
          </cell>
          <cell r="CB45">
            <v>269.18508708000002</v>
          </cell>
          <cell r="CC45">
            <v>278.15792331600005</v>
          </cell>
          <cell r="CD45">
            <v>269.18508708000002</v>
          </cell>
          <cell r="CE45">
            <v>139.07896165800003</v>
          </cell>
          <cell r="CF45">
            <v>185.43861554400002</v>
          </cell>
          <cell r="CG45">
            <v>269.18508708000002</v>
          </cell>
          <cell r="CH45">
            <v>278.15792331600005</v>
          </cell>
          <cell r="CI45">
            <v>269.18508708000002</v>
          </cell>
          <cell r="CJ45">
            <v>278.15792331600005</v>
          </cell>
          <cell r="CK45">
            <v>278.15792331600005</v>
          </cell>
          <cell r="CL45">
            <v>260.21225084400004</v>
          </cell>
          <cell r="CM45">
            <v>278.15792331600005</v>
          </cell>
          <cell r="CN45">
            <v>269.18508708000002</v>
          </cell>
          <cell r="CO45">
            <v>278.15792331600005</v>
          </cell>
          <cell r="CP45">
            <v>269.18508708000002</v>
          </cell>
          <cell r="CQ45">
            <v>139.07896165800003</v>
          </cell>
          <cell r="CR45">
            <v>185.43861554400002</v>
          </cell>
          <cell r="CS45">
            <v>269.18508708000002</v>
          </cell>
          <cell r="CT45">
            <v>278.15792331600005</v>
          </cell>
          <cell r="CU45">
            <v>269.18508708000002</v>
          </cell>
          <cell r="CV45">
            <v>278.15792331600005</v>
          </cell>
          <cell r="CW45">
            <v>278.15792331600005</v>
          </cell>
          <cell r="CX45">
            <v>260.21225084400004</v>
          </cell>
          <cell r="CY45">
            <v>278.15792331600005</v>
          </cell>
        </row>
        <row r="46">
          <cell r="BP46">
            <v>114.96075</v>
          </cell>
          <cell r="BQ46">
            <v>112.55475</v>
          </cell>
          <cell r="BR46">
            <v>107.4345</v>
          </cell>
          <cell r="BS46">
            <v>98.164500000000004</v>
          </cell>
          <cell r="BT46">
            <v>98.630499999999998</v>
          </cell>
          <cell r="BU46">
            <v>0.14025000000000001</v>
          </cell>
          <cell r="BV46">
            <v>102.13549999999999</v>
          </cell>
          <cell r="BW46">
            <v>81.301049999999989</v>
          </cell>
          <cell r="BX46">
            <v>76.074359999999999</v>
          </cell>
          <cell r="BY46">
            <v>71.656331999999992</v>
          </cell>
          <cell r="BZ46">
            <v>66.261498400000008</v>
          </cell>
          <cell r="CA46">
            <v>79.485748079999993</v>
          </cell>
          <cell r="CB46">
            <v>112.79300221988841</v>
          </cell>
          <cell r="CC46">
            <v>116.55276896055135</v>
          </cell>
          <cell r="CD46">
            <v>112.79300221988841</v>
          </cell>
          <cell r="CE46">
            <v>19.425461493425225</v>
          </cell>
          <cell r="CF46">
            <v>116.55276896055135</v>
          </cell>
          <cell r="CG46">
            <v>112.79300221988841</v>
          </cell>
          <cell r="CH46">
            <v>116.55276896055135</v>
          </cell>
          <cell r="CI46">
            <v>112.79300221988841</v>
          </cell>
          <cell r="CJ46">
            <v>116.55276896055135</v>
          </cell>
          <cell r="CK46">
            <v>116.55276896055135</v>
          </cell>
          <cell r="CL46">
            <v>109.03323547922548</v>
          </cell>
          <cell r="CM46">
            <v>116.55276896055135</v>
          </cell>
          <cell r="CN46">
            <v>112.79300221988841</v>
          </cell>
          <cell r="CO46">
            <v>116.55276896055135</v>
          </cell>
          <cell r="CP46">
            <v>112.79300221988841</v>
          </cell>
          <cell r="CQ46">
            <v>19.425461493425225</v>
          </cell>
          <cell r="CR46">
            <v>116.55276896055135</v>
          </cell>
          <cell r="CS46">
            <v>112.79300221988841</v>
          </cell>
          <cell r="CT46">
            <v>116.55276896055135</v>
          </cell>
          <cell r="CU46">
            <v>112.79300221988841</v>
          </cell>
          <cell r="CV46">
            <v>116.55276896055135</v>
          </cell>
          <cell r="CW46">
            <v>116.55276896055135</v>
          </cell>
          <cell r="CX46">
            <v>109.03323547922548</v>
          </cell>
          <cell r="CY46">
            <v>116.55276896055135</v>
          </cell>
        </row>
        <row r="105">
          <cell r="CB105">
            <v>155.51786799999996</v>
          </cell>
          <cell r="CC105">
            <v>160.26846359999996</v>
          </cell>
          <cell r="CD105">
            <v>155.51786799999996</v>
          </cell>
          <cell r="CE105">
            <v>174.26846359999996</v>
          </cell>
          <cell r="CF105">
            <v>174.26846359999996</v>
          </cell>
          <cell r="CG105">
            <v>168.51786799999996</v>
          </cell>
          <cell r="CH105">
            <v>285.46268719999995</v>
          </cell>
          <cell r="CI105">
            <v>276.54453599999994</v>
          </cell>
          <cell r="CJ105">
            <v>285.46268719999995</v>
          </cell>
          <cell r="CK105">
            <v>397.99376919999992</v>
          </cell>
          <cell r="CL105">
            <v>371.80062279999999</v>
          </cell>
          <cell r="CM105">
            <v>397.99376919999992</v>
          </cell>
        </row>
      </sheetData>
      <sheetData sheetId="17" refreshError="1"/>
      <sheetData sheetId="18">
        <row r="7"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BA7">
            <v>149.89234497230768</v>
          </cell>
          <cell r="BB7">
            <v>154.8887564713846</v>
          </cell>
          <cell r="BC7">
            <v>149.89234497230768</v>
          </cell>
          <cell r="BD7">
            <v>154.8887564713846</v>
          </cell>
          <cell r="BE7">
            <v>154.8887564713846</v>
          </cell>
          <cell r="BF7">
            <v>149.89234497230768</v>
          </cell>
          <cell r="BG7">
            <v>154.8887564713846</v>
          </cell>
          <cell r="BH7">
            <v>149.89234497230768</v>
          </cell>
          <cell r="BI7">
            <v>154.8887564713846</v>
          </cell>
          <cell r="BJ7">
            <v>154.8887564713846</v>
          </cell>
          <cell r="BK7">
            <v>139.89952197415383</v>
          </cell>
          <cell r="BL7">
            <v>154.8887564713846</v>
          </cell>
        </row>
        <row r="8"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</row>
        <row r="9"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</row>
        <row r="10"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</row>
        <row r="11"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</row>
        <row r="12"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54.731009353846162</v>
          </cell>
          <cell r="BK12">
            <v>49.434460061538466</v>
          </cell>
          <cell r="BL12">
            <v>54.731009353846162</v>
          </cell>
        </row>
        <row r="13"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</row>
        <row r="14"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BA14">
            <v>103.34993663332544</v>
          </cell>
          <cell r="BB14">
            <v>106.79493452110296</v>
          </cell>
          <cell r="BC14">
            <v>103.34993663332544</v>
          </cell>
          <cell r="BD14">
            <v>106.79493452110296</v>
          </cell>
          <cell r="BE14">
            <v>106.79493452110296</v>
          </cell>
          <cell r="BF14">
            <v>103.34993663332544</v>
          </cell>
          <cell r="BG14">
            <v>106.79493452110296</v>
          </cell>
          <cell r="BH14">
            <v>103.34993663332544</v>
          </cell>
          <cell r="BI14">
            <v>106.79493452110296</v>
          </cell>
          <cell r="BJ14">
            <v>106.79493452110296</v>
          </cell>
          <cell r="BK14">
            <v>96.45994085777042</v>
          </cell>
          <cell r="BL14">
            <v>106.79493452110296</v>
          </cell>
        </row>
        <row r="15"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BA15">
            <v>25.83748415833136</v>
          </cell>
          <cell r="BB15">
            <v>26.69873363027574</v>
          </cell>
          <cell r="BC15">
            <v>25.83748415833136</v>
          </cell>
          <cell r="BD15">
            <v>26.69873363027574</v>
          </cell>
          <cell r="BE15">
            <v>26.69873363027574</v>
          </cell>
          <cell r="BF15">
            <v>25.83748415833136</v>
          </cell>
          <cell r="BG15">
            <v>53.39746726055148</v>
          </cell>
          <cell r="BH15">
            <v>51.674968316662721</v>
          </cell>
          <cell r="BI15">
            <v>53.39746726055148</v>
          </cell>
          <cell r="BJ15">
            <v>53.39746726055148</v>
          </cell>
          <cell r="BK15">
            <v>48.22997042888521</v>
          </cell>
          <cell r="BL15">
            <v>53.39746726055148</v>
          </cell>
        </row>
        <row r="16"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BA16">
            <v>39.724119692307703</v>
          </cell>
          <cell r="BB16">
            <v>41.048257015384621</v>
          </cell>
          <cell r="BC16">
            <v>39.724119692307703</v>
          </cell>
          <cell r="BD16">
            <v>41.048257015384621</v>
          </cell>
          <cell r="BE16">
            <v>41.048257015384621</v>
          </cell>
          <cell r="BF16">
            <v>39.724119692307703</v>
          </cell>
          <cell r="BG16">
            <v>41.048257015384621</v>
          </cell>
          <cell r="BH16">
            <v>39.724119692307703</v>
          </cell>
          <cell r="BI16">
            <v>41.048257015384621</v>
          </cell>
          <cell r="BJ16">
            <v>41.048257015384621</v>
          </cell>
          <cell r="BK16">
            <v>37.075845046153852</v>
          </cell>
          <cell r="BL16">
            <v>41.048257015384621</v>
          </cell>
        </row>
        <row r="17"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BA17">
            <v>44.919368861538466</v>
          </cell>
          <cell r="BB17">
            <v>46.416681156923069</v>
          </cell>
          <cell r="BC17">
            <v>44.919368861538466</v>
          </cell>
          <cell r="BD17">
            <v>46.416681156923069</v>
          </cell>
          <cell r="BE17">
            <v>46.416681156923069</v>
          </cell>
          <cell r="BF17">
            <v>44.919368861538466</v>
          </cell>
          <cell r="BG17">
            <v>46.416681156923069</v>
          </cell>
          <cell r="BH17">
            <v>44.919368861538466</v>
          </cell>
          <cell r="BI17">
            <v>46.416681156923069</v>
          </cell>
          <cell r="BJ17">
            <v>46.416681156923069</v>
          </cell>
          <cell r="BK17">
            <v>41.924744270769231</v>
          </cell>
          <cell r="BL17">
            <v>46.416681156923069</v>
          </cell>
        </row>
        <row r="18"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</row>
        <row r="19"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BA19">
            <v>58.797900000000006</v>
          </cell>
          <cell r="BB19">
            <v>60.757829999999998</v>
          </cell>
          <cell r="BC19">
            <v>58.797900000000006</v>
          </cell>
          <cell r="BD19">
            <v>60.757829999999998</v>
          </cell>
          <cell r="BE19">
            <v>60.757829999999998</v>
          </cell>
          <cell r="BF19">
            <v>58.797900000000006</v>
          </cell>
          <cell r="BG19">
            <v>121.51566</v>
          </cell>
          <cell r="BH19">
            <v>117.59580000000001</v>
          </cell>
          <cell r="BI19">
            <v>121.51566</v>
          </cell>
          <cell r="BJ19">
            <v>121.51566</v>
          </cell>
          <cell r="BK19">
            <v>109.75608</v>
          </cell>
          <cell r="BL19">
            <v>121.51566</v>
          </cell>
        </row>
        <row r="20"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</row>
        <row r="21"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</row>
        <row r="22"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</row>
        <row r="23"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</row>
        <row r="24"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</row>
        <row r="25"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</row>
        <row r="27"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</row>
        <row r="28"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</row>
        <row r="29"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</row>
        <row r="30"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BA30">
            <v>89.596799999999988</v>
          </cell>
          <cell r="BB30">
            <v>92.583359999999999</v>
          </cell>
          <cell r="BC30">
            <v>89.596799999999988</v>
          </cell>
          <cell r="BD30">
            <v>92.583359999999999</v>
          </cell>
          <cell r="BE30">
            <v>92.583359999999999</v>
          </cell>
          <cell r="BF30">
            <v>89.596799999999988</v>
          </cell>
          <cell r="BG30">
            <v>92.583359999999999</v>
          </cell>
          <cell r="BH30">
            <v>89.596799999999988</v>
          </cell>
          <cell r="BI30">
            <v>92.583359999999999</v>
          </cell>
          <cell r="BJ30">
            <v>92.583359999999999</v>
          </cell>
          <cell r="BK30">
            <v>83.623679999999993</v>
          </cell>
          <cell r="BL30">
            <v>92.583359999999999</v>
          </cell>
        </row>
        <row r="31"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</row>
        <row r="34"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</row>
        <row r="36"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</row>
        <row r="37"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</row>
        <row r="38"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</row>
        <row r="39"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</row>
        <row r="40"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</row>
        <row r="43"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</row>
      </sheetData>
      <sheetData sheetId="19" refreshError="1"/>
      <sheetData sheetId="20">
        <row r="26">
          <cell r="K26">
            <v>2.7761724668549208</v>
          </cell>
          <cell r="L26">
            <v>4.456723171988263</v>
          </cell>
          <cell r="M26">
            <v>6.6809823413050875</v>
          </cell>
        </row>
        <row r="27">
          <cell r="K27">
            <v>22.157070753406259</v>
          </cell>
          <cell r="L27">
            <v>27.108948489822641</v>
          </cell>
          <cell r="M27">
            <v>32.121024912380932</v>
          </cell>
        </row>
        <row r="28">
          <cell r="K28">
            <v>80.933786152083101</v>
          </cell>
          <cell r="L28">
            <v>101.95501461133917</v>
          </cell>
          <cell r="M28">
            <v>126.24823444037904</v>
          </cell>
        </row>
        <row r="31">
          <cell r="K31">
            <v>6.3729747918966728</v>
          </cell>
          <cell r="L31">
            <v>7.3347705609834088</v>
          </cell>
          <cell r="M31">
            <v>9.3911277673696265</v>
          </cell>
        </row>
        <row r="32">
          <cell r="K32">
            <v>39.469069380685696</v>
          </cell>
          <cell r="L32">
            <v>36.145264653096859</v>
          </cell>
          <cell r="M32">
            <v>42.828033216507919</v>
          </cell>
        </row>
        <row r="33">
          <cell r="K33">
            <v>66.291562978145265</v>
          </cell>
          <cell r="L33">
            <v>78.495136803792477</v>
          </cell>
          <cell r="M33">
            <v>95.213391913484656</v>
          </cell>
        </row>
        <row r="36">
          <cell r="K36">
            <v>1.4004863467269344</v>
          </cell>
          <cell r="L36">
            <v>3.7544148428874782</v>
          </cell>
          <cell r="M36">
            <v>4.4485551604879108</v>
          </cell>
        </row>
        <row r="37">
          <cell r="K37">
            <v>19.905576763886842</v>
          </cell>
          <cell r="L37">
            <v>27.108948489822644</v>
          </cell>
          <cell r="M37">
            <v>32.121024912380939</v>
          </cell>
        </row>
        <row r="38">
          <cell r="K38">
            <v>77.693300366314276</v>
          </cell>
          <cell r="L38">
            <v>97.640778376267122</v>
          </cell>
          <cell r="M38">
            <v>116.10850861646095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8">
          <cell r="O8">
            <v>622.77032215040003</v>
          </cell>
        </row>
        <row r="9">
          <cell r="O9">
            <v>505.06355839500003</v>
          </cell>
        </row>
        <row r="10">
          <cell r="O10">
            <v>889.33216260720019</v>
          </cell>
        </row>
        <row r="11">
          <cell r="O11">
            <v>656.04059698715923</v>
          </cell>
        </row>
        <row r="12">
          <cell r="O12">
            <v>324.37073550000002</v>
          </cell>
        </row>
        <row r="13">
          <cell r="O13">
            <v>321.061577</v>
          </cell>
        </row>
        <row r="14">
          <cell r="O14">
            <v>255.70248312559997</v>
          </cell>
        </row>
        <row r="15">
          <cell r="O15">
            <v>84.98902249999999</v>
          </cell>
        </row>
        <row r="16">
          <cell r="O16">
            <v>514.50112399999989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108.30257036628478</v>
          </cell>
        </row>
        <row r="33">
          <cell r="O33">
            <v>152.99759862777805</v>
          </cell>
        </row>
        <row r="34">
          <cell r="O34">
            <v>16.812299406156804</v>
          </cell>
        </row>
        <row r="35">
          <cell r="O35">
            <v>292.95095669519998</v>
          </cell>
        </row>
        <row r="36">
          <cell r="O36">
            <v>0</v>
          </cell>
        </row>
        <row r="37">
          <cell r="O37">
            <v>0</v>
          </cell>
        </row>
        <row r="41">
          <cell r="O41">
            <v>1133.0698279244471</v>
          </cell>
        </row>
        <row r="42">
          <cell r="O42">
            <v>736.74385080000002</v>
          </cell>
        </row>
        <row r="43">
          <cell r="O43">
            <v>615.22726620000003</v>
          </cell>
        </row>
        <row r="44">
          <cell r="O44">
            <v>44.442931689145354</v>
          </cell>
        </row>
        <row r="45">
          <cell r="O45">
            <v>0</v>
          </cell>
        </row>
        <row r="46">
          <cell r="O46">
            <v>3310.7699602926641</v>
          </cell>
        </row>
        <row r="53">
          <cell r="O53">
            <v>96.947613480000001</v>
          </cell>
        </row>
        <row r="54">
          <cell r="O54">
            <v>302.639921544</v>
          </cell>
        </row>
        <row r="56">
          <cell r="O56">
            <v>863.60597353345793</v>
          </cell>
        </row>
        <row r="59">
          <cell r="O59">
            <v>761.07387928799983</v>
          </cell>
        </row>
        <row r="60">
          <cell r="O60">
            <v>939.21521318399994</v>
          </cell>
        </row>
        <row r="64">
          <cell r="O64">
            <v>4.8903690551199999</v>
          </cell>
        </row>
        <row r="65">
          <cell r="O65">
            <v>20.688346878559994</v>
          </cell>
        </row>
        <row r="67">
          <cell r="O67">
            <v>63.189800134656004</v>
          </cell>
        </row>
        <row r="68">
          <cell r="O68">
            <v>542.4961548576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8.2242573219840036</v>
          </cell>
        </row>
        <row r="72">
          <cell r="O72">
            <v>10.464549119999999</v>
          </cell>
        </row>
        <row r="73">
          <cell r="O73">
            <v>159.88352495615999</v>
          </cell>
        </row>
        <row r="74">
          <cell r="O74">
            <v>0.48940913254400131</v>
          </cell>
        </row>
        <row r="76">
          <cell r="O76">
            <v>2.3768559360000001</v>
          </cell>
        </row>
        <row r="77">
          <cell r="O77">
            <v>0</v>
          </cell>
        </row>
      </sheetData>
      <sheetData sheetId="42"/>
      <sheetData sheetId="43" refreshError="1"/>
      <sheetData sheetId="44" refreshError="1"/>
      <sheetData sheetId="45" refreshError="1"/>
      <sheetData sheetId="46" refreshError="1"/>
      <sheetData sheetId="47">
        <row r="8">
          <cell r="O8">
            <v>785.941769681197</v>
          </cell>
        </row>
        <row r="9">
          <cell r="O9">
            <v>507.26114183474306</v>
          </cell>
        </row>
        <row r="10">
          <cell r="O10">
            <v>832.11957547169811</v>
          </cell>
        </row>
        <row r="11">
          <cell r="O11">
            <v>620.91704619388418</v>
          </cell>
        </row>
        <row r="12">
          <cell r="O12">
            <v>314.63890696161354</v>
          </cell>
        </row>
        <row r="13">
          <cell r="O13">
            <v>272.91248752259474</v>
          </cell>
        </row>
        <row r="14">
          <cell r="O14">
            <v>254.93617436564736</v>
          </cell>
        </row>
        <row r="15">
          <cell r="O15">
            <v>190.72869225764481</v>
          </cell>
        </row>
        <row r="16">
          <cell r="O16">
            <v>423.3246584255042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234.50362128412826</v>
          </cell>
        </row>
        <row r="33">
          <cell r="O33">
            <v>0</v>
          </cell>
        </row>
        <row r="34">
          <cell r="O34">
            <v>22.038799999999998</v>
          </cell>
        </row>
        <row r="35">
          <cell r="O35">
            <v>158.2140882970551</v>
          </cell>
        </row>
        <row r="36">
          <cell r="O36">
            <v>0</v>
          </cell>
        </row>
        <row r="37">
          <cell r="O37">
            <v>0</v>
          </cell>
        </row>
        <row r="41">
          <cell r="O41">
            <v>920.79999999999984</v>
          </cell>
        </row>
        <row r="42">
          <cell r="O42">
            <v>607.28692257644764</v>
          </cell>
        </row>
        <row r="43">
          <cell r="O43">
            <v>407.20000000000005</v>
          </cell>
        </row>
        <row r="44">
          <cell r="O44">
            <v>44.635742672612352</v>
          </cell>
        </row>
        <row r="45">
          <cell r="O45">
            <v>1450.8396379751809</v>
          </cell>
        </row>
        <row r="46">
          <cell r="O46">
            <v>907.54608688017413</v>
          </cell>
        </row>
        <row r="53">
          <cell r="O53">
            <v>413.4507991758145</v>
          </cell>
        </row>
        <row r="54">
          <cell r="O54">
            <v>511.57892784620515</v>
          </cell>
        </row>
        <row r="56">
          <cell r="O56">
            <v>2222.7176095085711</v>
          </cell>
        </row>
        <row r="59">
          <cell r="O59">
            <v>1722.6747219513691</v>
          </cell>
        </row>
        <row r="60">
          <cell r="O60">
            <v>1220.9039171784</v>
          </cell>
        </row>
        <row r="64">
          <cell r="O64">
            <v>58.400000000000006</v>
          </cell>
        </row>
        <row r="65">
          <cell r="O65">
            <v>64</v>
          </cell>
        </row>
        <row r="67">
          <cell r="O67">
            <v>96</v>
          </cell>
        </row>
        <row r="68">
          <cell r="O68">
            <v>406.8</v>
          </cell>
        </row>
        <row r="69">
          <cell r="O69">
            <v>40</v>
          </cell>
        </row>
        <row r="70">
          <cell r="O70">
            <v>32.799999999999997</v>
          </cell>
        </row>
        <row r="71">
          <cell r="O71">
            <v>25.2</v>
          </cell>
        </row>
        <row r="72">
          <cell r="O72">
            <v>18</v>
          </cell>
        </row>
        <row r="73">
          <cell r="O73">
            <v>213.2</v>
          </cell>
        </row>
        <row r="74">
          <cell r="O74">
            <v>19</v>
          </cell>
        </row>
        <row r="76">
          <cell r="O76">
            <v>21.200000000000003</v>
          </cell>
        </row>
        <row r="77">
          <cell r="O77">
            <v>0</v>
          </cell>
        </row>
      </sheetData>
      <sheetData sheetId="48"/>
      <sheetData sheetId="49" refreshError="1"/>
      <sheetData sheetId="50" refreshError="1"/>
      <sheetData sheetId="51" refreshError="1"/>
      <sheetData sheetId="52" refreshError="1"/>
      <sheetData sheetId="53">
        <row r="8">
          <cell r="O8">
            <v>785.941769681197</v>
          </cell>
        </row>
        <row r="9">
          <cell r="O9">
            <v>507.26114183474306</v>
          </cell>
        </row>
        <row r="10">
          <cell r="O10">
            <v>832.11957547169811</v>
          </cell>
        </row>
        <row r="11">
          <cell r="O11">
            <v>620.91704619388418</v>
          </cell>
        </row>
        <row r="12">
          <cell r="O12">
            <v>375.95966167859467</v>
          </cell>
        </row>
        <row r="13">
          <cell r="O13">
            <v>311.25569290826286</v>
          </cell>
        </row>
        <row r="14">
          <cell r="O14">
            <v>254.93617436564736</v>
          </cell>
        </row>
        <row r="15">
          <cell r="O15">
            <v>190.72869225764481</v>
          </cell>
        </row>
        <row r="16">
          <cell r="O16">
            <v>423.3246584255042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234.50362128412826</v>
          </cell>
        </row>
        <row r="33">
          <cell r="O33">
            <v>0</v>
          </cell>
        </row>
        <row r="34">
          <cell r="O34">
            <v>22.038799999999998</v>
          </cell>
        </row>
        <row r="35">
          <cell r="O35">
            <v>189.85690595646611</v>
          </cell>
        </row>
        <row r="36">
          <cell r="O36">
            <v>0</v>
          </cell>
        </row>
        <row r="37">
          <cell r="O37">
            <v>0</v>
          </cell>
        </row>
        <row r="41">
          <cell r="O41">
            <v>920.79999999999984</v>
          </cell>
        </row>
        <row r="42">
          <cell r="O42">
            <v>607.28692257644764</v>
          </cell>
        </row>
        <row r="43">
          <cell r="O43">
            <v>407.20000000000005</v>
          </cell>
        </row>
        <row r="44">
          <cell r="O44">
            <v>44.635742672612352</v>
          </cell>
        </row>
        <row r="45">
          <cell r="O45">
            <v>2832.4432104873604</v>
          </cell>
        </row>
        <row r="46">
          <cell r="O46">
            <v>569.87202030044682</v>
          </cell>
        </row>
        <row r="53">
          <cell r="O53">
            <v>413.4507991758145</v>
          </cell>
        </row>
        <row r="54">
          <cell r="O54">
            <v>511.57892784620515</v>
          </cell>
        </row>
        <row r="56">
          <cell r="O56">
            <v>2222.7176095085711</v>
          </cell>
        </row>
        <row r="59">
          <cell r="O59">
            <v>1722.6747219513691</v>
          </cell>
        </row>
        <row r="60">
          <cell r="O60">
            <v>1220.9039171784</v>
          </cell>
        </row>
        <row r="64">
          <cell r="O64">
            <v>68.400000000000006</v>
          </cell>
        </row>
        <row r="65">
          <cell r="O65">
            <v>64</v>
          </cell>
        </row>
        <row r="67">
          <cell r="O67">
            <v>96</v>
          </cell>
        </row>
        <row r="68">
          <cell r="O68">
            <v>406.8</v>
          </cell>
        </row>
        <row r="69">
          <cell r="O69">
            <v>40</v>
          </cell>
        </row>
        <row r="70">
          <cell r="O70">
            <v>32.799999999999997</v>
          </cell>
        </row>
        <row r="71">
          <cell r="O71">
            <v>25.2</v>
          </cell>
        </row>
        <row r="72">
          <cell r="O72">
            <v>18</v>
          </cell>
        </row>
        <row r="73">
          <cell r="O73">
            <v>213.2</v>
          </cell>
        </row>
        <row r="74">
          <cell r="O74">
            <v>19</v>
          </cell>
        </row>
        <row r="76">
          <cell r="O76">
            <v>30</v>
          </cell>
        </row>
        <row r="77">
          <cell r="O77">
            <v>0</v>
          </cell>
        </row>
      </sheetData>
      <sheetData sheetId="54"/>
      <sheetData sheetId="55" refreshError="1"/>
      <sheetData sheetId="56">
        <row r="12"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103.26996523738734</v>
          </cell>
          <cell r="AP12">
            <v>104.16693012167337</v>
          </cell>
          <cell r="AQ12">
            <v>82.759991071090099</v>
          </cell>
          <cell r="AR12">
            <v>65.118822800827644</v>
          </cell>
          <cell r="AS12">
            <v>0</v>
          </cell>
          <cell r="AT12">
            <v>0</v>
          </cell>
          <cell r="AU12">
            <v>134.4038443851291</v>
          </cell>
          <cell r="AV12">
            <v>176.44131349237119</v>
          </cell>
          <cell r="AW12">
            <v>155.86672496697349</v>
          </cell>
          <cell r="AX12">
            <v>183.16576468574229</v>
          </cell>
          <cell r="AY12">
            <v>207.94079474370392</v>
          </cell>
          <cell r="AZ12">
            <v>237.70548647028249</v>
          </cell>
          <cell r="BA12">
            <v>266.30936952816501</v>
          </cell>
          <cell r="BB12">
            <v>295.47185921405298</v>
          </cell>
          <cell r="BC12">
            <v>246.36593888759418</v>
          </cell>
          <cell r="BD12">
            <v>165.78194333854037</v>
          </cell>
          <cell r="BE12">
            <v>8.3799078464459171</v>
          </cell>
          <cell r="BF12">
            <v>0.69259132513980148</v>
          </cell>
          <cell r="BG12">
            <v>243.30334120826092</v>
          </cell>
          <cell r="BH12">
            <v>345.23838205028204</v>
          </cell>
          <cell r="BI12">
            <v>319.38845941991013</v>
          </cell>
          <cell r="BJ12">
            <v>295.53657772971781</v>
          </cell>
          <cell r="BK12">
            <v>302.18813947440816</v>
          </cell>
          <cell r="BL12">
            <v>343.78670046484262</v>
          </cell>
        </row>
        <row r="13">
          <cell r="DL13">
            <v>0</v>
          </cell>
          <cell r="DM13">
            <v>436.70273103052943</v>
          </cell>
          <cell r="DN13">
            <v>855.70105273711602</v>
          </cell>
        </row>
        <row r="14">
          <cell r="DL14">
            <v>0</v>
          </cell>
          <cell r="DM14">
            <v>3.01</v>
          </cell>
          <cell r="DN14">
            <v>3.0210704651334597</v>
          </cell>
        </row>
        <row r="16">
          <cell r="AC16">
            <v>175.90534555684167</v>
          </cell>
          <cell r="AD16">
            <v>236.35855314863329</v>
          </cell>
          <cell r="AE16">
            <v>198.67907442370654</v>
          </cell>
          <cell r="AF16">
            <v>41.849439793547958</v>
          </cell>
          <cell r="AG16">
            <v>0</v>
          </cell>
          <cell r="AH16">
            <v>0</v>
          </cell>
          <cell r="AI16">
            <v>290.84947605669254</v>
          </cell>
          <cell r="AJ16">
            <v>716.87830635651039</v>
          </cell>
          <cell r="AK16">
            <v>590.83116760552753</v>
          </cell>
          <cell r="AL16">
            <v>350.22779336541907</v>
          </cell>
          <cell r="AM16">
            <v>397.4168894517735</v>
          </cell>
          <cell r="AN16">
            <v>311.77391453401174</v>
          </cell>
          <cell r="AO16">
            <v>69.449098141370598</v>
          </cell>
          <cell r="AP16">
            <v>120.60680654289177</v>
          </cell>
          <cell r="AQ16">
            <v>103.05039802600754</v>
          </cell>
          <cell r="AR16">
            <v>27.472265774530882</v>
          </cell>
          <cell r="AS16">
            <v>0</v>
          </cell>
          <cell r="AT16">
            <v>0</v>
          </cell>
          <cell r="AU16">
            <v>0</v>
          </cell>
          <cell r="AV16">
            <v>224.51360758512141</v>
          </cell>
          <cell r="AW16">
            <v>264.62713714821587</v>
          </cell>
          <cell r="AX16">
            <v>69.76591831666039</v>
          </cell>
          <cell r="AY16">
            <v>28.060855345375558</v>
          </cell>
          <cell r="AZ16">
            <v>0</v>
          </cell>
          <cell r="BA16">
            <v>0</v>
          </cell>
          <cell r="BB16">
            <v>24.414969094914795</v>
          </cell>
          <cell r="BC16">
            <v>25.077411383577129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183.74499310696461</v>
          </cell>
          <cell r="BI16">
            <v>229.2844784857154</v>
          </cell>
          <cell r="BJ16">
            <v>69.90952315218658</v>
          </cell>
          <cell r="BK16">
            <v>37.440645077088277</v>
          </cell>
          <cell r="BL16">
            <v>0</v>
          </cell>
        </row>
        <row r="17">
          <cell r="DL17">
            <v>1324.3079841170659</v>
          </cell>
          <cell r="DM17">
            <v>363.01843475206965</v>
          </cell>
          <cell r="DN17">
            <v>227.94880812017871</v>
          </cell>
        </row>
        <row r="24">
          <cell r="DM24">
            <v>2.3966440332052699</v>
          </cell>
        </row>
        <row r="153">
          <cell r="AC153">
            <v>47.529124438400004</v>
          </cell>
          <cell r="AD153">
            <v>44.722547343999999</v>
          </cell>
          <cell r="AE153">
            <v>49.1030670496</v>
          </cell>
          <cell r="AF153">
            <v>52.255109676799997</v>
          </cell>
          <cell r="AG153">
            <v>59.140363590399993</v>
          </cell>
          <cell r="AH153">
            <v>56.398693942400001</v>
          </cell>
          <cell r="AI153">
            <v>58.567117625600005</v>
          </cell>
          <cell r="AJ153">
            <v>49.431419942400005</v>
          </cell>
          <cell r="AK153">
            <v>52.410427491199997</v>
          </cell>
          <cell r="AL153">
            <v>53.075795257599999</v>
          </cell>
          <cell r="AM153">
            <v>47.332943708800009</v>
          </cell>
          <cell r="AN153">
            <v>52.803712083199997</v>
          </cell>
          <cell r="AO153">
            <v>67.22023422251138</v>
          </cell>
          <cell r="AP153">
            <v>69.546193884189975</v>
          </cell>
          <cell r="AQ153">
            <v>59.777163305139879</v>
          </cell>
          <cell r="AR153">
            <v>60.009759271307736</v>
          </cell>
          <cell r="AS153">
            <v>57.916395575797004</v>
          </cell>
          <cell r="AT153">
            <v>67.685426154847093</v>
          </cell>
          <cell r="AU153">
            <v>70.709173715029266</v>
          </cell>
          <cell r="AV153">
            <v>65.126870527000648</v>
          </cell>
          <cell r="AW153">
            <v>77.221860767729339</v>
          </cell>
          <cell r="AX153">
            <v>64.894274560832784</v>
          </cell>
          <cell r="AY153">
            <v>60.70754716981132</v>
          </cell>
          <cell r="AZ153">
            <v>65.126870527000648</v>
          </cell>
          <cell r="BA153">
            <v>67.22023422251138</v>
          </cell>
          <cell r="BB153">
            <v>69.546193884189975</v>
          </cell>
          <cell r="BC153">
            <v>59.777163305139879</v>
          </cell>
          <cell r="BD153">
            <v>60.009759271307736</v>
          </cell>
          <cell r="BE153">
            <v>57.916395575797004</v>
          </cell>
          <cell r="BF153">
            <v>67.685426154847093</v>
          </cell>
          <cell r="BG153">
            <v>70.709173715029266</v>
          </cell>
          <cell r="BH153">
            <v>65.126870527000648</v>
          </cell>
          <cell r="BI153">
            <v>77.221860767729339</v>
          </cell>
          <cell r="BJ153">
            <v>64.894274560832784</v>
          </cell>
          <cell r="BK153">
            <v>60.70754716981132</v>
          </cell>
          <cell r="BL153">
            <v>65.126870527000648</v>
          </cell>
        </row>
        <row r="154">
          <cell r="AC154">
            <v>41.340362527000003</v>
          </cell>
          <cell r="AD154">
            <v>44.185546537000008</v>
          </cell>
          <cell r="AE154">
            <v>47.423169524999992</v>
          </cell>
          <cell r="AF154">
            <v>50.200386872999992</v>
          </cell>
          <cell r="AG154">
            <v>51.199572088000011</v>
          </cell>
          <cell r="AH154">
            <v>0</v>
          </cell>
          <cell r="AI154">
            <v>43.398081751000007</v>
          </cell>
          <cell r="AJ154">
            <v>40.699502532000004</v>
          </cell>
          <cell r="AK154">
            <v>47.556570293999997</v>
          </cell>
          <cell r="AL154">
            <v>47.79548183</v>
          </cell>
          <cell r="AM154">
            <v>42.024858620000003</v>
          </cell>
          <cell r="AN154">
            <v>49.240025817999999</v>
          </cell>
          <cell r="AO154">
            <v>39.549772283669483</v>
          </cell>
          <cell r="AP154">
            <v>40.96226415094339</v>
          </cell>
          <cell r="AQ154">
            <v>39.549772283669483</v>
          </cell>
          <cell r="AR154">
            <v>46.965354586857515</v>
          </cell>
          <cell r="AS154">
            <v>46.965354586857515</v>
          </cell>
          <cell r="AT154">
            <v>39.373210800260246</v>
          </cell>
          <cell r="AU154">
            <v>40.25601821730644</v>
          </cell>
          <cell r="AV154">
            <v>39.196649316851015</v>
          </cell>
          <cell r="AW154">
            <v>40.609141184124923</v>
          </cell>
          <cell r="AX154">
            <v>45.552862719583608</v>
          </cell>
          <cell r="AY154">
            <v>42.551317501626542</v>
          </cell>
          <cell r="AZ154">
            <v>45.729424202992838</v>
          </cell>
          <cell r="BA154">
            <v>39.549772283669483</v>
          </cell>
          <cell r="BB154">
            <v>40.96226415094339</v>
          </cell>
          <cell r="BC154">
            <v>39.549772283669483</v>
          </cell>
          <cell r="BD154">
            <v>46.965354586857515</v>
          </cell>
          <cell r="BE154">
            <v>46.965354586857515</v>
          </cell>
          <cell r="BF154">
            <v>39.373210800260246</v>
          </cell>
          <cell r="BG154">
            <v>40.25601821730644</v>
          </cell>
          <cell r="BH154">
            <v>39.196649316851015</v>
          </cell>
          <cell r="BI154">
            <v>40.609141184124923</v>
          </cell>
          <cell r="BJ154">
            <v>45.552862719583608</v>
          </cell>
          <cell r="BK154">
            <v>42.551317501626542</v>
          </cell>
          <cell r="BL154">
            <v>45.729424202992838</v>
          </cell>
        </row>
        <row r="155">
          <cell r="AC155">
            <v>78.821572392100009</v>
          </cell>
          <cell r="AD155">
            <v>84.048553759300006</v>
          </cell>
          <cell r="AE155">
            <v>82.865174553800017</v>
          </cell>
          <cell r="AF155">
            <v>84.242369792799991</v>
          </cell>
          <cell r="AG155">
            <v>65.937151183600008</v>
          </cell>
          <cell r="AH155">
            <v>38.338304514500003</v>
          </cell>
          <cell r="AI155">
            <v>75.738242871699995</v>
          </cell>
          <cell r="AJ155">
            <v>74.85346215460001</v>
          </cell>
          <cell r="AK155">
            <v>78.809428067900015</v>
          </cell>
          <cell r="AL155">
            <v>75.825145098200011</v>
          </cell>
          <cell r="AM155">
            <v>71.47274548450001</v>
          </cell>
          <cell r="AN155">
            <v>78.380012734200008</v>
          </cell>
          <cell r="AO155">
            <v>75.541037735849059</v>
          </cell>
          <cell r="AP155">
            <v>78.266745283018864</v>
          </cell>
          <cell r="AQ155">
            <v>75.541037735849059</v>
          </cell>
          <cell r="AR155">
            <v>62.301886792452834</v>
          </cell>
          <cell r="AS155">
            <v>40.106839622641509</v>
          </cell>
          <cell r="AT155">
            <v>63.080660377358491</v>
          </cell>
          <cell r="AU155">
            <v>73.594103773584905</v>
          </cell>
          <cell r="AV155">
            <v>70.479009433962261</v>
          </cell>
          <cell r="AW155">
            <v>73.594103773584905</v>
          </cell>
          <cell r="AX155">
            <v>74.37287735849057</v>
          </cell>
          <cell r="AY155">
            <v>69.700235849056611</v>
          </cell>
          <cell r="AZ155">
            <v>75.541037735849059</v>
          </cell>
          <cell r="BA155">
            <v>75.541037735849059</v>
          </cell>
          <cell r="BB155">
            <v>78.266745283018864</v>
          </cell>
          <cell r="BC155">
            <v>75.541037735849059</v>
          </cell>
          <cell r="BD155">
            <v>62.301886792452834</v>
          </cell>
          <cell r="BE155">
            <v>40.106839622641509</v>
          </cell>
          <cell r="BF155">
            <v>63.080660377358491</v>
          </cell>
          <cell r="BG155">
            <v>73.594103773584905</v>
          </cell>
          <cell r="BH155">
            <v>70.479009433962261</v>
          </cell>
          <cell r="BI155">
            <v>73.594103773584905</v>
          </cell>
          <cell r="BJ155">
            <v>74.37287735849057</v>
          </cell>
          <cell r="BK155">
            <v>69.700235849056611</v>
          </cell>
          <cell r="BL155">
            <v>75.541037735849059</v>
          </cell>
        </row>
        <row r="156">
          <cell r="AC156">
            <v>61.209831967199996</v>
          </cell>
          <cell r="AD156">
            <v>64.3661284736</v>
          </cell>
          <cell r="AE156">
            <v>56.817159721600007</v>
          </cell>
          <cell r="AF156">
            <v>38.104815321600007</v>
          </cell>
          <cell r="AG156">
            <v>65.466740262399995</v>
          </cell>
          <cell r="AH156">
            <v>27.526141903959143</v>
          </cell>
          <cell r="AI156">
            <v>57.935027478400002</v>
          </cell>
          <cell r="AJ156">
            <v>53.186059005600008</v>
          </cell>
          <cell r="AK156">
            <v>56.6588545344</v>
          </cell>
          <cell r="AL156">
            <v>58.918373757600001</v>
          </cell>
          <cell r="AM156">
            <v>53.39964435440001</v>
          </cell>
          <cell r="AN156">
            <v>62.451820206400008</v>
          </cell>
          <cell r="AO156">
            <v>57.344632400780746</v>
          </cell>
          <cell r="AP156">
            <v>59.243461288223813</v>
          </cell>
          <cell r="AQ156">
            <v>27.722901756668836</v>
          </cell>
          <cell r="AR156">
            <v>40.634938191281719</v>
          </cell>
          <cell r="AS156">
            <v>58.863695510735198</v>
          </cell>
          <cell r="AT156">
            <v>54.686271958360443</v>
          </cell>
          <cell r="AU156">
            <v>53.167208848405984</v>
          </cell>
          <cell r="AV156">
            <v>50.508848405985688</v>
          </cell>
          <cell r="AW156">
            <v>53.167208848405984</v>
          </cell>
          <cell r="AX156">
            <v>56.205335068314895</v>
          </cell>
          <cell r="AY156">
            <v>52.787443070917369</v>
          </cell>
          <cell r="AZ156">
            <v>56.58510084580351</v>
          </cell>
          <cell r="BA156">
            <v>57.344632400780746</v>
          </cell>
          <cell r="BB156">
            <v>59.243461288223813</v>
          </cell>
          <cell r="BC156">
            <v>27.722901756668836</v>
          </cell>
          <cell r="BD156">
            <v>40.634938191281719</v>
          </cell>
          <cell r="BE156">
            <v>58.863695510735198</v>
          </cell>
          <cell r="BF156">
            <v>54.686271958360443</v>
          </cell>
          <cell r="BG156">
            <v>53.167208848405984</v>
          </cell>
          <cell r="BH156">
            <v>50.508848405985688</v>
          </cell>
          <cell r="BI156">
            <v>53.167208848405984</v>
          </cell>
          <cell r="BJ156">
            <v>56.205335068314895</v>
          </cell>
          <cell r="BK156">
            <v>52.787443070917369</v>
          </cell>
          <cell r="BL156">
            <v>56.58510084580351</v>
          </cell>
        </row>
        <row r="157">
          <cell r="AC157">
            <v>38.830961000000002</v>
          </cell>
          <cell r="AD157">
            <v>40.750353500000003</v>
          </cell>
          <cell r="AE157">
            <v>34.641672999999997</v>
          </cell>
          <cell r="AF157">
            <v>34.968682000000001</v>
          </cell>
          <cell r="AG157">
            <v>0</v>
          </cell>
          <cell r="AH157">
            <v>0</v>
          </cell>
          <cell r="AI157">
            <v>32.887866000000002</v>
          </cell>
          <cell r="AJ157">
            <v>25.686385999999999</v>
          </cell>
          <cell r="AK157">
            <v>40.196560500000004</v>
          </cell>
          <cell r="AL157">
            <v>19.714586499999999</v>
          </cell>
          <cell r="AM157">
            <v>16.740333</v>
          </cell>
          <cell r="AN157">
            <v>39.953333999999998</v>
          </cell>
          <cell r="AO157">
            <v>30.448926480156146</v>
          </cell>
          <cell r="AP157">
            <v>31.294729993493821</v>
          </cell>
          <cell r="AQ157">
            <v>30.448926480156146</v>
          </cell>
          <cell r="AR157">
            <v>31.294729993493821</v>
          </cell>
          <cell r="AS157">
            <v>0</v>
          </cell>
          <cell r="AT157">
            <v>0</v>
          </cell>
          <cell r="AU157">
            <v>35.523747560182173</v>
          </cell>
          <cell r="AV157">
            <v>30.026024723487314</v>
          </cell>
          <cell r="AW157">
            <v>33.409238776837995</v>
          </cell>
          <cell r="AX157">
            <v>31.294729993493821</v>
          </cell>
          <cell r="AY157">
            <v>29.180221210149643</v>
          </cell>
          <cell r="AZ157">
            <v>31.717631750162653</v>
          </cell>
          <cell r="BA157">
            <v>30.448926480156146</v>
          </cell>
          <cell r="BB157">
            <v>31.294729993493821</v>
          </cell>
          <cell r="BC157">
            <v>30.448926480156146</v>
          </cell>
          <cell r="BD157">
            <v>31.294729993493821</v>
          </cell>
          <cell r="BE157">
            <v>30.871828236824985</v>
          </cell>
          <cell r="BF157">
            <v>30.448926480156146</v>
          </cell>
          <cell r="BG157">
            <v>35.523747560182173</v>
          </cell>
          <cell r="BH157">
            <v>30.026024723487314</v>
          </cell>
          <cell r="BI157">
            <v>33.409238776837995</v>
          </cell>
          <cell r="BJ157">
            <v>31.294729993493821</v>
          </cell>
          <cell r="BK157">
            <v>29.180221210149643</v>
          </cell>
          <cell r="BL157">
            <v>31.717631750162653</v>
          </cell>
        </row>
        <row r="158">
          <cell r="AC158">
            <v>33.624268000000001</v>
          </cell>
          <cell r="AD158">
            <v>36.362552000000001</v>
          </cell>
          <cell r="AE158">
            <v>33.522995000000002</v>
          </cell>
          <cell r="AF158">
            <v>33.499623499999998</v>
          </cell>
          <cell r="AG158">
            <v>32.541829</v>
          </cell>
          <cell r="AH158">
            <v>0</v>
          </cell>
          <cell r="AI158">
            <v>28.472373999999999</v>
          </cell>
          <cell r="AJ158">
            <v>27.321175499999999</v>
          </cell>
          <cell r="AK158">
            <v>34.017722499999998</v>
          </cell>
          <cell r="AL158">
            <v>17.196673000000001</v>
          </cell>
          <cell r="AM158">
            <v>14.7154995</v>
          </cell>
          <cell r="AN158">
            <v>29.786864999999999</v>
          </cell>
          <cell r="AO158">
            <v>24.105400130123616</v>
          </cell>
          <cell r="AP158">
            <v>24.951203643461287</v>
          </cell>
          <cell r="AQ158">
            <v>26.219908913467794</v>
          </cell>
          <cell r="AR158">
            <v>27.065712426805465</v>
          </cell>
          <cell r="AS158">
            <v>9.163916476493025</v>
          </cell>
          <cell r="AT158">
            <v>1.549481911423725</v>
          </cell>
          <cell r="AU158">
            <v>31.717631750162653</v>
          </cell>
          <cell r="AV158">
            <v>28.757319453480807</v>
          </cell>
          <cell r="AW158">
            <v>24.528301886792455</v>
          </cell>
          <cell r="AX158">
            <v>25.374105400130123</v>
          </cell>
          <cell r="AY158">
            <v>23.682498373454784</v>
          </cell>
          <cell r="AZ158">
            <v>25.797007156798959</v>
          </cell>
          <cell r="BA158">
            <v>24.105400130123616</v>
          </cell>
          <cell r="BB158">
            <v>24.951203643461287</v>
          </cell>
          <cell r="BC158">
            <v>26.219908913467794</v>
          </cell>
          <cell r="BD158">
            <v>27.065712426805465</v>
          </cell>
          <cell r="BE158">
            <v>22.836694860117113</v>
          </cell>
          <cell r="BF158">
            <v>26.219908913467794</v>
          </cell>
          <cell r="BG158">
            <v>31.717631750162653</v>
          </cell>
          <cell r="BH158">
            <v>28.757319453480807</v>
          </cell>
          <cell r="BI158">
            <v>24.528301886792455</v>
          </cell>
          <cell r="BJ158">
            <v>25.374105400130123</v>
          </cell>
          <cell r="BK158">
            <v>23.682498373454784</v>
          </cell>
          <cell r="BL158">
            <v>25.797007156798959</v>
          </cell>
        </row>
        <row r="159">
          <cell r="AC159">
            <v>8.9064324999999993</v>
          </cell>
          <cell r="AD159">
            <v>8.2318409999999993</v>
          </cell>
          <cell r="AE159">
            <v>7.6601305000000002</v>
          </cell>
          <cell r="AF159">
            <v>9.1751699999999996</v>
          </cell>
          <cell r="AG159">
            <v>4.1188339999999997</v>
          </cell>
          <cell r="AH159">
            <v>-0.65204200000000001</v>
          </cell>
          <cell r="AI159">
            <v>7.9474729999999996</v>
          </cell>
          <cell r="AJ159">
            <v>6.7590085000000002</v>
          </cell>
          <cell r="AK159">
            <v>7.0455449999999997</v>
          </cell>
          <cell r="AL159">
            <v>7.869567</v>
          </cell>
          <cell r="AM159">
            <v>8.2341859999999993</v>
          </cell>
          <cell r="AN159">
            <v>9.6928769999999993</v>
          </cell>
          <cell r="AO159">
            <v>17.761873780091086</v>
          </cell>
          <cell r="AP159">
            <v>18.184775536759922</v>
          </cell>
          <cell r="AQ159">
            <v>17.761873780091086</v>
          </cell>
          <cell r="AR159">
            <v>9.3038386467143788</v>
          </cell>
          <cell r="AS159">
            <v>18.184775536759922</v>
          </cell>
          <cell r="AT159">
            <v>16.916070266753415</v>
          </cell>
          <cell r="AU159">
            <v>17.338972023422251</v>
          </cell>
          <cell r="AV159">
            <v>16.916070266753415</v>
          </cell>
          <cell r="AW159">
            <v>17.338972023422251</v>
          </cell>
          <cell r="AX159">
            <v>8.4580351333767076</v>
          </cell>
          <cell r="AY159">
            <v>15.224463240078073</v>
          </cell>
          <cell r="AZ159">
            <v>17.338972023422251</v>
          </cell>
          <cell r="BA159">
            <v>17.761873780091086</v>
          </cell>
          <cell r="BB159">
            <v>18.184775536759922</v>
          </cell>
          <cell r="BC159">
            <v>17.761873780091086</v>
          </cell>
          <cell r="BD159">
            <v>9.3038386467143788</v>
          </cell>
          <cell r="BE159">
            <v>18.184775536759922</v>
          </cell>
          <cell r="BF159">
            <v>16.916070266753415</v>
          </cell>
          <cell r="BG159">
            <v>17.338972023422251</v>
          </cell>
          <cell r="BH159">
            <v>16.916070266753415</v>
          </cell>
          <cell r="BI159">
            <v>17.338972023422251</v>
          </cell>
          <cell r="BJ159">
            <v>8.4580351333767076</v>
          </cell>
          <cell r="BK159">
            <v>15.224463240078073</v>
          </cell>
          <cell r="BL159">
            <v>17.338972023422251</v>
          </cell>
        </row>
        <row r="160">
          <cell r="AC160">
            <v>34.573599999999999</v>
          </cell>
          <cell r="AD160">
            <v>39.956708499999998</v>
          </cell>
          <cell r="AE160">
            <v>47.344242000000001</v>
          </cell>
          <cell r="AF160">
            <v>26.892769999999999</v>
          </cell>
          <cell r="AG160">
            <v>54.022244499999992</v>
          </cell>
          <cell r="AH160">
            <v>58.025891000000001</v>
          </cell>
          <cell r="AI160">
            <v>54.303120999999997</v>
          </cell>
          <cell r="AJ160">
            <v>37.702567000000002</v>
          </cell>
          <cell r="AK160">
            <v>39.728235499999997</v>
          </cell>
          <cell r="AL160">
            <v>38.459340500000003</v>
          </cell>
          <cell r="AM160">
            <v>36.980496500000001</v>
          </cell>
          <cell r="AN160">
            <v>46.5119075</v>
          </cell>
          <cell r="AO160">
            <v>27.911515940143136</v>
          </cell>
          <cell r="AP160">
            <v>29.180221210149643</v>
          </cell>
          <cell r="AQ160">
            <v>38.061158100195186</v>
          </cell>
          <cell r="AR160">
            <v>39.329863370201693</v>
          </cell>
          <cell r="AS160">
            <v>39.752765126870528</v>
          </cell>
          <cell r="AT160">
            <v>35.946649316851008</v>
          </cell>
          <cell r="AU160">
            <v>35.946649316851008</v>
          </cell>
          <cell r="AV160">
            <v>34.255042290175666</v>
          </cell>
          <cell r="AW160">
            <v>35.946649316851008</v>
          </cell>
          <cell r="AX160">
            <v>37.215354586857515</v>
          </cell>
          <cell r="AY160">
            <v>33.409238776837995</v>
          </cell>
          <cell r="AZ160">
            <v>36.369551073519844</v>
          </cell>
          <cell r="BA160">
            <v>27.911515940143136</v>
          </cell>
          <cell r="BB160">
            <v>29.180221210149643</v>
          </cell>
          <cell r="BC160">
            <v>38.061158100195186</v>
          </cell>
          <cell r="BD160">
            <v>39.329863370201693</v>
          </cell>
          <cell r="BE160">
            <v>39.752765126870528</v>
          </cell>
          <cell r="BF160">
            <v>35.946649316851008</v>
          </cell>
          <cell r="BG160">
            <v>35.946649316851008</v>
          </cell>
          <cell r="BH160">
            <v>34.255042290175666</v>
          </cell>
          <cell r="BI160">
            <v>35.946649316851008</v>
          </cell>
          <cell r="BJ160">
            <v>37.215354586857515</v>
          </cell>
          <cell r="BK160">
            <v>33.409238776837995</v>
          </cell>
          <cell r="BL160">
            <v>36.369551073519844</v>
          </cell>
        </row>
        <row r="161"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</row>
        <row r="162"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</row>
        <row r="163"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</row>
        <row r="164">
          <cell r="AC164">
            <v>80.032437996815219</v>
          </cell>
          <cell r="AD164">
            <v>48.224455032480101</v>
          </cell>
          <cell r="AE164">
            <v>37.206215632622957</v>
          </cell>
          <cell r="AF164">
            <v>68.867895321391913</v>
          </cell>
          <cell r="AG164">
            <v>49.072626230165646</v>
          </cell>
          <cell r="AH164">
            <v>204.698225710971</v>
          </cell>
          <cell r="AI164">
            <v>105.5846715</v>
          </cell>
          <cell r="AJ164">
            <v>73.733391999999995</v>
          </cell>
          <cell r="AK164">
            <v>122.8130535</v>
          </cell>
          <cell r="AL164">
            <v>156.000416</v>
          </cell>
          <cell r="AM164">
            <v>90.454871499999996</v>
          </cell>
          <cell r="AN164">
            <v>96.381567500000003</v>
          </cell>
          <cell r="AO164">
            <v>43.2</v>
          </cell>
          <cell r="AP164">
            <v>30</v>
          </cell>
          <cell r="AQ164">
            <v>28.8</v>
          </cell>
          <cell r="AR164">
            <v>38</v>
          </cell>
          <cell r="AS164">
            <v>82</v>
          </cell>
          <cell r="AT164">
            <v>88.800000000000011</v>
          </cell>
          <cell r="AU164">
            <v>90.800000000000011</v>
          </cell>
          <cell r="AV164">
            <v>130.4</v>
          </cell>
          <cell r="AW164">
            <v>118.80000000000001</v>
          </cell>
          <cell r="AX164">
            <v>100.80000000000001</v>
          </cell>
          <cell r="AY164">
            <v>82.800000000000011</v>
          </cell>
          <cell r="AZ164">
            <v>86.4</v>
          </cell>
          <cell r="BA164">
            <v>43.2</v>
          </cell>
          <cell r="BB164">
            <v>30</v>
          </cell>
          <cell r="BC164">
            <v>28.8</v>
          </cell>
          <cell r="BD164">
            <v>38</v>
          </cell>
          <cell r="BE164">
            <v>82</v>
          </cell>
          <cell r="BF164">
            <v>88.800000000000011</v>
          </cell>
          <cell r="BG164">
            <v>90.800000000000011</v>
          </cell>
          <cell r="BH164">
            <v>130.4</v>
          </cell>
          <cell r="BI164">
            <v>118.80000000000001</v>
          </cell>
          <cell r="BJ164">
            <v>100.80000000000001</v>
          </cell>
          <cell r="BK164">
            <v>82.800000000000011</v>
          </cell>
          <cell r="BL164">
            <v>86.4</v>
          </cell>
        </row>
        <row r="165">
          <cell r="AC165">
            <v>56.877466000000005</v>
          </cell>
          <cell r="AD165">
            <v>38.277052000000005</v>
          </cell>
          <cell r="AE165">
            <v>36.099967200000002</v>
          </cell>
          <cell r="AF165">
            <v>54.726646400000014</v>
          </cell>
          <cell r="AG165">
            <v>83.604756399999999</v>
          </cell>
          <cell r="AH165">
            <v>185.3354564</v>
          </cell>
          <cell r="AI165">
            <v>60.835002799999991</v>
          </cell>
          <cell r="AJ165">
            <v>17.944473199999997</v>
          </cell>
          <cell r="AK165">
            <v>36.674722400000007</v>
          </cell>
          <cell r="AL165">
            <v>69.448104400000005</v>
          </cell>
          <cell r="AM165">
            <v>39.769216399999998</v>
          </cell>
          <cell r="AN165">
            <v>57.150987200000003</v>
          </cell>
          <cell r="AO165">
            <v>32.563435263500324</v>
          </cell>
          <cell r="AP165">
            <v>21.990891346779438</v>
          </cell>
          <cell r="AQ165">
            <v>21.145087833441767</v>
          </cell>
          <cell r="AR165">
            <v>29.180221210149643</v>
          </cell>
          <cell r="AS165">
            <v>52.016916070266745</v>
          </cell>
          <cell r="AT165">
            <v>50.32530904359141</v>
          </cell>
          <cell r="AU165">
            <v>81.620039037085235</v>
          </cell>
          <cell r="AV165">
            <v>72.316200390370852</v>
          </cell>
          <cell r="AW165">
            <v>62.166558230318806</v>
          </cell>
          <cell r="AX165">
            <v>73.162003903708523</v>
          </cell>
          <cell r="AY165">
            <v>68.510084580351332</v>
          </cell>
          <cell r="AZ165">
            <v>42.290175666883535</v>
          </cell>
          <cell r="BA165">
            <v>32.563435263500324</v>
          </cell>
          <cell r="BB165">
            <v>21.990891346779438</v>
          </cell>
          <cell r="BC165">
            <v>21.145087833441767</v>
          </cell>
          <cell r="BD165">
            <v>29.180221210149643</v>
          </cell>
          <cell r="BE165">
            <v>52.016916070266745</v>
          </cell>
          <cell r="BF165">
            <v>50.32530904359141</v>
          </cell>
          <cell r="BG165">
            <v>81.620039037085235</v>
          </cell>
          <cell r="BH165">
            <v>72.316200390370852</v>
          </cell>
          <cell r="BI165">
            <v>62.166558230318806</v>
          </cell>
          <cell r="BJ165">
            <v>73.162003903708523</v>
          </cell>
          <cell r="BK165">
            <v>68.510084580351332</v>
          </cell>
          <cell r="BL165">
            <v>42.290175666883535</v>
          </cell>
        </row>
        <row r="166">
          <cell r="AC166">
            <v>45.101939999999999</v>
          </cell>
          <cell r="AD166">
            <v>29.48826</v>
          </cell>
          <cell r="AE166">
            <v>24.594839999999998</v>
          </cell>
          <cell r="AF166">
            <v>48.162960000000005</v>
          </cell>
          <cell r="AG166">
            <v>38.329740000000001</v>
          </cell>
          <cell r="AH166">
            <v>102.58895999999999</v>
          </cell>
          <cell r="AI166">
            <v>51.060299999999998</v>
          </cell>
          <cell r="AJ166">
            <v>36.332099999999997</v>
          </cell>
          <cell r="AK166">
            <v>60.142045199999998</v>
          </cell>
          <cell r="AL166">
            <v>78.547820999999999</v>
          </cell>
          <cell r="AM166">
            <v>48.046050000000001</v>
          </cell>
          <cell r="AN166">
            <v>52.832249999999995</v>
          </cell>
          <cell r="AO166">
            <v>28.8</v>
          </cell>
          <cell r="AP166">
            <v>14.8</v>
          </cell>
          <cell r="AQ166">
            <v>14.4</v>
          </cell>
          <cell r="AR166">
            <v>20.8</v>
          </cell>
          <cell r="AS166">
            <v>35.6</v>
          </cell>
          <cell r="AT166">
            <v>39.6</v>
          </cell>
          <cell r="AU166">
            <v>40.800000000000004</v>
          </cell>
          <cell r="AV166">
            <v>50.400000000000006</v>
          </cell>
          <cell r="AW166">
            <v>48.400000000000006</v>
          </cell>
          <cell r="AX166">
            <v>40</v>
          </cell>
          <cell r="AY166">
            <v>35.6</v>
          </cell>
          <cell r="AZ166">
            <v>38</v>
          </cell>
          <cell r="BA166">
            <v>28.8</v>
          </cell>
          <cell r="BB166">
            <v>14.8</v>
          </cell>
          <cell r="BC166">
            <v>14.4</v>
          </cell>
          <cell r="BD166">
            <v>20.8</v>
          </cell>
          <cell r="BE166">
            <v>35.6</v>
          </cell>
          <cell r="BF166">
            <v>39.6</v>
          </cell>
          <cell r="BG166">
            <v>40.800000000000004</v>
          </cell>
          <cell r="BH166">
            <v>50.400000000000006</v>
          </cell>
          <cell r="BI166">
            <v>48.400000000000006</v>
          </cell>
          <cell r="BJ166">
            <v>40</v>
          </cell>
          <cell r="BK166">
            <v>35.6</v>
          </cell>
          <cell r="BL166">
            <v>38</v>
          </cell>
        </row>
        <row r="168">
          <cell r="AC168">
            <v>8.7605249999999995</v>
          </cell>
          <cell r="AD168">
            <v>6.3198749999999997</v>
          </cell>
          <cell r="AE168">
            <v>0</v>
          </cell>
          <cell r="AF168">
            <v>2.6385000000000001</v>
          </cell>
          <cell r="AG168">
            <v>4.8476249999999999</v>
          </cell>
          <cell r="AH168">
            <v>9.33</v>
          </cell>
          <cell r="AI168">
            <v>18.4635</v>
          </cell>
          <cell r="AJ168">
            <v>7.0559249999999993</v>
          </cell>
          <cell r="AK168">
            <v>8.4671099999999981</v>
          </cell>
          <cell r="AL168">
            <v>9.6328319999999987</v>
          </cell>
          <cell r="AM168">
            <v>10.5898734</v>
          </cell>
          <cell r="AN168">
            <v>10.841848079999998</v>
          </cell>
          <cell r="AO168">
            <v>36.418535846784003</v>
          </cell>
          <cell r="AP168">
            <v>37.632487041676804</v>
          </cell>
          <cell r="AQ168">
            <v>36.418535846784003</v>
          </cell>
          <cell r="AR168">
            <v>37.632487041676804</v>
          </cell>
          <cell r="AS168">
            <v>21.929180280134403</v>
          </cell>
          <cell r="AT168">
            <v>21.266504453376001</v>
          </cell>
          <cell r="AU168">
            <v>37.632487041676804</v>
          </cell>
          <cell r="AV168">
            <v>36.418535846784003</v>
          </cell>
          <cell r="AW168">
            <v>37.632487041676804</v>
          </cell>
          <cell r="AX168">
            <v>37.632487041676804</v>
          </cell>
          <cell r="AY168">
            <v>35.204584651891203</v>
          </cell>
          <cell r="AZ168">
            <v>37.632487041676804</v>
          </cell>
          <cell r="BA168">
            <v>36.418535846784003</v>
          </cell>
          <cell r="BB168">
            <v>37.632487041676804</v>
          </cell>
          <cell r="BC168">
            <v>36.418535846784003</v>
          </cell>
          <cell r="BD168">
            <v>37.632487041676804</v>
          </cell>
          <cell r="BE168">
            <v>21.929180280134403</v>
          </cell>
          <cell r="BF168">
            <v>21.266504453376001</v>
          </cell>
          <cell r="BG168">
            <v>37.632487041676804</v>
          </cell>
          <cell r="BH168">
            <v>36.418535846784003</v>
          </cell>
          <cell r="BI168">
            <v>37.632487041676804</v>
          </cell>
          <cell r="BJ168">
            <v>37.632487041676804</v>
          </cell>
          <cell r="BK168">
            <v>35.204584651891203</v>
          </cell>
          <cell r="BL168">
            <v>37.632487041676804</v>
          </cell>
        </row>
        <row r="169">
          <cell r="AC169">
            <v>95.046244767999951</v>
          </cell>
          <cell r="AD169">
            <v>87.283663568000037</v>
          </cell>
          <cell r="AE169">
            <v>65.465820655999991</v>
          </cell>
          <cell r="AF169">
            <v>71.7704418</v>
          </cell>
          <cell r="AG169">
            <v>68.020876735999991</v>
          </cell>
          <cell r="AH169">
            <v>61.065847344000019</v>
          </cell>
          <cell r="AI169">
            <v>73.645910999999998</v>
          </cell>
          <cell r="AJ169">
            <v>67.993779507200003</v>
          </cell>
          <cell r="AK169">
            <v>68.499371277440005</v>
          </cell>
          <cell r="AL169">
            <v>67.845157172927998</v>
          </cell>
          <cell r="AM169">
            <v>67.81001326031361</v>
          </cell>
          <cell r="AN169">
            <v>69.158846443576323</v>
          </cell>
          <cell r="AO169">
            <v>195.65390031052323</v>
          </cell>
          <cell r="AP169">
            <v>195.13662954012867</v>
          </cell>
          <cell r="AQ169">
            <v>158.02878766540323</v>
          </cell>
          <cell r="AR169">
            <v>161.78503853794467</v>
          </cell>
          <cell r="AS169">
            <v>142.44476372944274</v>
          </cell>
          <cell r="AT169">
            <v>176.17969783093682</v>
          </cell>
          <cell r="AU169">
            <v>202.17569698754065</v>
          </cell>
          <cell r="AV169">
            <v>195.65390031052323</v>
          </cell>
          <cell r="AW169">
            <v>202.17569698754065</v>
          </cell>
          <cell r="AX169">
            <v>202.17569698754065</v>
          </cell>
          <cell r="AY169">
            <v>189.13210363350578</v>
          </cell>
          <cell r="AZ169">
            <v>202.17569698754065</v>
          </cell>
          <cell r="BA169">
            <v>195.65390031052323</v>
          </cell>
          <cell r="BB169">
            <v>195.13662954012867</v>
          </cell>
          <cell r="BC169">
            <v>158.02878766540323</v>
          </cell>
          <cell r="BD169">
            <v>161.78503853794467</v>
          </cell>
          <cell r="BE169">
            <v>142.44476372944274</v>
          </cell>
          <cell r="BF169">
            <v>176.17969783093682</v>
          </cell>
          <cell r="BG169">
            <v>202.17569698754065</v>
          </cell>
          <cell r="BH169">
            <v>195.65390031052323</v>
          </cell>
          <cell r="BI169">
            <v>202.17569698754065</v>
          </cell>
          <cell r="BJ169">
            <v>202.17569698754065</v>
          </cell>
          <cell r="BK169">
            <v>189.13210363350578</v>
          </cell>
          <cell r="BL169">
            <v>202.17569698754065</v>
          </cell>
        </row>
        <row r="170">
          <cell r="AC170">
            <v>115.153875</v>
          </cell>
          <cell r="AD170">
            <v>104.85112500000001</v>
          </cell>
          <cell r="AE170">
            <v>86.892749999999992</v>
          </cell>
          <cell r="AF170">
            <v>58.036124999999998</v>
          </cell>
          <cell r="AG170">
            <v>58.793249999999993</v>
          </cell>
          <cell r="AH170">
            <v>33.299250000000001</v>
          </cell>
          <cell r="AI170">
            <v>47.964525000000002</v>
          </cell>
          <cell r="AJ170">
            <v>56.99718</v>
          </cell>
          <cell r="AK170">
            <v>51.018066000000005</v>
          </cell>
          <cell r="AL170">
            <v>49.614454200000004</v>
          </cell>
          <cell r="AM170">
            <v>47.778695040000009</v>
          </cell>
          <cell r="AN170">
            <v>50.674584048</v>
          </cell>
          <cell r="AO170">
            <v>151.78155585465603</v>
          </cell>
          <cell r="AP170">
            <v>156.84094104981125</v>
          </cell>
          <cell r="AQ170">
            <v>151.78155585465603</v>
          </cell>
          <cell r="AR170">
            <v>120.32218009322787</v>
          </cell>
          <cell r="AS170">
            <v>113.51518451320322</v>
          </cell>
          <cell r="AT170">
            <v>102.56581387241282</v>
          </cell>
          <cell r="AU170">
            <v>156.84094104981125</v>
          </cell>
          <cell r="AV170">
            <v>151.78155585465603</v>
          </cell>
          <cell r="AW170">
            <v>156.84094104981125</v>
          </cell>
          <cell r="AX170">
            <v>156.84094104981125</v>
          </cell>
          <cell r="AY170">
            <v>146.72217065950082</v>
          </cell>
          <cell r="AZ170">
            <v>156.84094104981125</v>
          </cell>
          <cell r="BA170">
            <v>151.78155585465603</v>
          </cell>
          <cell r="BB170">
            <v>156.84094104981125</v>
          </cell>
          <cell r="BC170">
            <v>151.78155585465603</v>
          </cell>
          <cell r="BD170">
            <v>120.32218009322787</v>
          </cell>
          <cell r="BE170">
            <v>113.51518451320322</v>
          </cell>
          <cell r="BF170">
            <v>102.56581387241282</v>
          </cell>
          <cell r="BG170">
            <v>156.84094104981125</v>
          </cell>
          <cell r="BH170">
            <v>151.78155585465603</v>
          </cell>
          <cell r="BI170">
            <v>156.84094104981125</v>
          </cell>
          <cell r="BJ170">
            <v>156.84094104981125</v>
          </cell>
          <cell r="BK170">
            <v>146.72217065950082</v>
          </cell>
          <cell r="BL170">
            <v>156.84094104981125</v>
          </cell>
        </row>
        <row r="171">
          <cell r="AC171">
            <v>0.12338250000000001</v>
          </cell>
          <cell r="AD171">
            <v>0.54144400000000004</v>
          </cell>
          <cell r="AE171">
            <v>0.53095225000000001</v>
          </cell>
          <cell r="AF171">
            <v>0.135465</v>
          </cell>
          <cell r="AG171">
            <v>1.94E-4</v>
          </cell>
          <cell r="AH171">
            <v>0</v>
          </cell>
          <cell r="AI171">
            <v>1.279774</v>
          </cell>
          <cell r="AJ171">
            <v>0.39720169999999999</v>
          </cell>
          <cell r="AK171">
            <v>0.37045158999999994</v>
          </cell>
          <cell r="AL171">
            <v>0.41744890800000001</v>
          </cell>
          <cell r="AM171">
            <v>0.50089988959999998</v>
          </cell>
          <cell r="AN171">
            <v>0.59315521751999989</v>
          </cell>
          <cell r="AO171">
            <v>1</v>
          </cell>
          <cell r="AP171">
            <v>1</v>
          </cell>
          <cell r="AQ171">
            <v>1</v>
          </cell>
          <cell r="AR171">
            <v>2.2000000000000002</v>
          </cell>
          <cell r="AS171">
            <v>0</v>
          </cell>
          <cell r="AT171">
            <v>0</v>
          </cell>
          <cell r="AU171">
            <v>10</v>
          </cell>
          <cell r="AV171">
            <v>13</v>
          </cell>
          <cell r="AW171">
            <v>12</v>
          </cell>
          <cell r="AX171">
            <v>8</v>
          </cell>
          <cell r="AY171">
            <v>6.2</v>
          </cell>
          <cell r="AZ171">
            <v>4</v>
          </cell>
          <cell r="BA171">
            <v>1</v>
          </cell>
          <cell r="BB171">
            <v>1</v>
          </cell>
          <cell r="BC171">
            <v>1</v>
          </cell>
          <cell r="BD171">
            <v>2.2000000000000002</v>
          </cell>
          <cell r="BE171">
            <v>4</v>
          </cell>
          <cell r="BF171">
            <v>6</v>
          </cell>
          <cell r="BG171">
            <v>10</v>
          </cell>
          <cell r="BH171">
            <v>13</v>
          </cell>
          <cell r="BI171">
            <v>12</v>
          </cell>
          <cell r="BJ171">
            <v>8</v>
          </cell>
          <cell r="BK171">
            <v>6.2</v>
          </cell>
          <cell r="BL171">
            <v>4</v>
          </cell>
        </row>
        <row r="172">
          <cell r="AC172">
            <v>0.91231249999999098</v>
          </cell>
          <cell r="AD172">
            <v>0.16435650000000002</v>
          </cell>
          <cell r="AE172">
            <v>0.78130250000000001</v>
          </cell>
          <cell r="AF172">
            <v>0.75547850000000005</v>
          </cell>
          <cell r="AG172">
            <v>3.1769375000000002</v>
          </cell>
          <cell r="AH172">
            <v>1.7823960000000001</v>
          </cell>
          <cell r="AI172">
            <v>2.6485310000000002</v>
          </cell>
          <cell r="AJ172">
            <v>1.8289291000000003</v>
          </cell>
          <cell r="AK172">
            <v>2.0384544199999999</v>
          </cell>
          <cell r="AL172">
            <v>2.2950496040000004</v>
          </cell>
          <cell r="AM172">
            <v>2.1186720248000004</v>
          </cell>
          <cell r="AN172">
            <v>2.1859272297599999</v>
          </cell>
          <cell r="AO172">
            <v>0.93567251461988299</v>
          </cell>
          <cell r="AP172">
            <v>0.93567251461988299</v>
          </cell>
          <cell r="AQ172">
            <v>0.93567251461988299</v>
          </cell>
          <cell r="AR172">
            <v>2.0584795321637426</v>
          </cell>
          <cell r="AS172">
            <v>3.742690058479532</v>
          </cell>
          <cell r="AT172">
            <v>5.6140350877192979</v>
          </cell>
          <cell r="AU172">
            <v>9.3567251461988299</v>
          </cell>
          <cell r="AV172">
            <v>12.163742690058479</v>
          </cell>
          <cell r="AW172">
            <v>11.228070175438596</v>
          </cell>
          <cell r="AX172">
            <v>7.4853801169590639</v>
          </cell>
          <cell r="AY172">
            <v>5.8011695906432754</v>
          </cell>
          <cell r="AZ172">
            <v>3.742690058479532</v>
          </cell>
          <cell r="BA172">
            <v>0.93567251461988299</v>
          </cell>
          <cell r="BB172">
            <v>0.93567251461988299</v>
          </cell>
          <cell r="BC172">
            <v>0.93567251461988299</v>
          </cell>
          <cell r="BD172">
            <v>2.0584795321637426</v>
          </cell>
          <cell r="BE172">
            <v>3.742690058479532</v>
          </cell>
          <cell r="BF172">
            <v>5.6140350877192979</v>
          </cell>
          <cell r="BG172">
            <v>9.3567251461988299</v>
          </cell>
          <cell r="BH172">
            <v>12.163742690058479</v>
          </cell>
          <cell r="BI172">
            <v>11.228070175438596</v>
          </cell>
          <cell r="BJ172">
            <v>7.4853801169590639</v>
          </cell>
          <cell r="BK172">
            <v>5.8011695906432754</v>
          </cell>
          <cell r="BL172">
            <v>3.742690058479532</v>
          </cell>
        </row>
        <row r="173">
          <cell r="AC173">
            <v>6.3104640000000005</v>
          </cell>
          <cell r="AD173">
            <v>5.7679295999999987</v>
          </cell>
          <cell r="AE173">
            <v>2.3102304</v>
          </cell>
          <cell r="AF173">
            <v>1.1478815999999998</v>
          </cell>
          <cell r="AG173">
            <v>1.0920767999999998</v>
          </cell>
          <cell r="AH173">
            <v>6.7545791999999985</v>
          </cell>
          <cell r="AI173">
            <v>11.3043648</v>
          </cell>
          <cell r="AJ173">
            <v>4.5218265600000001</v>
          </cell>
          <cell r="AK173">
            <v>4.9641457920000001</v>
          </cell>
          <cell r="AL173">
            <v>5.7273986303999997</v>
          </cell>
          <cell r="AM173">
            <v>6.6544629964799995</v>
          </cell>
          <cell r="AN173">
            <v>6.6344397557759995</v>
          </cell>
          <cell r="AO173">
            <v>7.2</v>
          </cell>
          <cell r="AP173">
            <v>7.2</v>
          </cell>
          <cell r="AQ173">
            <v>7.2</v>
          </cell>
          <cell r="AR173">
            <v>1.2000000000000002</v>
          </cell>
          <cell r="AS173">
            <v>8</v>
          </cell>
          <cell r="AT173">
            <v>9.2000000000000011</v>
          </cell>
          <cell r="AU173">
            <v>13.600000000000001</v>
          </cell>
          <cell r="AV173">
            <v>9.2000000000000011</v>
          </cell>
          <cell r="AW173">
            <v>9.2000000000000011</v>
          </cell>
          <cell r="AX173">
            <v>9.2000000000000011</v>
          </cell>
          <cell r="AY173">
            <v>8.8000000000000007</v>
          </cell>
          <cell r="AZ173">
            <v>6</v>
          </cell>
          <cell r="BA173">
            <v>7.2</v>
          </cell>
          <cell r="BB173">
            <v>7.2</v>
          </cell>
          <cell r="BC173">
            <v>7.2</v>
          </cell>
          <cell r="BD173">
            <v>1.2000000000000002</v>
          </cell>
          <cell r="BE173">
            <v>8</v>
          </cell>
          <cell r="BF173">
            <v>9.2000000000000011</v>
          </cell>
          <cell r="BG173">
            <v>13.600000000000001</v>
          </cell>
          <cell r="BH173">
            <v>9.2000000000000011</v>
          </cell>
          <cell r="BI173">
            <v>9.2000000000000011</v>
          </cell>
          <cell r="BJ173">
            <v>9.2000000000000011</v>
          </cell>
          <cell r="BK173">
            <v>8.8000000000000007</v>
          </cell>
          <cell r="BL173">
            <v>6</v>
          </cell>
        </row>
        <row r="174">
          <cell r="AC174">
            <v>43.198997999999996</v>
          </cell>
          <cell r="AD174">
            <v>29.566451999999995</v>
          </cell>
          <cell r="AE174">
            <v>37.643112000000002</v>
          </cell>
          <cell r="AF174">
            <v>39.919212000000002</v>
          </cell>
          <cell r="AG174">
            <v>37.987668000000006</v>
          </cell>
          <cell r="AH174">
            <v>42.287952000000004</v>
          </cell>
          <cell r="AI174">
            <v>68.972796000000002</v>
          </cell>
          <cell r="AJ174">
            <v>45.362148000000005</v>
          </cell>
          <cell r="AK174">
            <v>46.905955200000008</v>
          </cell>
          <cell r="AL174">
            <v>48.303303840000005</v>
          </cell>
          <cell r="AM174">
            <v>50.366431008000006</v>
          </cell>
          <cell r="AN174">
            <v>51.982126809600004</v>
          </cell>
          <cell r="AO174">
            <v>28.8</v>
          </cell>
          <cell r="AP174">
            <v>11.200000000000001</v>
          </cell>
          <cell r="AQ174">
            <v>11.600000000000001</v>
          </cell>
          <cell r="AR174">
            <v>26</v>
          </cell>
          <cell r="AS174">
            <v>45.6</v>
          </cell>
          <cell r="AT174">
            <v>64</v>
          </cell>
          <cell r="AU174">
            <v>63.2</v>
          </cell>
          <cell r="AV174">
            <v>64</v>
          </cell>
          <cell r="AW174">
            <v>40</v>
          </cell>
          <cell r="AX174">
            <v>19.600000000000001</v>
          </cell>
          <cell r="AY174">
            <v>17.2</v>
          </cell>
          <cell r="AZ174">
            <v>15.600000000000001</v>
          </cell>
          <cell r="BA174">
            <v>28.8</v>
          </cell>
          <cell r="BB174">
            <v>11.200000000000001</v>
          </cell>
          <cell r="BC174">
            <v>11.600000000000001</v>
          </cell>
          <cell r="BD174">
            <v>26</v>
          </cell>
          <cell r="BE174">
            <v>45.6</v>
          </cell>
          <cell r="BF174">
            <v>64</v>
          </cell>
          <cell r="BG174">
            <v>63.2</v>
          </cell>
          <cell r="BH174">
            <v>64</v>
          </cell>
          <cell r="BI174">
            <v>40</v>
          </cell>
          <cell r="BJ174">
            <v>19.600000000000001</v>
          </cell>
          <cell r="BK174">
            <v>17.2</v>
          </cell>
          <cell r="BL174">
            <v>15.600000000000001</v>
          </cell>
        </row>
        <row r="175"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1.2000000000000002</v>
          </cell>
          <cell r="AP175">
            <v>1.2000000000000002</v>
          </cell>
          <cell r="AQ175">
            <v>1.2000000000000002</v>
          </cell>
          <cell r="AR175">
            <v>2.4000000000000004</v>
          </cell>
          <cell r="AS175">
            <v>4.8000000000000007</v>
          </cell>
          <cell r="AT175">
            <v>6.4</v>
          </cell>
          <cell r="AU175">
            <v>6.4</v>
          </cell>
          <cell r="AV175">
            <v>6.4</v>
          </cell>
          <cell r="AW175">
            <v>4.4000000000000004</v>
          </cell>
          <cell r="AX175">
            <v>2</v>
          </cell>
          <cell r="AY175">
            <v>2</v>
          </cell>
          <cell r="AZ175">
            <v>1.6</v>
          </cell>
          <cell r="BA175">
            <v>1.2000000000000002</v>
          </cell>
          <cell r="BB175">
            <v>1.2000000000000002</v>
          </cell>
          <cell r="BC175">
            <v>1.2000000000000002</v>
          </cell>
          <cell r="BD175">
            <v>2.4000000000000004</v>
          </cell>
          <cell r="BE175">
            <v>4.8000000000000007</v>
          </cell>
          <cell r="BF175">
            <v>6.4</v>
          </cell>
          <cell r="BG175">
            <v>6.4</v>
          </cell>
          <cell r="BH175">
            <v>6.4</v>
          </cell>
          <cell r="BI175">
            <v>4.4000000000000004</v>
          </cell>
          <cell r="BJ175">
            <v>2</v>
          </cell>
          <cell r="BK175">
            <v>2</v>
          </cell>
          <cell r="BL175">
            <v>1.6</v>
          </cell>
        </row>
        <row r="176"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12</v>
          </cell>
          <cell r="AV176">
            <v>4.4000000000000004</v>
          </cell>
          <cell r="AW176">
            <v>0</v>
          </cell>
          <cell r="AX176">
            <v>10</v>
          </cell>
          <cell r="AY176">
            <v>6.4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12</v>
          </cell>
          <cell r="BH176">
            <v>4.4000000000000004</v>
          </cell>
          <cell r="BI176">
            <v>0</v>
          </cell>
          <cell r="BJ176">
            <v>10</v>
          </cell>
          <cell r="BK176">
            <v>6.4</v>
          </cell>
          <cell r="BL176">
            <v>0</v>
          </cell>
        </row>
        <row r="177">
          <cell r="AC177">
            <v>-1.1404799999997949E-2</v>
          </cell>
          <cell r="AD177">
            <v>-1.354080000000195E-2</v>
          </cell>
          <cell r="AE177">
            <v>0.10511520000000453</v>
          </cell>
          <cell r="AF177">
            <v>-9.7416000000000003E-2</v>
          </cell>
          <cell r="AG177">
            <v>0.33462719999999652</v>
          </cell>
          <cell r="AH177">
            <v>3.6763200000001994E-2</v>
          </cell>
          <cell r="AI177">
            <v>3.0150575999999996</v>
          </cell>
          <cell r="AJ177">
            <v>0.67882944000000056</v>
          </cell>
          <cell r="AK177">
            <v>0.7935722879999999</v>
          </cell>
          <cell r="AL177">
            <v>0.97176994559999974</v>
          </cell>
          <cell r="AM177">
            <v>1.0991984947200002</v>
          </cell>
          <cell r="AN177">
            <v>1.311685553664</v>
          </cell>
          <cell r="AO177">
            <v>0</v>
          </cell>
          <cell r="AP177">
            <v>0</v>
          </cell>
          <cell r="AQ177">
            <v>0</v>
          </cell>
          <cell r="AR177">
            <v>2.8000000000000003</v>
          </cell>
          <cell r="AS177">
            <v>4</v>
          </cell>
          <cell r="AT177">
            <v>4</v>
          </cell>
          <cell r="AU177">
            <v>4</v>
          </cell>
          <cell r="AV177">
            <v>3.2</v>
          </cell>
          <cell r="AW177">
            <v>3.2</v>
          </cell>
          <cell r="AX177">
            <v>3.2</v>
          </cell>
          <cell r="AY177">
            <v>0.8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2.8000000000000003</v>
          </cell>
          <cell r="BE177">
            <v>4</v>
          </cell>
          <cell r="BF177">
            <v>4</v>
          </cell>
          <cell r="BG177">
            <v>4</v>
          </cell>
          <cell r="BH177">
            <v>3.2</v>
          </cell>
          <cell r="BI177">
            <v>3.2</v>
          </cell>
          <cell r="BJ177">
            <v>3.2</v>
          </cell>
          <cell r="BK177">
            <v>0.8</v>
          </cell>
          <cell r="BL177">
            <v>0</v>
          </cell>
        </row>
        <row r="178">
          <cell r="AC178">
            <v>0</v>
          </cell>
          <cell r="AD178">
            <v>0</v>
          </cell>
          <cell r="AE178">
            <v>1.7999999999998976E-3</v>
          </cell>
          <cell r="AF178">
            <v>0.97649999999999992</v>
          </cell>
          <cell r="AG178">
            <v>1.8441000000000003</v>
          </cell>
          <cell r="AH178">
            <v>1.782</v>
          </cell>
          <cell r="AI178">
            <v>0.35685</v>
          </cell>
          <cell r="AJ178">
            <v>0.99224999999999997</v>
          </cell>
          <cell r="AK178">
            <v>1.1903400000000002</v>
          </cell>
          <cell r="AL178">
            <v>1.2331080000000003</v>
          </cell>
          <cell r="AM178">
            <v>1.1109096000000001</v>
          </cell>
          <cell r="AN178">
            <v>0.97669151999999992</v>
          </cell>
          <cell r="AO178">
            <v>0</v>
          </cell>
          <cell r="AP178">
            <v>0</v>
          </cell>
          <cell r="AQ178">
            <v>0</v>
          </cell>
          <cell r="AR178">
            <v>1.2000000000000002</v>
          </cell>
          <cell r="AS178">
            <v>2</v>
          </cell>
          <cell r="AT178">
            <v>4</v>
          </cell>
          <cell r="AU178">
            <v>4</v>
          </cell>
          <cell r="AV178">
            <v>2</v>
          </cell>
          <cell r="AW178">
            <v>2.4000000000000004</v>
          </cell>
          <cell r="AX178">
            <v>2.4000000000000004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1.2000000000000002</v>
          </cell>
          <cell r="BE178">
            <v>2</v>
          </cell>
          <cell r="BF178">
            <v>4</v>
          </cell>
          <cell r="BG178">
            <v>4</v>
          </cell>
          <cell r="BH178">
            <v>2</v>
          </cell>
          <cell r="BI178">
            <v>2.4000000000000004</v>
          </cell>
          <cell r="BJ178">
            <v>2.4000000000000004</v>
          </cell>
          <cell r="BK178">
            <v>0</v>
          </cell>
          <cell r="BL178">
            <v>0</v>
          </cell>
        </row>
        <row r="179">
          <cell r="AC179">
            <v>12.919248</v>
          </cell>
          <cell r="AD179">
            <v>8.5304160000000007</v>
          </cell>
          <cell r="AE179">
            <v>9.2597760000000005</v>
          </cell>
          <cell r="AF179">
            <v>7.6757760000000008</v>
          </cell>
          <cell r="AG179">
            <v>7.6949280000000009</v>
          </cell>
          <cell r="AH179">
            <v>25.557264000000004</v>
          </cell>
          <cell r="AI179">
            <v>15.101424000000002</v>
          </cell>
          <cell r="AJ179">
            <v>13.057833599999999</v>
          </cell>
          <cell r="AK179">
            <v>13.817445119999997</v>
          </cell>
          <cell r="AL179">
            <v>15.045778944</v>
          </cell>
          <cell r="AM179">
            <v>16.515949132799999</v>
          </cell>
          <cell r="AN179">
            <v>14.707686159359998</v>
          </cell>
          <cell r="AO179">
            <v>11.200000000000001</v>
          </cell>
          <cell r="AP179">
            <v>10</v>
          </cell>
          <cell r="AQ179">
            <v>10</v>
          </cell>
          <cell r="AR179">
            <v>11.200000000000001</v>
          </cell>
          <cell r="AS179">
            <v>22</v>
          </cell>
          <cell r="AT179">
            <v>23.6</v>
          </cell>
          <cell r="AU179">
            <v>24</v>
          </cell>
          <cell r="AV179">
            <v>23.6</v>
          </cell>
          <cell r="AW179">
            <v>21.6</v>
          </cell>
          <cell r="AX179">
            <v>21.6</v>
          </cell>
          <cell r="AY179">
            <v>16.400000000000002</v>
          </cell>
          <cell r="AZ179">
            <v>18</v>
          </cell>
          <cell r="BA179">
            <v>11.200000000000001</v>
          </cell>
          <cell r="BB179">
            <v>10</v>
          </cell>
          <cell r="BC179">
            <v>10</v>
          </cell>
          <cell r="BD179">
            <v>11.200000000000001</v>
          </cell>
          <cell r="BE179">
            <v>22</v>
          </cell>
          <cell r="BF179">
            <v>23.6</v>
          </cell>
          <cell r="BG179">
            <v>24</v>
          </cell>
          <cell r="BH179">
            <v>23.6</v>
          </cell>
          <cell r="BI179">
            <v>21.6</v>
          </cell>
          <cell r="BJ179">
            <v>21.6</v>
          </cell>
          <cell r="BK179">
            <v>16.400000000000002</v>
          </cell>
          <cell r="BL179">
            <v>18</v>
          </cell>
        </row>
        <row r="180">
          <cell r="AC180">
            <v>-5.5520000000067061E-3</v>
          </cell>
          <cell r="AD180">
            <v>-6.5776000000038653E-3</v>
          </cell>
          <cell r="AE180">
            <v>-1.2704E-2</v>
          </cell>
          <cell r="AF180">
            <v>-6.7551999999955308E-3</v>
          </cell>
          <cell r="AG180">
            <v>7.4975999999977649E-3</v>
          </cell>
          <cell r="AH180">
            <v>8.7512000000003726E-2</v>
          </cell>
          <cell r="AI180">
            <v>0.12690880000000002</v>
          </cell>
          <cell r="AJ180">
            <v>4.0491840000001195E-2</v>
          </cell>
          <cell r="AK180">
            <v>5.1131008000001435E-2</v>
          </cell>
          <cell r="AL180">
            <v>6.270824960000082E-2</v>
          </cell>
          <cell r="AM180">
            <v>7.3750379520001449E-2</v>
          </cell>
          <cell r="AN180">
            <v>7.0998055424000991E-2</v>
          </cell>
          <cell r="AO180">
            <v>0.8</v>
          </cell>
          <cell r="AP180">
            <v>0.8</v>
          </cell>
          <cell r="AQ180">
            <v>0.60000000000000009</v>
          </cell>
          <cell r="AR180">
            <v>1.2000000000000002</v>
          </cell>
          <cell r="AS180">
            <v>1.2000000000000002</v>
          </cell>
          <cell r="AT180">
            <v>3</v>
          </cell>
          <cell r="AU180">
            <v>3</v>
          </cell>
          <cell r="AV180">
            <v>2.8000000000000003</v>
          </cell>
          <cell r="AW180">
            <v>2.2000000000000002</v>
          </cell>
          <cell r="AX180">
            <v>1.2000000000000002</v>
          </cell>
          <cell r="AY180">
            <v>1.4000000000000001</v>
          </cell>
          <cell r="AZ180">
            <v>0.8</v>
          </cell>
          <cell r="BA180">
            <v>0.8</v>
          </cell>
          <cell r="BB180">
            <v>0.8</v>
          </cell>
          <cell r="BC180">
            <v>0.60000000000000009</v>
          </cell>
          <cell r="BD180">
            <v>1.2000000000000002</v>
          </cell>
          <cell r="BE180">
            <v>1.2000000000000002</v>
          </cell>
          <cell r="BF180">
            <v>3</v>
          </cell>
          <cell r="BG180">
            <v>3</v>
          </cell>
          <cell r="BH180">
            <v>2.8000000000000003</v>
          </cell>
          <cell r="BI180">
            <v>2.2000000000000002</v>
          </cell>
          <cell r="BJ180">
            <v>1.2000000000000002</v>
          </cell>
          <cell r="BK180">
            <v>1.4000000000000001</v>
          </cell>
          <cell r="BL180">
            <v>0.8</v>
          </cell>
        </row>
        <row r="181">
          <cell r="AC181">
            <v>-2.0879999999999999E-2</v>
          </cell>
          <cell r="AD181">
            <v>-1.1807999999999999E-2</v>
          </cell>
          <cell r="AE181">
            <v>-1.4831999999999998E-2</v>
          </cell>
          <cell r="AF181">
            <v>1.8287999999999999E-2</v>
          </cell>
          <cell r="AG181">
            <v>0.17712</v>
          </cell>
          <cell r="AH181">
            <v>0</v>
          </cell>
          <cell r="AI181">
            <v>0.663408</v>
          </cell>
          <cell r="AJ181">
            <v>0.22852799999999998</v>
          </cell>
          <cell r="AK181">
            <v>0.2772</v>
          </cell>
          <cell r="AL181">
            <v>0.32898240000000001</v>
          </cell>
          <cell r="AM181">
            <v>0.35935487999999999</v>
          </cell>
          <cell r="AN181">
            <v>0.37149465599999998</v>
          </cell>
          <cell r="AO181">
            <v>0</v>
          </cell>
          <cell r="AP181">
            <v>0</v>
          </cell>
          <cell r="AQ181">
            <v>0</v>
          </cell>
          <cell r="AR181">
            <v>1.6</v>
          </cell>
          <cell r="AS181">
            <v>0</v>
          </cell>
          <cell r="AT181">
            <v>0</v>
          </cell>
          <cell r="AU181">
            <v>6</v>
          </cell>
          <cell r="AV181">
            <v>4</v>
          </cell>
          <cell r="AW181">
            <v>4</v>
          </cell>
          <cell r="AX181">
            <v>2</v>
          </cell>
          <cell r="AY181">
            <v>2</v>
          </cell>
          <cell r="AZ181">
            <v>1.6</v>
          </cell>
          <cell r="BA181">
            <v>0</v>
          </cell>
          <cell r="BB181">
            <v>0</v>
          </cell>
          <cell r="BC181">
            <v>0</v>
          </cell>
          <cell r="BD181">
            <v>1.6</v>
          </cell>
          <cell r="BE181">
            <v>2.8000000000000003</v>
          </cell>
          <cell r="BF181">
            <v>6</v>
          </cell>
          <cell r="BG181">
            <v>6</v>
          </cell>
          <cell r="BH181">
            <v>4</v>
          </cell>
          <cell r="BI181">
            <v>4</v>
          </cell>
          <cell r="BJ181">
            <v>2</v>
          </cell>
          <cell r="BK181">
            <v>2</v>
          </cell>
          <cell r="BL181">
            <v>1.6</v>
          </cell>
        </row>
        <row r="182"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</row>
        <row r="183">
          <cell r="AC183">
            <v>17.987362057351497</v>
          </cell>
          <cell r="AD183">
            <v>16.777708984821604</v>
          </cell>
          <cell r="AE183">
            <v>12.7440124315021</v>
          </cell>
          <cell r="AF183">
            <v>13.042135699170286</v>
          </cell>
          <cell r="AG183">
            <v>2.396274570195942</v>
          </cell>
          <cell r="AH183">
            <v>0</v>
          </cell>
          <cell r="AI183">
            <v>17.137108523199998</v>
          </cell>
          <cell r="AJ183">
            <v>14.091181024971347</v>
          </cell>
          <cell r="AK183">
            <v>14.360614743665199</v>
          </cell>
          <cell r="AL183">
            <v>14.624310552564182</v>
          </cell>
          <cell r="AM183">
            <v>14.82853922621312</v>
          </cell>
          <cell r="AN183">
            <v>15.008350814122768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</row>
        <row r="184">
          <cell r="AC184">
            <v>2.1246899919999938</v>
          </cell>
          <cell r="AD184">
            <v>2.0876602591999966</v>
          </cell>
          <cell r="AE184">
            <v>0.2965941232</v>
          </cell>
          <cell r="AF184">
            <v>0.58672465760000414</v>
          </cell>
          <cell r="AG184">
            <v>1.4674138943999979</v>
          </cell>
          <cell r="AH184">
            <v>0.93162051680000346</v>
          </cell>
          <cell r="AI184">
            <v>2.4152638239999997</v>
          </cell>
          <cell r="AJ184">
            <v>1.139523403200001</v>
          </cell>
          <cell r="AK184">
            <v>1.3081092592000014</v>
          </cell>
          <cell r="AL184">
            <v>1.4523861795200008</v>
          </cell>
          <cell r="AM184">
            <v>1.4493806365440012</v>
          </cell>
          <cell r="AN184">
            <v>1.5529326604928007</v>
          </cell>
          <cell r="AO184">
            <v>1.1112</v>
          </cell>
          <cell r="AP184">
            <v>1.1112</v>
          </cell>
          <cell r="AQ184">
            <v>0.92600000000000005</v>
          </cell>
          <cell r="AR184">
            <v>1.4816</v>
          </cell>
          <cell r="AS184">
            <v>1.4816</v>
          </cell>
          <cell r="AT184">
            <v>3.1484000000000001</v>
          </cell>
          <cell r="AU184">
            <v>3.1484000000000001</v>
          </cell>
          <cell r="AV184">
            <v>2.9632000000000001</v>
          </cell>
          <cell r="AW184">
            <v>2.4076</v>
          </cell>
          <cell r="AX184">
            <v>1.4816</v>
          </cell>
          <cell r="AY184">
            <v>1.6668000000000001</v>
          </cell>
          <cell r="AZ184">
            <v>1.1112</v>
          </cell>
          <cell r="BA184">
            <v>1.1112</v>
          </cell>
          <cell r="BB184">
            <v>1.1112</v>
          </cell>
          <cell r="BC184">
            <v>0.92600000000000005</v>
          </cell>
          <cell r="BD184">
            <v>1.4816</v>
          </cell>
          <cell r="BE184">
            <v>1.4816</v>
          </cell>
          <cell r="BF184">
            <v>3.1484000000000001</v>
          </cell>
          <cell r="BG184">
            <v>3.1484000000000001</v>
          </cell>
          <cell r="BH184">
            <v>2.9632000000000001</v>
          </cell>
          <cell r="BI184">
            <v>2.4076</v>
          </cell>
          <cell r="BJ184">
            <v>1.4816</v>
          </cell>
          <cell r="BK184">
            <v>1.6668000000000001</v>
          </cell>
          <cell r="BL184">
            <v>1.1112</v>
          </cell>
        </row>
        <row r="187">
          <cell r="AC187">
            <v>4.1787326560000002</v>
          </cell>
          <cell r="AD187">
            <v>4.4894920184</v>
          </cell>
          <cell r="AE187">
            <v>5.5816076568000002</v>
          </cell>
          <cell r="AF187">
            <v>2.4879952408000001</v>
          </cell>
          <cell r="AG187">
            <v>3.5874662263999997</v>
          </cell>
          <cell r="AH187">
            <v>4.8032718528000009</v>
          </cell>
          <cell r="AI187">
            <v>2.0732564064000001</v>
          </cell>
          <cell r="AJ187">
            <v>3.70671947664</v>
          </cell>
          <cell r="AK187">
            <v>3.3317418406080002</v>
          </cell>
          <cell r="AL187">
            <v>3.5004911605696001</v>
          </cell>
          <cell r="AM187">
            <v>3.4830961474035202</v>
          </cell>
          <cell r="AN187">
            <v>3.2190610063242242</v>
          </cell>
          <cell r="AO187">
            <v>4.1968616479999996</v>
          </cell>
          <cell r="AP187">
            <v>4.5089692071999998</v>
          </cell>
          <cell r="AQ187">
            <v>5.6058228744000003</v>
          </cell>
          <cell r="AR187">
            <v>2.4987891464</v>
          </cell>
          <cell r="AS187">
            <v>3.6030300711999996</v>
          </cell>
          <cell r="AT187">
            <v>4.8241103424000009</v>
          </cell>
          <cell r="AU187">
            <v>2.0822510112000003</v>
          </cell>
          <cell r="AV187">
            <v>3.7228006891200001</v>
          </cell>
          <cell r="AW187">
            <v>3.3461962520639998</v>
          </cell>
          <cell r="AX187">
            <v>3.5156776731967998</v>
          </cell>
          <cell r="AY187">
            <v>3.4982071935961603</v>
          </cell>
          <cell r="AZ187">
            <v>3.2330265638353923</v>
          </cell>
          <cell r="BA187">
            <v>4.1968616479999996</v>
          </cell>
          <cell r="BB187">
            <v>4.5089692071999998</v>
          </cell>
          <cell r="BC187">
            <v>5.6058228744000003</v>
          </cell>
          <cell r="BD187">
            <v>2.4987891464</v>
          </cell>
          <cell r="BE187">
            <v>3.6030300711999996</v>
          </cell>
          <cell r="BF187">
            <v>4.8241103424000009</v>
          </cell>
          <cell r="BG187">
            <v>2.0822510112000003</v>
          </cell>
          <cell r="BH187">
            <v>3.7228006891200001</v>
          </cell>
          <cell r="BI187">
            <v>3.3461962520639998</v>
          </cell>
          <cell r="BJ187">
            <v>3.5156776731967998</v>
          </cell>
          <cell r="BK187">
            <v>3.4982071935961603</v>
          </cell>
          <cell r="BL187">
            <v>3.2330265638353923</v>
          </cell>
        </row>
        <row r="188">
          <cell r="AC188">
            <v>21.492770208</v>
          </cell>
          <cell r="AD188">
            <v>22.676477431999995</v>
          </cell>
          <cell r="AE188">
            <v>20.796303499999997</v>
          </cell>
          <cell r="AF188">
            <v>22.5099476392</v>
          </cell>
          <cell r="AG188">
            <v>23.767649953599996</v>
          </cell>
          <cell r="AH188">
            <v>23.220222838400002</v>
          </cell>
          <cell r="AI188">
            <v>20.957563144000002</v>
          </cell>
          <cell r="AJ188">
            <v>19.660484530400002</v>
          </cell>
          <cell r="AK188">
            <v>19.118423912000001</v>
          </cell>
          <cell r="AL188">
            <v>20.667974560800001</v>
          </cell>
          <cell r="AM188">
            <v>18.630366260799999</v>
          </cell>
          <cell r="AN188">
            <v>22.2042991464</v>
          </cell>
          <cell r="AO188">
            <v>21.841184124918673</v>
          </cell>
          <cell r="AP188">
            <v>22.57534157449577</v>
          </cell>
          <cell r="AQ188">
            <v>21.107026675341576</v>
          </cell>
          <cell r="AR188">
            <v>22.57534157449577</v>
          </cell>
          <cell r="AS188">
            <v>22.57534157449577</v>
          </cell>
          <cell r="AT188">
            <v>14.49960962914769</v>
          </cell>
          <cell r="AU188">
            <v>16.335003253090434</v>
          </cell>
          <cell r="AV188">
            <v>13.398373454782043</v>
          </cell>
          <cell r="AW188">
            <v>16.15146389069616</v>
          </cell>
          <cell r="AX188">
            <v>28.448601171112557</v>
          </cell>
          <cell r="AY188">
            <v>26.613207547169811</v>
          </cell>
          <cell r="AZ188">
            <v>28.815679895901106</v>
          </cell>
          <cell r="BA188">
            <v>21.841184124918673</v>
          </cell>
          <cell r="BB188">
            <v>22.57534157449577</v>
          </cell>
          <cell r="BC188">
            <v>21.107026675341576</v>
          </cell>
          <cell r="BD188">
            <v>22.57534157449577</v>
          </cell>
          <cell r="BE188">
            <v>22.57534157449577</v>
          </cell>
          <cell r="BF188">
            <v>14.49960962914769</v>
          </cell>
          <cell r="BG188">
            <v>16.335003253090434</v>
          </cell>
          <cell r="BH188">
            <v>13.398373454782043</v>
          </cell>
          <cell r="BI188">
            <v>16.15146389069616</v>
          </cell>
          <cell r="BJ188">
            <v>28.448601171112557</v>
          </cell>
          <cell r="BK188">
            <v>26.613207547169811</v>
          </cell>
          <cell r="BL188">
            <v>28.815679895901106</v>
          </cell>
        </row>
        <row r="189">
          <cell r="AC189">
            <v>10.322791559999999</v>
          </cell>
          <cell r="AD189">
            <v>10.405873079999999</v>
          </cell>
          <cell r="AE189">
            <v>8.7931648799999991</v>
          </cell>
          <cell r="AF189">
            <v>7.6232098800000001</v>
          </cell>
          <cell r="AG189">
            <v>4.9345081200000003</v>
          </cell>
          <cell r="AH189">
            <v>0</v>
          </cell>
          <cell r="AI189">
            <v>14.228003519999998</v>
          </cell>
          <cell r="AJ189">
            <v>9.6312196079999968</v>
          </cell>
          <cell r="AK189">
            <v>9.7988305536000002</v>
          </cell>
          <cell r="AL189">
            <v>10.233954688319999</v>
          </cell>
          <cell r="AM189">
            <v>11.293844001983999</v>
          </cell>
          <cell r="AN189">
            <v>11.037170474380801</v>
          </cell>
          <cell r="AO189">
            <v>19.072383246768286</v>
          </cell>
          <cell r="AP189">
            <v>19.939309757985026</v>
          </cell>
          <cell r="AQ189">
            <v>19.072383246768286</v>
          </cell>
          <cell r="AR189">
            <v>19.505846502376656</v>
          </cell>
          <cell r="AS189">
            <v>19.505846502376656</v>
          </cell>
          <cell r="AT189">
            <v>19.072383246768286</v>
          </cell>
          <cell r="AU189">
            <v>19.939309757985026</v>
          </cell>
          <cell r="AV189">
            <v>19.072383246768286</v>
          </cell>
          <cell r="AW189">
            <v>19.939309757985026</v>
          </cell>
          <cell r="AX189">
            <v>19.939309757985026</v>
          </cell>
          <cell r="AY189">
            <v>18.638919991159913</v>
          </cell>
          <cell r="AZ189">
            <v>20.806236269201769</v>
          </cell>
          <cell r="BA189">
            <v>19.072383246768286</v>
          </cell>
          <cell r="BB189">
            <v>19.939309757985026</v>
          </cell>
          <cell r="BC189">
            <v>19.072383246768286</v>
          </cell>
          <cell r="BD189">
            <v>19.505846502376656</v>
          </cell>
          <cell r="BE189">
            <v>19.505846502376656</v>
          </cell>
          <cell r="BF189">
            <v>19.072383246768286</v>
          </cell>
          <cell r="BG189">
            <v>19.939309757985026</v>
          </cell>
          <cell r="BH189">
            <v>19.072383246768286</v>
          </cell>
          <cell r="BI189">
            <v>19.939309757985026</v>
          </cell>
          <cell r="BJ189">
            <v>19.939309757985026</v>
          </cell>
          <cell r="BK189">
            <v>18.638919991159913</v>
          </cell>
          <cell r="BL189">
            <v>20.806236269201769</v>
          </cell>
        </row>
        <row r="190">
          <cell r="AC190">
            <v>19.2927</v>
          </cell>
          <cell r="AD190">
            <v>18.245819999999998</v>
          </cell>
          <cell r="AE190">
            <v>22.894982500000001</v>
          </cell>
          <cell r="AF190">
            <v>28.820620000000002</v>
          </cell>
          <cell r="AG190">
            <v>38.813290000000002</v>
          </cell>
          <cell r="AH190">
            <v>0</v>
          </cell>
          <cell r="AI190">
            <v>26.597692500000001</v>
          </cell>
          <cell r="AJ190">
            <v>27.555242000000003</v>
          </cell>
          <cell r="AK190">
            <v>28.487293899999997</v>
          </cell>
          <cell r="AL190">
            <v>28.420628680000004</v>
          </cell>
          <cell r="AM190">
            <v>26.342096415999993</v>
          </cell>
          <cell r="AN190">
            <v>27.4805906992</v>
          </cell>
          <cell r="AO190">
            <v>15.604677201901325</v>
          </cell>
          <cell r="AP190">
            <v>16.038140457509694</v>
          </cell>
          <cell r="AQ190">
            <v>15.604677201901325</v>
          </cell>
          <cell r="AR190">
            <v>16.038140457509694</v>
          </cell>
          <cell r="AS190">
            <v>0</v>
          </cell>
          <cell r="AT190">
            <v>0</v>
          </cell>
          <cell r="AU190">
            <v>16.038140457509694</v>
          </cell>
          <cell r="AV190">
            <v>15.604677201901325</v>
          </cell>
          <cell r="AW190">
            <v>16.038140457509694</v>
          </cell>
          <cell r="AX190">
            <v>16.038140457509694</v>
          </cell>
          <cell r="AY190">
            <v>15.171213946292953</v>
          </cell>
          <cell r="AZ190">
            <v>16.038140457509694</v>
          </cell>
          <cell r="BA190">
            <v>15.604677201901325</v>
          </cell>
          <cell r="BB190">
            <v>16.038140457509694</v>
          </cell>
          <cell r="BC190">
            <v>15.604677201901325</v>
          </cell>
          <cell r="BD190">
            <v>16.038140457509694</v>
          </cell>
          <cell r="BE190">
            <v>16.038140457509694</v>
          </cell>
          <cell r="BF190">
            <v>15.604677201901325</v>
          </cell>
          <cell r="BG190">
            <v>16.038140457509694</v>
          </cell>
          <cell r="BH190">
            <v>15.604677201901325</v>
          </cell>
          <cell r="BI190">
            <v>16.038140457509694</v>
          </cell>
          <cell r="BJ190">
            <v>16.038140457509694</v>
          </cell>
          <cell r="BK190">
            <v>15.171213946292953</v>
          </cell>
          <cell r="BL190">
            <v>16.038140457509694</v>
          </cell>
        </row>
        <row r="191">
          <cell r="AC191">
            <v>39.853499999999997</v>
          </cell>
          <cell r="AD191">
            <v>86.466975000000005</v>
          </cell>
          <cell r="AE191">
            <v>78.059624999999997</v>
          </cell>
          <cell r="AF191">
            <v>62.201324999999997</v>
          </cell>
          <cell r="AG191">
            <v>90.244500000000002</v>
          </cell>
          <cell r="AH191">
            <v>77.156625000000005</v>
          </cell>
          <cell r="AI191">
            <v>93.058499999999995</v>
          </cell>
          <cell r="AJ191">
            <v>80.144114999999985</v>
          </cell>
          <cell r="AK191">
            <v>80.561012999999988</v>
          </cell>
          <cell r="AL191">
            <v>84.232950599999995</v>
          </cell>
          <cell r="AM191">
            <v>83.030640719999994</v>
          </cell>
          <cell r="AN191">
            <v>84.205443863999989</v>
          </cell>
          <cell r="AO191">
            <v>107.67403483200002</v>
          </cell>
          <cell r="AP191">
            <v>111.26316932640003</v>
          </cell>
          <cell r="AQ191">
            <v>107.67403483200002</v>
          </cell>
          <cell r="AR191">
            <v>55.631584663200016</v>
          </cell>
          <cell r="AS191">
            <v>74.175446217600012</v>
          </cell>
          <cell r="AT191">
            <v>107.67403483200002</v>
          </cell>
          <cell r="AU191">
            <v>111.26316932640003</v>
          </cell>
          <cell r="AV191">
            <v>107.67403483200002</v>
          </cell>
          <cell r="AW191">
            <v>111.26316932640003</v>
          </cell>
          <cell r="AX191">
            <v>111.26316932640003</v>
          </cell>
          <cell r="AY191">
            <v>104.08490033760002</v>
          </cell>
          <cell r="AZ191">
            <v>111.26316932640003</v>
          </cell>
          <cell r="BA191">
            <v>107.67403483200002</v>
          </cell>
          <cell r="BB191">
            <v>111.26316932640003</v>
          </cell>
          <cell r="BC191">
            <v>107.67403483200002</v>
          </cell>
          <cell r="BD191">
            <v>55.631584663200016</v>
          </cell>
          <cell r="BE191">
            <v>74.175446217600012</v>
          </cell>
          <cell r="BF191">
            <v>107.67403483200002</v>
          </cell>
          <cell r="BG191">
            <v>111.26316932640003</v>
          </cell>
          <cell r="BH191">
            <v>107.67403483200002</v>
          </cell>
          <cell r="BI191">
            <v>111.26316932640003</v>
          </cell>
          <cell r="BJ191">
            <v>111.26316932640003</v>
          </cell>
          <cell r="BK191">
            <v>104.08490033760002</v>
          </cell>
          <cell r="BL191">
            <v>111.26316932640003</v>
          </cell>
        </row>
        <row r="192">
          <cell r="AC192">
            <v>34.488225</v>
          </cell>
          <cell r="AD192">
            <v>33.766424999999998</v>
          </cell>
          <cell r="AE192">
            <v>32.230350000000001</v>
          </cell>
          <cell r="AF192">
            <v>29.449349999999999</v>
          </cell>
          <cell r="AG192">
            <v>29.589149999999997</v>
          </cell>
          <cell r="AH192">
            <v>4.2075000000000001E-2</v>
          </cell>
          <cell r="AI192">
            <v>30.640649999999997</v>
          </cell>
          <cell r="AJ192">
            <v>24.390314999999998</v>
          </cell>
          <cell r="AK192">
            <v>22.822308</v>
          </cell>
          <cell r="AL192">
            <v>21.496899599999995</v>
          </cell>
          <cell r="AM192">
            <v>19.87844952</v>
          </cell>
          <cell r="AN192">
            <v>23.845724423999997</v>
          </cell>
          <cell r="AO192">
            <v>45.117200887955363</v>
          </cell>
          <cell r="AP192">
            <v>46.621107584220539</v>
          </cell>
          <cell r="AQ192">
            <v>45.117200887955363</v>
          </cell>
          <cell r="AR192">
            <v>7.7701845973700898</v>
          </cell>
          <cell r="AS192">
            <v>46.621107584220539</v>
          </cell>
          <cell r="AT192">
            <v>45.117200887955363</v>
          </cell>
          <cell r="AU192">
            <v>46.621107584220539</v>
          </cell>
          <cell r="AV192">
            <v>45.117200887955363</v>
          </cell>
          <cell r="AW192">
            <v>46.621107584220539</v>
          </cell>
          <cell r="AX192">
            <v>46.621107584220539</v>
          </cell>
          <cell r="AY192">
            <v>43.613294191690194</v>
          </cell>
          <cell r="AZ192">
            <v>46.621107584220539</v>
          </cell>
          <cell r="BA192">
            <v>45.117200887955363</v>
          </cell>
          <cell r="BB192">
            <v>46.621107584220539</v>
          </cell>
          <cell r="BC192">
            <v>45.117200887955363</v>
          </cell>
          <cell r="BD192">
            <v>7.7701845973700898</v>
          </cell>
          <cell r="BE192">
            <v>46.621107584220539</v>
          </cell>
          <cell r="BF192">
            <v>45.117200887955363</v>
          </cell>
          <cell r="BG192">
            <v>46.621107584220539</v>
          </cell>
          <cell r="BH192">
            <v>45.117200887955363</v>
          </cell>
          <cell r="BI192">
            <v>46.621107584220539</v>
          </cell>
          <cell r="BJ192">
            <v>46.621107584220539</v>
          </cell>
          <cell r="BK192">
            <v>43.613294191690194</v>
          </cell>
          <cell r="BL192">
            <v>46.621107584220539</v>
          </cell>
        </row>
        <row r="271">
          <cell r="DL271">
            <v>55.546795516961048</v>
          </cell>
          <cell r="DM271">
            <v>72.190828410339307</v>
          </cell>
          <cell r="DN271">
            <v>74.413831537962423</v>
          </cell>
        </row>
        <row r="272">
          <cell r="DL272">
            <v>87.831562055892846</v>
          </cell>
          <cell r="DM272">
            <v>91.374341989091519</v>
          </cell>
          <cell r="DN272">
            <v>94.735656872900293</v>
          </cell>
        </row>
        <row r="273">
          <cell r="DL273">
            <v>150.74282133195129</v>
          </cell>
          <cell r="DM273">
            <v>146.13849117212555</v>
          </cell>
          <cell r="DN273">
            <v>151.5551827148804</v>
          </cell>
        </row>
        <row r="274">
          <cell r="DL274">
            <v>112.55102654883378</v>
          </cell>
          <cell r="DM274">
            <v>109.55647729067395</v>
          </cell>
          <cell r="DN274">
            <v>112.78024855383151</v>
          </cell>
        </row>
        <row r="275">
          <cell r="DL275">
            <v>154.93463861932406</v>
          </cell>
          <cell r="DM275">
            <v>165.98585168572447</v>
          </cell>
          <cell r="DN275">
            <v>208.4743884533753</v>
          </cell>
        </row>
        <row r="276">
          <cell r="DL276">
            <v>70.482288501608238</v>
          </cell>
          <cell r="DM276">
            <v>80.06536114162148</v>
          </cell>
          <cell r="DN276">
            <v>95.043931250209653</v>
          </cell>
        </row>
        <row r="277">
          <cell r="DL277">
            <v>18.47712077320886</v>
          </cell>
          <cell r="DM277">
            <v>41.46555611650539</v>
          </cell>
          <cell r="DN277">
            <v>41.46555611650539</v>
          </cell>
        </row>
        <row r="278">
          <cell r="DL278">
            <v>165.8614913136594</v>
          </cell>
          <cell r="DM278">
            <v>136.46862150742282</v>
          </cell>
          <cell r="DN278">
            <v>136.46862150742282</v>
          </cell>
        </row>
        <row r="279">
          <cell r="DL279">
            <v>0</v>
          </cell>
          <cell r="DM279">
            <v>0</v>
          </cell>
          <cell r="DN279">
            <v>0</v>
          </cell>
        </row>
        <row r="280">
          <cell r="DL280">
            <v>0</v>
          </cell>
          <cell r="DM280">
            <v>0</v>
          </cell>
          <cell r="DN280">
            <v>0</v>
          </cell>
        </row>
        <row r="281">
          <cell r="DL281">
            <v>0</v>
          </cell>
          <cell r="DM281">
            <v>0</v>
          </cell>
          <cell r="DN281">
            <v>0</v>
          </cell>
        </row>
        <row r="282">
          <cell r="DL282">
            <v>4.508681686769604</v>
          </cell>
          <cell r="DM282">
            <v>3.664023165088004</v>
          </cell>
          <cell r="DN282">
            <v>3.664023165088004</v>
          </cell>
        </row>
        <row r="283">
          <cell r="DL283">
            <v>4.8808763914754039</v>
          </cell>
          <cell r="DM283">
            <v>4.0232333124145496</v>
          </cell>
          <cell r="DN283">
            <v>4.0232333124145496</v>
          </cell>
        </row>
        <row r="284">
          <cell r="DL284">
            <v>30.892700159418432</v>
          </cell>
          <cell r="DM284">
            <v>20.446927820045282</v>
          </cell>
          <cell r="DN284">
            <v>20.446927820045282</v>
          </cell>
        </row>
        <row r="286">
          <cell r="DL286">
            <v>11.419989802893008</v>
          </cell>
          <cell r="DM286">
            <v>48.828532547921434</v>
          </cell>
          <cell r="DN286">
            <v>48.962428131768611</v>
          </cell>
        </row>
        <row r="287">
          <cell r="DL287">
            <v>117.23750447134535</v>
          </cell>
          <cell r="DM287">
            <v>301.98910896100244</v>
          </cell>
          <cell r="DN287">
            <v>302.25231323996098</v>
          </cell>
        </row>
        <row r="288">
          <cell r="DL288">
            <v>86.675037522138553</v>
          </cell>
          <cell r="DM288">
            <v>196.39334463816562</v>
          </cell>
          <cell r="DN288">
            <v>196.612659400171</v>
          </cell>
        </row>
        <row r="289">
          <cell r="DL289">
            <v>1.874450591581982</v>
          </cell>
          <cell r="DM289">
            <v>22.384387213840171</v>
          </cell>
          <cell r="DN289">
            <v>26.21733022990869</v>
          </cell>
        </row>
        <row r="290">
          <cell r="DL290">
            <v>3.123940399914976</v>
          </cell>
          <cell r="DM290">
            <v>9.6640000657449683</v>
          </cell>
          <cell r="DN290">
            <v>9.6640000657449683</v>
          </cell>
        </row>
        <row r="291">
          <cell r="DL291">
            <v>1.787044716421905</v>
          </cell>
          <cell r="DM291">
            <v>2.7149364677672727</v>
          </cell>
          <cell r="DN291">
            <v>2.7149364677672727</v>
          </cell>
        </row>
        <row r="292">
          <cell r="DL292">
            <v>54.641746971959854</v>
          </cell>
          <cell r="DM292">
            <v>40.974046487072293</v>
          </cell>
          <cell r="DN292">
            <v>40.974046487072293</v>
          </cell>
        </row>
        <row r="293">
          <cell r="DL293">
            <v>0</v>
          </cell>
          <cell r="DM293">
            <v>0</v>
          </cell>
          <cell r="DN293">
            <v>0</v>
          </cell>
        </row>
        <row r="294">
          <cell r="DL294">
            <v>0</v>
          </cell>
          <cell r="DM294">
            <v>0</v>
          </cell>
          <cell r="DN294">
            <v>0</v>
          </cell>
        </row>
        <row r="295">
          <cell r="DL295">
            <v>0.73018719662384646</v>
          </cell>
          <cell r="DM295">
            <v>2.2373713071616272</v>
          </cell>
          <cell r="DN295">
            <v>2.2373713071616272</v>
          </cell>
        </row>
        <row r="296">
          <cell r="DL296">
            <v>0.61573429169273908</v>
          </cell>
          <cell r="DM296">
            <v>1.059120380952381</v>
          </cell>
          <cell r="DN296">
            <v>1.059120380952381</v>
          </cell>
        </row>
        <row r="297">
          <cell r="DL297">
            <v>5.5769232261048876</v>
          </cell>
          <cell r="DM297">
            <v>7.4366638597165364</v>
          </cell>
          <cell r="DN297">
            <v>7.4366638597165364</v>
          </cell>
        </row>
        <row r="298">
          <cell r="DL298">
            <v>6.7923471894223597E-2</v>
          </cell>
          <cell r="DM298">
            <v>2.6369470452703889</v>
          </cell>
          <cell r="DN298">
            <v>2.6369470452703889</v>
          </cell>
        </row>
        <row r="299">
          <cell r="DL299">
            <v>0.89220978683662022</v>
          </cell>
          <cell r="DM299">
            <v>7.9579276111988761</v>
          </cell>
          <cell r="DN299">
            <v>11.261218317734258</v>
          </cell>
        </row>
        <row r="300">
          <cell r="DL300">
            <v>0</v>
          </cell>
          <cell r="DM300">
            <v>0</v>
          </cell>
          <cell r="DN300">
            <v>0</v>
          </cell>
        </row>
        <row r="301">
          <cell r="DL301">
            <v>64.848468085227765</v>
          </cell>
          <cell r="DM301">
            <v>0</v>
          </cell>
          <cell r="DN301">
            <v>0</v>
          </cell>
        </row>
        <row r="302">
          <cell r="DL302">
            <v>0</v>
          </cell>
          <cell r="DM302">
            <v>0</v>
          </cell>
          <cell r="DN302">
            <v>0</v>
          </cell>
        </row>
        <row r="303"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DL303">
            <v>0</v>
          </cell>
          <cell r="DM303">
            <v>0</v>
          </cell>
          <cell r="DN303">
            <v>0</v>
          </cell>
        </row>
        <row r="304"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DL304">
            <v>0</v>
          </cell>
          <cell r="DM304">
            <v>0</v>
          </cell>
          <cell r="DN304">
            <v>0</v>
          </cell>
        </row>
        <row r="305">
          <cell r="DL305">
            <v>15.778400311627163</v>
          </cell>
          <cell r="DM305">
            <v>15.84685324139561</v>
          </cell>
          <cell r="DN305">
            <v>15.84685324139561</v>
          </cell>
        </row>
        <row r="306">
          <cell r="DL306">
            <v>29.327528125795581</v>
          </cell>
          <cell r="DM306">
            <v>29.239637146264052</v>
          </cell>
          <cell r="DN306">
            <v>29.239637146264052</v>
          </cell>
        </row>
        <row r="307">
          <cell r="DL307">
            <v>22.812853036336165</v>
          </cell>
          <cell r="DM307">
            <v>49.395841952323984</v>
          </cell>
          <cell r="DN307">
            <v>49.395841952323984</v>
          </cell>
        </row>
        <row r="308">
          <cell r="DL308">
            <v>84.955777441607992</v>
          </cell>
          <cell r="DM308">
            <v>45.882085606145978</v>
          </cell>
          <cell r="DN308">
            <v>55.058502727375178</v>
          </cell>
        </row>
        <row r="309">
          <cell r="DL309">
            <v>94.729236826766154</v>
          </cell>
          <cell r="DM309">
            <v>123.14035663992311</v>
          </cell>
          <cell r="DN309">
            <v>123.14035663992311</v>
          </cell>
        </row>
        <row r="310">
          <cell r="DL310">
            <v>27.915506372765243</v>
          </cell>
          <cell r="DM310">
            <v>47.188040320671554</v>
          </cell>
          <cell r="DN310">
            <v>47.188040320671554</v>
          </cell>
        </row>
        <row r="330">
          <cell r="DL330">
            <v>16.490263265371429</v>
          </cell>
          <cell r="DM330">
            <v>21.390671688571427</v>
          </cell>
          <cell r="DN330">
            <v>21.390671688571427</v>
          </cell>
        </row>
        <row r="331">
          <cell r="DL331">
            <v>18.029860085952386</v>
          </cell>
          <cell r="DM331">
            <v>18.029860085952386</v>
          </cell>
          <cell r="DN331">
            <v>18.029860085952386</v>
          </cell>
        </row>
        <row r="332">
          <cell r="DL332">
            <v>47.379775242800001</v>
          </cell>
          <cell r="DM332">
            <v>47.379775242800001</v>
          </cell>
          <cell r="DN332">
            <v>47.379775242800001</v>
          </cell>
        </row>
        <row r="333">
          <cell r="DL333">
            <v>54.458712148800025</v>
          </cell>
          <cell r="DM333">
            <v>54.458712148800025</v>
          </cell>
          <cell r="DN333">
            <v>54.458712148800025</v>
          </cell>
        </row>
        <row r="334">
          <cell r="DL334">
            <v>26.772503809814072</v>
          </cell>
          <cell r="DM334">
            <v>21.418003047851268</v>
          </cell>
          <cell r="DN334">
            <v>21.418003047851268</v>
          </cell>
        </row>
        <row r="335">
          <cell r="DL335">
            <v>32.658695751380463</v>
          </cell>
          <cell r="DM335">
            <v>26.126956601104364</v>
          </cell>
          <cell r="DN335">
            <v>26.126956601104364</v>
          </cell>
        </row>
        <row r="336">
          <cell r="DL336">
            <v>0</v>
          </cell>
          <cell r="DM336">
            <v>0</v>
          </cell>
          <cell r="DN336">
            <v>0</v>
          </cell>
        </row>
        <row r="337">
          <cell r="DL337">
            <v>0</v>
          </cell>
          <cell r="DM337">
            <v>0</v>
          </cell>
          <cell r="DN337">
            <v>0</v>
          </cell>
        </row>
        <row r="338">
          <cell r="DL338">
            <v>0</v>
          </cell>
          <cell r="DM338">
            <v>0</v>
          </cell>
          <cell r="DN338">
            <v>0</v>
          </cell>
        </row>
        <row r="339">
          <cell r="DL339">
            <v>0</v>
          </cell>
          <cell r="DM339">
            <v>0</v>
          </cell>
          <cell r="DN339">
            <v>0</v>
          </cell>
        </row>
        <row r="340">
          <cell r="DL340">
            <v>0</v>
          </cell>
          <cell r="DM340">
            <v>0</v>
          </cell>
          <cell r="DN340">
            <v>0</v>
          </cell>
        </row>
        <row r="341">
          <cell r="DL341">
            <v>247.74000000000004</v>
          </cell>
          <cell r="DM341">
            <v>198.19199999999998</v>
          </cell>
          <cell r="DN341">
            <v>198.19199999999998</v>
          </cell>
        </row>
        <row r="342">
          <cell r="DL342">
            <v>77.470859241904748</v>
          </cell>
          <cell r="DM342">
            <v>77.470859241904748</v>
          </cell>
          <cell r="DN342">
            <v>77.470859241904748</v>
          </cell>
        </row>
        <row r="343">
          <cell r="DL343">
            <v>157.96356000000003</v>
          </cell>
          <cell r="DM343">
            <v>105.30904000000004</v>
          </cell>
          <cell r="DN343">
            <v>105.30904000000004</v>
          </cell>
        </row>
        <row r="345">
          <cell r="DL345">
            <v>17.441379310344825</v>
          </cell>
          <cell r="DM345">
            <v>24.413793103448281</v>
          </cell>
          <cell r="DN345">
            <v>24.413793103448281</v>
          </cell>
        </row>
        <row r="346">
          <cell r="DL346">
            <v>62.751028446389491</v>
          </cell>
          <cell r="DM346">
            <v>128.70818380743984</v>
          </cell>
          <cell r="DN346">
            <v>128.70818380743984</v>
          </cell>
        </row>
        <row r="347">
          <cell r="DL347">
            <v>114.64499999999997</v>
          </cell>
          <cell r="DM347">
            <v>151.45599999999996</v>
          </cell>
          <cell r="DN347">
            <v>151.45599999999996</v>
          </cell>
        </row>
        <row r="350">
          <cell r="DL350">
            <v>3.0700959374999992</v>
          </cell>
          <cell r="DM350">
            <v>4.2161317500000015</v>
          </cell>
          <cell r="DN350">
            <v>4.2161317500000015</v>
          </cell>
        </row>
        <row r="351">
          <cell r="DL351">
            <v>88.019999999999982</v>
          </cell>
          <cell r="DM351">
            <v>56.828000000000003</v>
          </cell>
          <cell r="DN351">
            <v>56.828000000000003</v>
          </cell>
        </row>
        <row r="352">
          <cell r="DL352">
            <v>0</v>
          </cell>
          <cell r="DM352">
            <v>0</v>
          </cell>
          <cell r="DN352">
            <v>0</v>
          </cell>
        </row>
        <row r="353">
          <cell r="DL353">
            <v>0</v>
          </cell>
          <cell r="DM353">
            <v>0</v>
          </cell>
          <cell r="DN353">
            <v>0</v>
          </cell>
        </row>
        <row r="354">
          <cell r="DL354">
            <v>8.5860000000000021</v>
          </cell>
          <cell r="DM354">
            <v>5.6080000000000005</v>
          </cell>
          <cell r="DN354">
            <v>5.6080000000000005</v>
          </cell>
        </row>
        <row r="355">
          <cell r="DL355">
            <v>0.87900000000000011</v>
          </cell>
          <cell r="DM355">
            <v>2.2719999999999998</v>
          </cell>
          <cell r="DN355">
            <v>2.2719999999999998</v>
          </cell>
        </row>
        <row r="356">
          <cell r="DL356">
            <v>4.9359999999999999</v>
          </cell>
          <cell r="DM356">
            <v>4.1319999999999997</v>
          </cell>
          <cell r="DN356">
            <v>4.1319999999999997</v>
          </cell>
        </row>
        <row r="357">
          <cell r="DL357">
            <v>2.1520000000000001</v>
          </cell>
          <cell r="DM357">
            <v>2.1059999999999999</v>
          </cell>
          <cell r="DN357">
            <v>2.1059999999999999</v>
          </cell>
        </row>
        <row r="358">
          <cell r="DL358">
            <v>8.3760000000000012</v>
          </cell>
          <cell r="DM358">
            <v>10.936</v>
          </cell>
          <cell r="DN358">
            <v>10.936</v>
          </cell>
        </row>
        <row r="359">
          <cell r="DL359">
            <v>0</v>
          </cell>
          <cell r="DM359">
            <v>0</v>
          </cell>
          <cell r="DN359">
            <v>0</v>
          </cell>
        </row>
        <row r="360">
          <cell r="DL360">
            <v>0</v>
          </cell>
          <cell r="DM360">
            <v>0</v>
          </cell>
          <cell r="DN360">
            <v>0</v>
          </cell>
        </row>
        <row r="361">
          <cell r="DL361">
            <v>0</v>
          </cell>
          <cell r="DM361">
            <v>0</v>
          </cell>
          <cell r="DN361">
            <v>0</v>
          </cell>
        </row>
        <row r="362">
          <cell r="DL362">
            <v>0</v>
          </cell>
          <cell r="DM362">
            <v>0</v>
          </cell>
          <cell r="DN362">
            <v>0</v>
          </cell>
        </row>
        <row r="363">
          <cell r="DL363">
            <v>0</v>
          </cell>
          <cell r="DM363">
            <v>0</v>
          </cell>
          <cell r="DN363">
            <v>0</v>
          </cell>
        </row>
        <row r="364">
          <cell r="DL364">
            <v>0</v>
          </cell>
          <cell r="DM364">
            <v>0</v>
          </cell>
          <cell r="DN364">
            <v>0</v>
          </cell>
        </row>
        <row r="365">
          <cell r="DL365">
            <v>20.581544606559991</v>
          </cell>
          <cell r="DM365">
            <v>20.581544606559991</v>
          </cell>
          <cell r="DN365">
            <v>20.581544606559991</v>
          </cell>
        </row>
        <row r="366">
          <cell r="DL366">
            <v>19.011547200000003</v>
          </cell>
          <cell r="DM366">
            <v>21.123941333333335</v>
          </cell>
          <cell r="DN366">
            <v>21.123941333333335</v>
          </cell>
        </row>
        <row r="367">
          <cell r="DL367">
            <v>0</v>
          </cell>
          <cell r="DM367">
            <v>0</v>
          </cell>
          <cell r="DN367">
            <v>0</v>
          </cell>
        </row>
        <row r="368">
          <cell r="DL368">
            <v>112.88100000000001</v>
          </cell>
          <cell r="DM368">
            <v>147.76400000000001</v>
          </cell>
          <cell r="DN368">
            <v>147.76400000000001</v>
          </cell>
        </row>
        <row r="369">
          <cell r="DL369">
            <v>50.192999999999991</v>
          </cell>
          <cell r="DM369">
            <v>66.923999999999992</v>
          </cell>
          <cell r="DN369">
            <v>66.923999999999992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ap 03-04"/>
    </sheetNames>
    <sheetDataSet>
      <sheetData sheetId="0" refreshError="1">
        <row r="721">
          <cell r="F721">
            <v>0.90799276391293349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chema"/>
      <sheetName val="DBForeC"/>
      <sheetName val="Short-Term"/>
      <sheetName val="R15 00-01"/>
      <sheetName val="DBHis"/>
      <sheetName val="Agri"/>
      <sheetName val="Agri-support"/>
      <sheetName val="Base Year"/>
      <sheetName val="Dom"/>
      <sheetName val="Dom-sup."/>
      <sheetName val="Dom-Free"/>
      <sheetName val="Chart1"/>
      <sheetName val="LT_Ind"/>
      <sheetName val="NonDom"/>
      <sheetName val="LT_WW"/>
      <sheetName val="LT_Street"/>
      <sheetName val="HT Ind"/>
      <sheetName val="Coal"/>
      <sheetName val="Steel"/>
      <sheetName val="Traction"/>
      <sheetName val="Licensees"/>
      <sheetName val="HT_WW"/>
      <sheetName val="HT_Agr"/>
      <sheetName val="Villages"/>
      <sheetName val="Captive"/>
      <sheetName val="Market"/>
      <sheetName val="Load"/>
      <sheetName val="Growth Rates"/>
      <sheetName val="Services"/>
      <sheetName val="Serv-Worksheet"/>
      <sheetName val="High Sens."/>
      <sheetName val="Low Sens."/>
      <sheetName val="Graphs"/>
      <sheetName val="MODI MPSEB ASSESS"/>
      <sheetName val="Assump-Sens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H9" t="str">
            <v>92-93</v>
          </cell>
          <cell r="I9" t="str">
            <v>93-94</v>
          </cell>
          <cell r="J9" t="str">
            <v>94-95</v>
          </cell>
          <cell r="K9" t="str">
            <v>95-96</v>
          </cell>
          <cell r="L9" t="str">
            <v>96-97</v>
          </cell>
          <cell r="M9" t="str">
            <v>97-98</v>
          </cell>
          <cell r="N9" t="str">
            <v>98-99</v>
          </cell>
          <cell r="O9" t="str">
            <v>99-00</v>
          </cell>
          <cell r="P9" t="str">
            <v>00-01</v>
          </cell>
          <cell r="Q9" t="str">
            <v>Comments</v>
          </cell>
        </row>
        <row r="12">
          <cell r="E12" t="str">
            <v>Actual</v>
          </cell>
          <cell r="H12">
            <v>1146.9464337763561</v>
          </cell>
          <cell r="I12">
            <v>1348.8086210103572</v>
          </cell>
          <cell r="J12">
            <v>1378.8953544924971</v>
          </cell>
          <cell r="K12">
            <v>1514.8534401882121</v>
          </cell>
          <cell r="L12">
            <v>1604.1975852061873</v>
          </cell>
          <cell r="M12">
            <v>1635.3729424049175</v>
          </cell>
          <cell r="N12">
            <v>1759.8646367337187</v>
          </cell>
          <cell r="O12">
            <v>2252.0943689999999</v>
          </cell>
          <cell r="P12">
            <v>2398.1461873885523</v>
          </cell>
        </row>
        <row r="13">
          <cell r="E13" t="str">
            <v>Suppressed</v>
          </cell>
          <cell r="H13">
            <v>65.11538689110921</v>
          </cell>
          <cell r="I13">
            <v>37.988839175032126</v>
          </cell>
          <cell r="J13">
            <v>61.718945381111098</v>
          </cell>
          <cell r="K13">
            <v>92.59736102715533</v>
          </cell>
          <cell r="L13">
            <v>144.18354908010042</v>
          </cell>
          <cell r="M13">
            <v>58.013753112049471</v>
          </cell>
          <cell r="N13">
            <v>60.180182643709031</v>
          </cell>
          <cell r="O13">
            <v>87.996130161098336</v>
          </cell>
          <cell r="P13">
            <v>372.95381261144757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Unit Rate"/>
      <sheetName val="160MVA+2FB"/>
      <sheetName val="160MVA+1FB"/>
      <sheetName val="160MVA Addl"/>
      <sheetName val="220KV FB"/>
      <sheetName val="315MVA Addl"/>
      <sheetName val="40MVA+2FB"/>
      <sheetName val="20MVA+2FB"/>
      <sheetName val="40MVA+1FB"/>
      <sheetName val="132FB"/>
      <sheetName val="40to63"/>
      <sheetName val="20to40"/>
      <sheetName val="Addl.40"/>
      <sheetName val="Addl.20"/>
      <sheetName val="SS-Cost"/>
      <sheetName val="Addl.63 (2)"/>
      <sheetName val="Addl_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38">
          <cell r="A38" t="str">
            <v xml:space="preserve">ESTIMATE FOR INSTALLATION OF ADDITIONAL 1X40MVA 132/33KV TRANSFORMER AT EXISTING EHV SUBSTATION </v>
          </cell>
        </row>
        <row r="40">
          <cell r="A40" t="str">
            <v>SCHEDULE</v>
          </cell>
        </row>
        <row r="42">
          <cell r="A42" t="str">
            <v>TOTAL NO. OF LOCATIONS</v>
          </cell>
          <cell r="C42">
            <v>1</v>
          </cell>
        </row>
        <row r="44">
          <cell r="A44" t="str">
            <v>SNO</v>
          </cell>
          <cell r="B44" t="str">
            <v>PARTICULARS</v>
          </cell>
          <cell r="C44" t="str">
            <v>Quantity</v>
          </cell>
          <cell r="D44" t="str">
            <v>EX-W Rate</v>
          </cell>
          <cell r="E44" t="str">
            <v>EX-W Amount</v>
          </cell>
          <cell r="F44" t="str">
            <v>Other Rate</v>
          </cell>
          <cell r="G44" t="str">
            <v>Other Amount</v>
          </cell>
          <cell r="H44" t="str">
            <v>Total Rate</v>
          </cell>
          <cell r="I44" t="str">
            <v>Total Amount</v>
          </cell>
        </row>
        <row r="46">
          <cell r="A46" t="str">
            <v>(A)</v>
          </cell>
          <cell r="B46" t="str">
            <v>220KV EQUIPMENTS</v>
          </cell>
        </row>
        <row r="48">
          <cell r="A48">
            <v>1</v>
          </cell>
          <cell r="B48" t="str">
            <v>Circuit Breaker</v>
          </cell>
          <cell r="C48">
            <v>0</v>
          </cell>
          <cell r="D48">
            <v>13.429399999999999</v>
          </cell>
          <cell r="E48">
            <v>0</v>
          </cell>
          <cell r="F48">
            <v>1.0102</v>
          </cell>
          <cell r="G48">
            <v>0</v>
          </cell>
          <cell r="H48">
            <v>14.439599999999999</v>
          </cell>
          <cell r="I48">
            <v>0</v>
          </cell>
        </row>
        <row r="49">
          <cell r="A49">
            <v>2</v>
          </cell>
          <cell r="B49" t="str">
            <v>Current Transformer</v>
          </cell>
          <cell r="C49">
            <v>0</v>
          </cell>
          <cell r="D49">
            <v>1.3</v>
          </cell>
          <cell r="E49">
            <v>0</v>
          </cell>
          <cell r="F49">
            <v>9.1999999999999998E-2</v>
          </cell>
          <cell r="G49">
            <v>0</v>
          </cell>
          <cell r="H49">
            <v>1.3920000000000001</v>
          </cell>
          <cell r="I49">
            <v>0</v>
          </cell>
        </row>
        <row r="50">
          <cell r="A50">
            <v>3</v>
          </cell>
          <cell r="B50" t="str">
            <v>Isolator (with E/S)</v>
          </cell>
          <cell r="C50">
            <v>0</v>
          </cell>
          <cell r="D50">
            <v>0.50570000000000004</v>
          </cell>
          <cell r="E50">
            <v>0</v>
          </cell>
          <cell r="F50">
            <v>3.2899999999999999E-2</v>
          </cell>
          <cell r="G50">
            <v>0</v>
          </cell>
          <cell r="H50">
            <v>0.53860000000000008</v>
          </cell>
          <cell r="I50">
            <v>0</v>
          </cell>
        </row>
        <row r="51">
          <cell r="A51">
            <v>4</v>
          </cell>
          <cell r="B51" t="str">
            <v>Isolator (without E/S)</v>
          </cell>
          <cell r="C51">
            <v>0</v>
          </cell>
          <cell r="D51">
            <v>0.50570000000000004</v>
          </cell>
          <cell r="E51">
            <v>0</v>
          </cell>
          <cell r="F51">
            <v>3.2899999999999999E-2</v>
          </cell>
          <cell r="G51">
            <v>0</v>
          </cell>
          <cell r="H51">
            <v>0.53860000000000008</v>
          </cell>
          <cell r="I51">
            <v>0</v>
          </cell>
        </row>
        <row r="52">
          <cell r="A52">
            <v>5</v>
          </cell>
          <cell r="B52" t="str">
            <v>LA</v>
          </cell>
          <cell r="C52">
            <v>0</v>
          </cell>
          <cell r="D52">
            <v>0.4234</v>
          </cell>
          <cell r="E52">
            <v>0</v>
          </cell>
          <cell r="F52">
            <v>2.6100000000000002E-2</v>
          </cell>
          <cell r="G52">
            <v>0</v>
          </cell>
          <cell r="H52">
            <v>0.44950000000000001</v>
          </cell>
          <cell r="I52">
            <v>0</v>
          </cell>
        </row>
        <row r="53">
          <cell r="A53">
            <v>6</v>
          </cell>
          <cell r="B53" t="str">
            <v>PI / Solid Core Insulators</v>
          </cell>
          <cell r="C53">
            <v>0</v>
          </cell>
          <cell r="D53">
            <v>0.14399999999999999</v>
          </cell>
          <cell r="E53">
            <v>0</v>
          </cell>
          <cell r="F53">
            <v>9.7999999999999997E-3</v>
          </cell>
          <cell r="G53">
            <v>0</v>
          </cell>
          <cell r="H53">
            <v>0.15379999999999999</v>
          </cell>
          <cell r="I53">
            <v>0</v>
          </cell>
        </row>
        <row r="54">
          <cell r="A54">
            <v>7</v>
          </cell>
          <cell r="B54" t="str">
            <v>C&amp;R Panel(For feeder)</v>
          </cell>
          <cell r="C54">
            <v>0</v>
          </cell>
          <cell r="D54">
            <v>4.5674999999999999</v>
          </cell>
          <cell r="E54">
            <v>0</v>
          </cell>
          <cell r="F54">
            <v>9.1399999999999995E-2</v>
          </cell>
          <cell r="G54">
            <v>0</v>
          </cell>
          <cell r="H54">
            <v>4.6589</v>
          </cell>
          <cell r="I54">
            <v>0</v>
          </cell>
        </row>
        <row r="55">
          <cell r="A55">
            <v>8</v>
          </cell>
          <cell r="B55" t="str">
            <v>C&amp;R Panel (for transformer)</v>
          </cell>
          <cell r="C55">
            <v>0</v>
          </cell>
          <cell r="D55">
            <v>4.5674999999999999</v>
          </cell>
          <cell r="E55">
            <v>0</v>
          </cell>
          <cell r="F55">
            <v>9.1399999999999995E-2</v>
          </cell>
          <cell r="G55">
            <v>0</v>
          </cell>
          <cell r="H55">
            <v>4.6589</v>
          </cell>
          <cell r="I55">
            <v>0</v>
          </cell>
        </row>
        <row r="56">
          <cell r="A56">
            <v>9</v>
          </cell>
          <cell r="B56" t="str">
            <v>C&amp;R Panel (Bus coup./Bus tie)</v>
          </cell>
          <cell r="C56">
            <v>0</v>
          </cell>
          <cell r="D56">
            <v>4.5674999999999999</v>
          </cell>
          <cell r="E56">
            <v>0</v>
          </cell>
          <cell r="F56">
            <v>9.1399999999999995E-2</v>
          </cell>
          <cell r="G56">
            <v>0</v>
          </cell>
          <cell r="H56">
            <v>4.6589</v>
          </cell>
          <cell r="I56">
            <v>0</v>
          </cell>
        </row>
        <row r="57">
          <cell r="A57">
            <v>10</v>
          </cell>
          <cell r="B57" t="str">
            <v>Synchroscope</v>
          </cell>
          <cell r="C57">
            <v>0</v>
          </cell>
          <cell r="D57">
            <v>0</v>
          </cell>
          <cell r="E57">
            <v>0</v>
          </cell>
          <cell r="F57">
            <v>1.5</v>
          </cell>
          <cell r="G57">
            <v>0</v>
          </cell>
          <cell r="H57">
            <v>1.5</v>
          </cell>
          <cell r="I57">
            <v>0</v>
          </cell>
        </row>
        <row r="58">
          <cell r="A58">
            <v>11</v>
          </cell>
          <cell r="B58" t="str">
            <v>PT</v>
          </cell>
          <cell r="C58">
            <v>0</v>
          </cell>
          <cell r="D58">
            <v>1.5</v>
          </cell>
          <cell r="E58">
            <v>0</v>
          </cell>
          <cell r="F58">
            <v>0.1</v>
          </cell>
          <cell r="G58">
            <v>0</v>
          </cell>
          <cell r="H58">
            <v>1.6</v>
          </cell>
          <cell r="I58">
            <v>0</v>
          </cell>
        </row>
        <row r="59">
          <cell r="A59">
            <v>12</v>
          </cell>
          <cell r="B59" t="str">
            <v>Suspension/Tension String with H/W</v>
          </cell>
          <cell r="C59">
            <v>0</v>
          </cell>
          <cell r="D59">
            <v>6.0785000000000006E-2</v>
          </cell>
          <cell r="E59">
            <v>0</v>
          </cell>
          <cell r="F59">
            <v>6.0000000000000001E-3</v>
          </cell>
          <cell r="G59">
            <v>0</v>
          </cell>
          <cell r="H59">
            <v>6.6785000000000011E-2</v>
          </cell>
          <cell r="I59">
            <v>0</v>
          </cell>
        </row>
        <row r="60">
          <cell r="A60">
            <v>13</v>
          </cell>
          <cell r="B60" t="str">
            <v>Double Tension String with H/W</v>
          </cell>
          <cell r="C60">
            <v>0</v>
          </cell>
          <cell r="D60">
            <v>0.11468500000000001</v>
          </cell>
          <cell r="E60">
            <v>0</v>
          </cell>
          <cell r="F60">
            <v>1.1599999999999999E-2</v>
          </cell>
          <cell r="G60">
            <v>0</v>
          </cell>
          <cell r="H60">
            <v>0.12628500000000001</v>
          </cell>
          <cell r="I60">
            <v>0</v>
          </cell>
        </row>
        <row r="62">
          <cell r="B62" t="str">
            <v>SUB TOTAL (A)</v>
          </cell>
          <cell r="C62" t="str">
            <v xml:space="preserve"> </v>
          </cell>
          <cell r="E62">
            <v>0</v>
          </cell>
          <cell r="G62">
            <v>0</v>
          </cell>
          <cell r="I62">
            <v>0</v>
          </cell>
        </row>
        <row r="64">
          <cell r="A64" t="str">
            <v>(B)</v>
          </cell>
          <cell r="B64" t="str">
            <v>132KV EQUIPMENTS</v>
          </cell>
        </row>
        <row r="66">
          <cell r="A66">
            <v>1</v>
          </cell>
          <cell r="B66" t="str">
            <v>Circuit Breaker</v>
          </cell>
          <cell r="C66">
            <v>1</v>
          </cell>
          <cell r="D66">
            <v>6.4887000000000015</v>
          </cell>
          <cell r="E66">
            <v>6.4887000000000015</v>
          </cell>
          <cell r="F66">
            <v>0.57534999999999992</v>
          </cell>
          <cell r="G66">
            <v>0.57534999999999992</v>
          </cell>
          <cell r="H66">
            <v>7.0640500000000017</v>
          </cell>
          <cell r="I66">
            <v>7.0640500000000017</v>
          </cell>
        </row>
        <row r="67">
          <cell r="A67">
            <v>2</v>
          </cell>
          <cell r="B67" t="str">
            <v>CT</v>
          </cell>
          <cell r="C67">
            <v>3</v>
          </cell>
          <cell r="D67">
            <v>0.6766871508379888</v>
          </cell>
          <cell r="E67">
            <v>2.0300614525139666</v>
          </cell>
          <cell r="F67">
            <v>4.9566480446927373E-2</v>
          </cell>
          <cell r="G67">
            <v>0.14869944134078211</v>
          </cell>
          <cell r="H67">
            <v>0.72625363128491616</v>
          </cell>
          <cell r="I67">
            <v>2.1787608938547489</v>
          </cell>
        </row>
        <row r="68">
          <cell r="A68">
            <v>3</v>
          </cell>
          <cell r="B68" t="str">
            <v xml:space="preserve">Isolator  with E/S </v>
          </cell>
          <cell r="C68">
            <v>0</v>
          </cell>
          <cell r="D68">
            <v>0.32090000000000002</v>
          </cell>
          <cell r="E68">
            <v>0</v>
          </cell>
          <cell r="F68">
            <v>2.4400000000000002E-2</v>
          </cell>
          <cell r="G68">
            <v>0</v>
          </cell>
          <cell r="H68">
            <v>0.3453</v>
          </cell>
          <cell r="I68">
            <v>0</v>
          </cell>
        </row>
        <row r="69">
          <cell r="A69">
            <v>4</v>
          </cell>
          <cell r="B69" t="str">
            <v>Isolator without E/S</v>
          </cell>
          <cell r="C69">
            <v>3</v>
          </cell>
          <cell r="D69">
            <v>0.32090000000000002</v>
          </cell>
          <cell r="E69">
            <v>0.96270000000000011</v>
          </cell>
          <cell r="F69">
            <v>2.4400000000000002E-2</v>
          </cell>
          <cell r="G69">
            <v>7.3200000000000001E-2</v>
          </cell>
          <cell r="H69">
            <v>0.3453</v>
          </cell>
          <cell r="I69">
            <v>1.0359</v>
          </cell>
        </row>
        <row r="70">
          <cell r="A70">
            <v>5</v>
          </cell>
          <cell r="B70" t="str">
            <v>PT</v>
          </cell>
          <cell r="C70">
            <v>0</v>
          </cell>
          <cell r="D70">
            <v>0.65</v>
          </cell>
          <cell r="E70">
            <v>0</v>
          </cell>
          <cell r="F70">
            <v>5.6000000000000001E-2</v>
          </cell>
          <cell r="G70">
            <v>0</v>
          </cell>
          <cell r="H70">
            <v>0.70600000000000007</v>
          </cell>
          <cell r="I70">
            <v>0</v>
          </cell>
        </row>
        <row r="71">
          <cell r="A71">
            <v>6</v>
          </cell>
          <cell r="B71" t="str">
            <v>LA</v>
          </cell>
          <cell r="C71">
            <v>3</v>
          </cell>
          <cell r="D71">
            <v>0.2258</v>
          </cell>
          <cell r="E71">
            <v>0.6774</v>
          </cell>
          <cell r="F71">
            <v>1.4200000000000001E-2</v>
          </cell>
          <cell r="G71">
            <v>4.2599999999999999E-2</v>
          </cell>
          <cell r="H71">
            <v>0.24</v>
          </cell>
          <cell r="I71">
            <v>0.72</v>
          </cell>
        </row>
        <row r="72">
          <cell r="A72">
            <v>7</v>
          </cell>
          <cell r="B72" t="str">
            <v>C&amp;R Panel (for 220/132KV Xmer)</v>
          </cell>
          <cell r="C72">
            <v>0</v>
          </cell>
          <cell r="D72">
            <v>4.9398999999999997</v>
          </cell>
          <cell r="E72">
            <v>0</v>
          </cell>
          <cell r="F72">
            <v>0.32175000000000004</v>
          </cell>
          <cell r="G72">
            <v>0</v>
          </cell>
          <cell r="H72">
            <v>5.2616499999999995</v>
          </cell>
          <cell r="I72">
            <v>0</v>
          </cell>
        </row>
        <row r="73">
          <cell r="A73">
            <v>8</v>
          </cell>
          <cell r="B73" t="str">
            <v>C&amp;R Panel (for 132/33KV Xmer)</v>
          </cell>
          <cell r="C73">
            <v>1</v>
          </cell>
          <cell r="D73">
            <v>4.9398999999999997</v>
          </cell>
          <cell r="E73">
            <v>4.9398999999999997</v>
          </cell>
          <cell r="F73">
            <v>0.32175000000000004</v>
          </cell>
          <cell r="G73">
            <v>0.32175000000000004</v>
          </cell>
          <cell r="H73">
            <v>5.2616499999999995</v>
          </cell>
          <cell r="I73">
            <v>5.2616499999999995</v>
          </cell>
        </row>
        <row r="74">
          <cell r="A74">
            <v>9</v>
          </cell>
          <cell r="B74" t="str">
            <v>C&amp;R Panel (for Feeder)</v>
          </cell>
          <cell r="C74">
            <v>0</v>
          </cell>
          <cell r="D74">
            <v>4.9398999999999997</v>
          </cell>
          <cell r="E74">
            <v>0</v>
          </cell>
          <cell r="F74">
            <v>0.32175000000000004</v>
          </cell>
          <cell r="G74">
            <v>0</v>
          </cell>
          <cell r="H74">
            <v>5.2616499999999995</v>
          </cell>
          <cell r="I74">
            <v>0</v>
          </cell>
        </row>
        <row r="75">
          <cell r="A75">
            <v>10</v>
          </cell>
          <cell r="B75" t="str">
            <v>C&amp;R Panel (for Bus coupler)</v>
          </cell>
          <cell r="C75">
            <v>0</v>
          </cell>
          <cell r="D75">
            <v>4.9398999999999997</v>
          </cell>
          <cell r="E75">
            <v>0</v>
          </cell>
          <cell r="F75">
            <v>0.32175000000000004</v>
          </cell>
          <cell r="G75">
            <v>0</v>
          </cell>
          <cell r="H75">
            <v>5.2616499999999995</v>
          </cell>
          <cell r="I75">
            <v>0</v>
          </cell>
        </row>
        <row r="76">
          <cell r="A76">
            <v>11</v>
          </cell>
          <cell r="B76" t="str">
            <v>PI/Solid Core Insulators</v>
          </cell>
          <cell r="C76">
            <v>36</v>
          </cell>
          <cell r="D76">
            <v>7.2499999999999995E-2</v>
          </cell>
          <cell r="E76">
            <v>2.61</v>
          </cell>
          <cell r="F76">
            <v>1.4E-2</v>
          </cell>
          <cell r="G76">
            <v>0.504</v>
          </cell>
          <cell r="H76">
            <v>8.6499999999999994E-2</v>
          </cell>
          <cell r="I76">
            <v>3.1139999999999999</v>
          </cell>
        </row>
        <row r="77">
          <cell r="A77">
            <v>12</v>
          </cell>
          <cell r="B77" t="str">
            <v>Suspension &amp; Tension String with H/W</v>
          </cell>
          <cell r="C77">
            <v>20</v>
          </cell>
          <cell r="D77">
            <v>3.6319999999999998E-2</v>
          </cell>
          <cell r="E77">
            <v>0.72639999999999993</v>
          </cell>
          <cell r="F77">
            <v>3.9924999999999995E-3</v>
          </cell>
          <cell r="G77">
            <v>7.984999999999999E-2</v>
          </cell>
          <cell r="H77">
            <v>4.0312500000000001E-2</v>
          </cell>
          <cell r="I77">
            <v>0.80624999999999991</v>
          </cell>
        </row>
        <row r="78">
          <cell r="A78">
            <v>13</v>
          </cell>
          <cell r="B78" t="str">
            <v>Double Tension String with H/W</v>
          </cell>
          <cell r="C78">
            <v>8</v>
          </cell>
          <cell r="D78">
            <v>5.9319999999999998E-2</v>
          </cell>
          <cell r="E78">
            <v>0.47455999999999998</v>
          </cell>
          <cell r="F78">
            <v>6.9924999999999987E-3</v>
          </cell>
          <cell r="G78">
            <v>5.593999999999999E-2</v>
          </cell>
          <cell r="H78">
            <v>6.6312499999999996E-2</v>
          </cell>
          <cell r="I78">
            <v>0.53049999999999997</v>
          </cell>
        </row>
        <row r="80">
          <cell r="B80" t="str">
            <v>SUB TOTAL (B)</v>
          </cell>
          <cell r="E80">
            <v>18.909721452513967</v>
          </cell>
          <cell r="G80">
            <v>1.801389441340782</v>
          </cell>
          <cell r="I80">
            <v>20.711110893854752</v>
          </cell>
        </row>
        <row r="82">
          <cell r="A82" t="str">
            <v>(C)</v>
          </cell>
          <cell r="B82" t="str">
            <v>33KV EQUIPMENTS</v>
          </cell>
        </row>
        <row r="84">
          <cell r="A84">
            <v>1</v>
          </cell>
          <cell r="B84" t="str">
            <v>Circuit Breaker</v>
          </cell>
          <cell r="C84">
            <v>1</v>
          </cell>
          <cell r="D84">
            <v>2.3801000000000001</v>
          </cell>
          <cell r="E84">
            <v>2.3801000000000001</v>
          </cell>
          <cell r="F84">
            <v>0.1452</v>
          </cell>
          <cell r="G84">
            <v>0.1452</v>
          </cell>
          <cell r="H84">
            <v>2.5253000000000001</v>
          </cell>
          <cell r="I84">
            <v>2.5253000000000001</v>
          </cell>
        </row>
        <row r="85">
          <cell r="A85">
            <v>2</v>
          </cell>
          <cell r="B85" t="str">
            <v>CT</v>
          </cell>
          <cell r="C85">
            <v>3</v>
          </cell>
          <cell r="D85">
            <v>0.1192</v>
          </cell>
          <cell r="E85">
            <v>0.35760000000000003</v>
          </cell>
          <cell r="F85">
            <v>1.23E-2</v>
          </cell>
          <cell r="G85">
            <v>3.6900000000000002E-2</v>
          </cell>
          <cell r="H85">
            <v>0.13150000000000001</v>
          </cell>
          <cell r="I85">
            <v>0.39450000000000002</v>
          </cell>
        </row>
        <row r="86">
          <cell r="A86">
            <v>3</v>
          </cell>
          <cell r="B86" t="str">
            <v>LA</v>
          </cell>
          <cell r="C86">
            <v>3</v>
          </cell>
          <cell r="D86">
            <v>3.6799999999999999E-2</v>
          </cell>
          <cell r="E86">
            <v>0.1104</v>
          </cell>
          <cell r="F86">
            <v>2.3E-3</v>
          </cell>
          <cell r="G86">
            <v>6.8999999999999999E-3</v>
          </cell>
          <cell r="H86">
            <v>3.9099999999999996E-2</v>
          </cell>
          <cell r="I86">
            <v>0.1173</v>
          </cell>
        </row>
        <row r="87">
          <cell r="A87">
            <v>4</v>
          </cell>
          <cell r="B87" t="str">
            <v>Potential transformer</v>
          </cell>
          <cell r="C87">
            <v>0</v>
          </cell>
          <cell r="D87">
            <v>1.2500000000000001E-2</v>
          </cell>
          <cell r="E87">
            <v>0</v>
          </cell>
          <cell r="F87">
            <v>2E-3</v>
          </cell>
          <cell r="G87">
            <v>0</v>
          </cell>
          <cell r="H87">
            <v>1.4500000000000001E-2</v>
          </cell>
          <cell r="I87">
            <v>0</v>
          </cell>
        </row>
        <row r="88">
          <cell r="A88">
            <v>5</v>
          </cell>
          <cell r="B88" t="str">
            <v>Isolator (with E/S) with insulator</v>
          </cell>
          <cell r="C88">
            <v>0</v>
          </cell>
          <cell r="D88">
            <v>0.10929999999999999</v>
          </cell>
          <cell r="E88">
            <v>0</v>
          </cell>
          <cell r="F88">
            <v>7.4999999999999997E-3</v>
          </cell>
          <cell r="G88">
            <v>0</v>
          </cell>
          <cell r="H88">
            <v>0.11679999999999999</v>
          </cell>
          <cell r="I88">
            <v>0</v>
          </cell>
        </row>
        <row r="89">
          <cell r="A89">
            <v>6</v>
          </cell>
          <cell r="B89" t="str">
            <v>Isolator (without E/S) with insulator</v>
          </cell>
          <cell r="C89">
            <v>2</v>
          </cell>
          <cell r="D89">
            <v>0.10929999999999999</v>
          </cell>
          <cell r="E89">
            <v>0.21859999999999999</v>
          </cell>
          <cell r="F89">
            <v>7.4999999999999997E-3</v>
          </cell>
          <cell r="G89">
            <v>1.4999999999999999E-2</v>
          </cell>
          <cell r="H89">
            <v>0.11679999999999999</v>
          </cell>
          <cell r="I89">
            <v>0.23359999999999997</v>
          </cell>
        </row>
        <row r="90">
          <cell r="A90">
            <v>7</v>
          </cell>
          <cell r="B90" t="str">
            <v>C&amp;R Panel(for transformer)</v>
          </cell>
          <cell r="C90">
            <v>1</v>
          </cell>
          <cell r="D90">
            <v>1.8125</v>
          </cell>
          <cell r="E90">
            <v>1.8125</v>
          </cell>
          <cell r="F90">
            <v>9.4200000000000006E-2</v>
          </cell>
          <cell r="G90">
            <v>9.4200000000000006E-2</v>
          </cell>
          <cell r="H90">
            <v>1.9067000000000001</v>
          </cell>
          <cell r="I90">
            <v>1.9067000000000001</v>
          </cell>
        </row>
        <row r="91">
          <cell r="A91">
            <v>8</v>
          </cell>
          <cell r="B91" t="str">
            <v>C&amp;R Panel (for two feeder circuit)</v>
          </cell>
          <cell r="C91">
            <v>0</v>
          </cell>
          <cell r="D91">
            <v>1.8125</v>
          </cell>
          <cell r="E91">
            <v>0</v>
          </cell>
          <cell r="F91">
            <v>9.4200000000000006E-2</v>
          </cell>
          <cell r="G91">
            <v>0</v>
          </cell>
          <cell r="H91">
            <v>1.9067000000000001</v>
          </cell>
          <cell r="I91">
            <v>0</v>
          </cell>
        </row>
        <row r="92">
          <cell r="A92">
            <v>9</v>
          </cell>
          <cell r="B92" t="str">
            <v>Solid Core Insulators</v>
          </cell>
          <cell r="C92">
            <v>3</v>
          </cell>
          <cell r="D92">
            <v>1.2500000000000001E-2</v>
          </cell>
          <cell r="E92">
            <v>3.7500000000000006E-2</v>
          </cell>
          <cell r="F92">
            <v>2E-3</v>
          </cell>
          <cell r="G92">
            <v>6.0000000000000001E-3</v>
          </cell>
          <cell r="H92">
            <v>1.4500000000000001E-2</v>
          </cell>
          <cell r="I92">
            <v>4.3500000000000004E-2</v>
          </cell>
        </row>
        <row r="93">
          <cell r="A93">
            <v>10</v>
          </cell>
          <cell r="B93" t="str">
            <v>Suspension/Tension String with H/W</v>
          </cell>
          <cell r="C93">
            <v>12</v>
          </cell>
          <cell r="D93">
            <v>5.1900000000000002E-3</v>
          </cell>
          <cell r="E93">
            <v>4.1520000000000001E-2</v>
          </cell>
          <cell r="F93">
            <v>2.4000000000000002E-3</v>
          </cell>
          <cell r="G93">
            <v>1.9200000000000002E-2</v>
          </cell>
          <cell r="H93">
            <v>7.5900000000000004E-3</v>
          </cell>
          <cell r="I93">
            <v>6.0720000000000003E-2</v>
          </cell>
        </row>
        <row r="94">
          <cell r="A94">
            <v>11</v>
          </cell>
          <cell r="B94" t="str">
            <v>Double Tension String with H/W</v>
          </cell>
          <cell r="C94">
            <v>8</v>
          </cell>
          <cell r="D94">
            <v>1.038E-2</v>
          </cell>
          <cell r="E94">
            <v>0.12456</v>
          </cell>
          <cell r="F94">
            <v>4.5999999999999999E-3</v>
          </cell>
          <cell r="G94">
            <v>5.5199999999999999E-2</v>
          </cell>
          <cell r="H94">
            <v>1.498E-2</v>
          </cell>
          <cell r="I94">
            <v>0.17976</v>
          </cell>
        </row>
        <row r="96">
          <cell r="B96" t="str">
            <v>SUB TOTAL (C)</v>
          </cell>
          <cell r="E96">
            <v>5.0827799999999996</v>
          </cell>
          <cell r="G96">
            <v>0.37859999999999994</v>
          </cell>
          <cell r="I96">
            <v>5.4613800000000001</v>
          </cell>
        </row>
        <row r="98">
          <cell r="A98" t="str">
            <v>(D)</v>
          </cell>
          <cell r="B98" t="str">
            <v>TRANSFORMER &amp; ASSOCIATED EQUIP.</v>
          </cell>
        </row>
        <row r="100">
          <cell r="A100">
            <v>1</v>
          </cell>
          <cell r="B100" t="str">
            <v>160MVA 220/132KV Xmer
(with oil and associated eqip.)</v>
          </cell>
          <cell r="C100">
            <v>0</v>
          </cell>
          <cell r="D100">
            <v>307.5</v>
          </cell>
          <cell r="E100">
            <v>0</v>
          </cell>
          <cell r="F100">
            <v>12.34</v>
          </cell>
          <cell r="G100">
            <v>0</v>
          </cell>
          <cell r="H100">
            <v>319.83999999999997</v>
          </cell>
          <cell r="I100">
            <v>0</v>
          </cell>
        </row>
        <row r="101">
          <cell r="A101">
            <v>2</v>
          </cell>
          <cell r="B101" t="str">
            <v>40MVA 132/33KV Xmer 
(with oil and associated equip.)</v>
          </cell>
          <cell r="C101">
            <v>1</v>
          </cell>
          <cell r="D101">
            <v>124.35869344262296</v>
          </cell>
          <cell r="E101">
            <v>124.35869344262296</v>
          </cell>
          <cell r="F101">
            <v>8.5145573770491794</v>
          </cell>
          <cell r="G101">
            <v>8.5145573770491794</v>
          </cell>
          <cell r="H101">
            <v>132.87325081967214</v>
          </cell>
          <cell r="I101">
            <v>132.87325081967214</v>
          </cell>
        </row>
        <row r="102">
          <cell r="A102">
            <v>3</v>
          </cell>
          <cell r="B102" t="str">
            <v>Oil filteration Machine(500 Gl.per Hr.)</v>
          </cell>
          <cell r="C102">
            <v>1</v>
          </cell>
          <cell r="D102">
            <v>2.2738</v>
          </cell>
          <cell r="E102">
            <v>2.2738</v>
          </cell>
          <cell r="F102">
            <v>0.30199999999999999</v>
          </cell>
          <cell r="G102">
            <v>0.30199999999999999</v>
          </cell>
          <cell r="H102">
            <v>2.5758000000000001</v>
          </cell>
          <cell r="I102">
            <v>2.5758000000000001</v>
          </cell>
        </row>
        <row r="103">
          <cell r="A103">
            <v>4</v>
          </cell>
          <cell r="B103" t="str">
            <v>Oil Storage Tank (15/20 KL)</v>
          </cell>
          <cell r="C103">
            <v>0</v>
          </cell>
          <cell r="D103">
            <v>0</v>
          </cell>
          <cell r="E103">
            <v>0</v>
          </cell>
          <cell r="F103">
            <v>2</v>
          </cell>
          <cell r="G103">
            <v>0</v>
          </cell>
          <cell r="H103">
            <v>2</v>
          </cell>
          <cell r="I103">
            <v>0</v>
          </cell>
        </row>
        <row r="105">
          <cell r="B105" t="str">
            <v>SUB TOTAL (D)</v>
          </cell>
          <cell r="E105">
            <v>126.63249344262296</v>
          </cell>
          <cell r="G105">
            <v>8.816557377049179</v>
          </cell>
          <cell r="I105">
            <v>135.44905081967212</v>
          </cell>
        </row>
        <row r="107">
          <cell r="A107" t="str">
            <v>(E)</v>
          </cell>
          <cell r="B107" t="str">
            <v xml:space="preserve">220KV &amp;132KV Carrier Comm.Equip.including provision for </v>
          </cell>
        </row>
        <row r="108">
          <cell r="B108" t="str">
            <v>telemetering etc.&amp; sending s/ss reqmnt</v>
          </cell>
        </row>
        <row r="110">
          <cell r="A110">
            <v>1</v>
          </cell>
          <cell r="B110" t="str">
            <v>Carrier cabinet</v>
          </cell>
          <cell r="C110">
            <v>0</v>
          </cell>
          <cell r="D110">
            <v>3.5</v>
          </cell>
          <cell r="E110">
            <v>0</v>
          </cell>
          <cell r="F110">
            <v>3.5709999999999999E-2</v>
          </cell>
          <cell r="G110">
            <v>0</v>
          </cell>
          <cell r="H110">
            <v>3.5357099999999999</v>
          </cell>
          <cell r="I110">
            <v>0</v>
          </cell>
        </row>
        <row r="111">
          <cell r="A111">
            <v>2</v>
          </cell>
          <cell r="B111" t="str">
            <v>Coupling Devices (LMU)</v>
          </cell>
          <cell r="C111">
            <v>0</v>
          </cell>
          <cell r="D111">
            <v>0.8</v>
          </cell>
          <cell r="E111">
            <v>0</v>
          </cell>
          <cell r="F111">
            <v>0</v>
          </cell>
          <cell r="G111">
            <v>0</v>
          </cell>
          <cell r="H111">
            <v>0.8</v>
          </cell>
          <cell r="I111">
            <v>0</v>
          </cell>
        </row>
        <row r="112">
          <cell r="A112">
            <v>3</v>
          </cell>
          <cell r="B112" t="str">
            <v>Protection coupler</v>
          </cell>
          <cell r="C112">
            <v>0</v>
          </cell>
          <cell r="D112">
            <v>1.7</v>
          </cell>
          <cell r="E112">
            <v>0</v>
          </cell>
          <cell r="F112">
            <v>0</v>
          </cell>
          <cell r="G112">
            <v>0</v>
          </cell>
          <cell r="H112">
            <v>1.7</v>
          </cell>
          <cell r="I112">
            <v>0</v>
          </cell>
        </row>
        <row r="113">
          <cell r="A113">
            <v>4</v>
          </cell>
          <cell r="B113" t="str">
            <v>EPAX</v>
          </cell>
          <cell r="C113">
            <v>0</v>
          </cell>
          <cell r="D113">
            <v>2.5</v>
          </cell>
          <cell r="E113">
            <v>0</v>
          </cell>
          <cell r="F113">
            <v>0</v>
          </cell>
          <cell r="G113">
            <v>0</v>
          </cell>
          <cell r="H113">
            <v>2.5</v>
          </cell>
          <cell r="I113">
            <v>0</v>
          </cell>
        </row>
        <row r="114">
          <cell r="A114">
            <v>5</v>
          </cell>
          <cell r="B114" t="str">
            <v>Telephone Sets</v>
          </cell>
          <cell r="C114">
            <v>0</v>
          </cell>
          <cell r="D114">
            <v>0.01</v>
          </cell>
          <cell r="E114">
            <v>0</v>
          </cell>
          <cell r="F114">
            <v>0</v>
          </cell>
          <cell r="G114">
            <v>0</v>
          </cell>
          <cell r="H114">
            <v>0.01</v>
          </cell>
          <cell r="I114">
            <v>0</v>
          </cell>
        </row>
        <row r="115">
          <cell r="A115">
            <v>6</v>
          </cell>
          <cell r="B115" t="str">
            <v>Coxial Cable (KM)</v>
          </cell>
          <cell r="C115">
            <v>0</v>
          </cell>
          <cell r="D115">
            <v>0.8</v>
          </cell>
          <cell r="E115">
            <v>0</v>
          </cell>
          <cell r="F115">
            <v>0</v>
          </cell>
          <cell r="G115">
            <v>0</v>
          </cell>
          <cell r="H115">
            <v>0.8</v>
          </cell>
          <cell r="I115">
            <v>0</v>
          </cell>
        </row>
        <row r="116">
          <cell r="A116">
            <v>7</v>
          </cell>
          <cell r="B116" t="str">
            <v>Telephone Cable</v>
          </cell>
          <cell r="C116">
            <v>0</v>
          </cell>
          <cell r="D116">
            <v>0.25</v>
          </cell>
          <cell r="E116">
            <v>0</v>
          </cell>
          <cell r="F116">
            <v>0</v>
          </cell>
          <cell r="G116">
            <v>0</v>
          </cell>
          <cell r="H116">
            <v>0.25</v>
          </cell>
          <cell r="I116">
            <v>0</v>
          </cell>
        </row>
        <row r="117">
          <cell r="A117">
            <v>8</v>
          </cell>
          <cell r="B117" t="str">
            <v>220kV Wave Trap</v>
          </cell>
          <cell r="C117">
            <v>0</v>
          </cell>
          <cell r="D117">
            <v>1.5</v>
          </cell>
          <cell r="E117">
            <v>0</v>
          </cell>
          <cell r="F117">
            <v>0</v>
          </cell>
          <cell r="G117">
            <v>0</v>
          </cell>
          <cell r="H117">
            <v>1.5</v>
          </cell>
          <cell r="I117">
            <v>0</v>
          </cell>
        </row>
        <row r="118">
          <cell r="A118">
            <v>9</v>
          </cell>
          <cell r="B118" t="str">
            <v>132kV Wave Trap</v>
          </cell>
          <cell r="C118">
            <v>0</v>
          </cell>
          <cell r="D118">
            <v>1</v>
          </cell>
          <cell r="E118">
            <v>0</v>
          </cell>
          <cell r="F118">
            <v>0</v>
          </cell>
          <cell r="G118">
            <v>0</v>
          </cell>
          <cell r="H118">
            <v>1</v>
          </cell>
          <cell r="I118">
            <v>0</v>
          </cell>
        </row>
        <row r="119">
          <cell r="A119">
            <v>10</v>
          </cell>
          <cell r="B119" t="str">
            <v>220kV CVT</v>
          </cell>
          <cell r="C119">
            <v>0</v>
          </cell>
          <cell r="D119">
            <v>2.5</v>
          </cell>
          <cell r="E119">
            <v>0</v>
          </cell>
          <cell r="F119">
            <v>0</v>
          </cell>
          <cell r="G119">
            <v>0</v>
          </cell>
          <cell r="H119">
            <v>2.5</v>
          </cell>
          <cell r="I119">
            <v>0</v>
          </cell>
        </row>
        <row r="120">
          <cell r="A120">
            <v>11</v>
          </cell>
          <cell r="B120" t="str">
            <v>132kV Coupling Capacitors</v>
          </cell>
          <cell r="C120">
            <v>0</v>
          </cell>
          <cell r="D120">
            <v>1</v>
          </cell>
          <cell r="E120">
            <v>0</v>
          </cell>
          <cell r="F120">
            <v>0</v>
          </cell>
          <cell r="G120">
            <v>0</v>
          </cell>
          <cell r="H120">
            <v>1</v>
          </cell>
          <cell r="I120">
            <v>0</v>
          </cell>
        </row>
        <row r="122">
          <cell r="B122" t="str">
            <v>SUB TOTAL (E)</v>
          </cell>
          <cell r="E122">
            <v>0</v>
          </cell>
          <cell r="G122">
            <v>0</v>
          </cell>
          <cell r="I122">
            <v>0</v>
          </cell>
        </row>
        <row r="124">
          <cell r="A124" t="str">
            <v>(F-I)</v>
          </cell>
          <cell r="B124" t="str">
            <v>220KV Structures</v>
          </cell>
          <cell r="C124" t="str">
            <v>Weight of Steel in MT</v>
          </cell>
        </row>
        <row r="126">
          <cell r="A126">
            <v>1</v>
          </cell>
          <cell r="B126" t="str">
            <v>Gantry Column(AGT)</v>
          </cell>
          <cell r="C126">
            <v>0</v>
          </cell>
          <cell r="D126">
            <v>3.6</v>
          </cell>
          <cell r="E126">
            <v>0</v>
          </cell>
        </row>
        <row r="127">
          <cell r="A127">
            <v>2</v>
          </cell>
          <cell r="B127" t="str">
            <v>Gantry Column(AAGT)</v>
          </cell>
          <cell r="C127">
            <v>0</v>
          </cell>
          <cell r="D127">
            <v>5.31</v>
          </cell>
          <cell r="E127">
            <v>0</v>
          </cell>
        </row>
        <row r="128">
          <cell r="A128">
            <v>3</v>
          </cell>
          <cell r="B128" t="str">
            <v>Gantry Beam(AGB)</v>
          </cell>
          <cell r="C128">
            <v>0</v>
          </cell>
          <cell r="D128">
            <v>1.23</v>
          </cell>
          <cell r="E128">
            <v>0</v>
          </cell>
        </row>
        <row r="129">
          <cell r="A129">
            <v>4</v>
          </cell>
          <cell r="B129" t="str">
            <v>Main Busbar Structure(ABM)</v>
          </cell>
          <cell r="C129">
            <v>0</v>
          </cell>
          <cell r="D129">
            <v>2.411</v>
          </cell>
          <cell r="E129">
            <v>0</v>
          </cell>
        </row>
        <row r="130">
          <cell r="A130">
            <v>5</v>
          </cell>
          <cell r="B130" t="str">
            <v>Auxiliary Busbar structure(ABA)</v>
          </cell>
          <cell r="C130">
            <v>0</v>
          </cell>
          <cell r="D130">
            <v>2.327</v>
          </cell>
          <cell r="E130">
            <v>0</v>
          </cell>
        </row>
        <row r="131">
          <cell r="A131">
            <v>6</v>
          </cell>
          <cell r="B131" t="str">
            <v>CT structure</v>
          </cell>
          <cell r="C131">
            <v>0</v>
          </cell>
          <cell r="D131">
            <v>0.27</v>
          </cell>
          <cell r="E131">
            <v>0</v>
          </cell>
        </row>
        <row r="132">
          <cell r="A132">
            <v>7</v>
          </cell>
          <cell r="B132" t="str">
            <v>LA structure</v>
          </cell>
          <cell r="C132">
            <v>0</v>
          </cell>
          <cell r="D132">
            <v>0.13</v>
          </cell>
          <cell r="E132">
            <v>0</v>
          </cell>
        </row>
        <row r="133">
          <cell r="A133">
            <v>8</v>
          </cell>
          <cell r="B133" t="str">
            <v>Post/Solid Core structure</v>
          </cell>
          <cell r="C133">
            <v>0</v>
          </cell>
          <cell r="D133">
            <v>0.21</v>
          </cell>
          <cell r="E133">
            <v>0</v>
          </cell>
        </row>
        <row r="134">
          <cell r="A134">
            <v>9</v>
          </cell>
          <cell r="B134" t="str">
            <v>Isolator structure</v>
          </cell>
          <cell r="C134">
            <v>0</v>
          </cell>
          <cell r="D134">
            <v>2.056</v>
          </cell>
          <cell r="E134">
            <v>0</v>
          </cell>
        </row>
        <row r="135">
          <cell r="A135">
            <v>10</v>
          </cell>
          <cell r="B135" t="str">
            <v>PT/CVT structure</v>
          </cell>
          <cell r="C135">
            <v>0</v>
          </cell>
          <cell r="D135">
            <v>0.27</v>
          </cell>
          <cell r="E135">
            <v>0</v>
          </cell>
        </row>
        <row r="137">
          <cell r="B137" t="str">
            <v>SUB TOTAL (F-I)</v>
          </cell>
          <cell r="E137">
            <v>0</v>
          </cell>
        </row>
        <row r="139">
          <cell r="A139" t="str">
            <v>(F-II)</v>
          </cell>
          <cell r="B139" t="str">
            <v>132KV STRUCTURE</v>
          </cell>
        </row>
        <row r="141">
          <cell r="A141">
            <v>1</v>
          </cell>
          <cell r="B141" t="str">
            <v>Gantry Column</v>
          </cell>
          <cell r="C141">
            <v>4</v>
          </cell>
          <cell r="D141">
            <v>1.9770000000000001</v>
          </cell>
          <cell r="E141">
            <v>7.9080000000000004</v>
          </cell>
        </row>
        <row r="142">
          <cell r="A142">
            <v>2</v>
          </cell>
          <cell r="B142" t="str">
            <v xml:space="preserve">Gantry Beam    </v>
          </cell>
          <cell r="C142">
            <v>3</v>
          </cell>
          <cell r="D142">
            <v>1.0649999999999999</v>
          </cell>
          <cell r="E142">
            <v>3.1949999999999998</v>
          </cell>
        </row>
        <row r="143">
          <cell r="A143">
            <v>3</v>
          </cell>
          <cell r="B143" t="str">
            <v xml:space="preserve">Main busbar structure    </v>
          </cell>
          <cell r="C143">
            <v>1</v>
          </cell>
          <cell r="D143">
            <v>1.5429999999999999</v>
          </cell>
          <cell r="E143">
            <v>1.5429999999999999</v>
          </cell>
        </row>
        <row r="144">
          <cell r="A144">
            <v>4</v>
          </cell>
          <cell r="B144" t="str">
            <v>Aux. Busbar Structure</v>
          </cell>
          <cell r="C144">
            <v>0</v>
          </cell>
          <cell r="D144">
            <v>0.90500000000000003</v>
          </cell>
          <cell r="E144">
            <v>0</v>
          </cell>
        </row>
        <row r="145">
          <cell r="A145">
            <v>5</v>
          </cell>
          <cell r="B145" t="str">
            <v>CT structure</v>
          </cell>
          <cell r="C145">
            <v>3</v>
          </cell>
          <cell r="D145">
            <v>0.23499999999999999</v>
          </cell>
          <cell r="E145">
            <v>0.70499999999999996</v>
          </cell>
        </row>
        <row r="146">
          <cell r="A146">
            <v>6</v>
          </cell>
          <cell r="B146" t="str">
            <v>LA structure</v>
          </cell>
          <cell r="C146">
            <v>3</v>
          </cell>
          <cell r="D146">
            <v>0.17100000000000001</v>
          </cell>
          <cell r="E146">
            <v>0.51300000000000001</v>
          </cell>
        </row>
        <row r="147">
          <cell r="A147">
            <v>7</v>
          </cell>
          <cell r="B147" t="str">
            <v>Post /Solid Core structure</v>
          </cell>
          <cell r="C147">
            <v>3</v>
          </cell>
          <cell r="D147">
            <v>0.20300000000000001</v>
          </cell>
          <cell r="E147">
            <v>0.60899999999999999</v>
          </cell>
        </row>
        <row r="148">
          <cell r="A148">
            <v>8</v>
          </cell>
          <cell r="B148" t="str">
            <v>Isolator structure</v>
          </cell>
          <cell r="C148">
            <v>3</v>
          </cell>
          <cell r="D148">
            <v>1.4419999999999999</v>
          </cell>
          <cell r="E148">
            <v>4.3259999999999996</v>
          </cell>
        </row>
        <row r="149">
          <cell r="A149">
            <v>9</v>
          </cell>
          <cell r="B149" t="str">
            <v>Coupling capacitor</v>
          </cell>
          <cell r="C149">
            <v>0</v>
          </cell>
          <cell r="D149">
            <v>0.17499999999999999</v>
          </cell>
          <cell r="E149">
            <v>0</v>
          </cell>
        </row>
        <row r="150">
          <cell r="A150">
            <v>10</v>
          </cell>
          <cell r="B150" t="str">
            <v>PT structure</v>
          </cell>
          <cell r="C150">
            <v>0</v>
          </cell>
          <cell r="D150">
            <v>0.22700000000000001</v>
          </cell>
          <cell r="E150">
            <v>0</v>
          </cell>
        </row>
        <row r="152">
          <cell r="B152" t="str">
            <v>SUB TOTAL (F-II)</v>
          </cell>
          <cell r="E152">
            <v>18.798999999999999</v>
          </cell>
        </row>
        <row r="154">
          <cell r="A154" t="str">
            <v>(F-III)</v>
          </cell>
          <cell r="B154" t="str">
            <v>33KV STRUCTURE</v>
          </cell>
        </row>
        <row r="156">
          <cell r="A156">
            <v>1</v>
          </cell>
          <cell r="B156" t="str">
            <v>Gantry Column</v>
          </cell>
          <cell r="C156">
            <v>2</v>
          </cell>
          <cell r="D156">
            <v>0.502</v>
          </cell>
          <cell r="E156">
            <v>1.004</v>
          </cell>
        </row>
        <row r="157">
          <cell r="A157">
            <v>2</v>
          </cell>
          <cell r="B157" t="str">
            <v>Gantry Beam</v>
          </cell>
          <cell r="C157">
            <v>2</v>
          </cell>
          <cell r="D157">
            <v>0.28999999999999998</v>
          </cell>
          <cell r="E157">
            <v>0.57999999999999996</v>
          </cell>
        </row>
        <row r="158">
          <cell r="A158">
            <v>3</v>
          </cell>
          <cell r="B158" t="str">
            <v>Main Busbar Structure</v>
          </cell>
          <cell r="C158">
            <v>1</v>
          </cell>
          <cell r="D158">
            <v>0.86899999999999999</v>
          </cell>
          <cell r="E158">
            <v>0.86899999999999999</v>
          </cell>
        </row>
        <row r="159">
          <cell r="A159">
            <v>4</v>
          </cell>
          <cell r="B159" t="str">
            <v>Aux.Busbar Structure</v>
          </cell>
          <cell r="C159">
            <v>0</v>
          </cell>
          <cell r="D159">
            <v>0.71199999999999997</v>
          </cell>
          <cell r="E159">
            <v>0</v>
          </cell>
        </row>
        <row r="160">
          <cell r="A160">
            <v>5</v>
          </cell>
          <cell r="B160" t="str">
            <v>CT Structure</v>
          </cell>
          <cell r="C160">
            <v>3</v>
          </cell>
          <cell r="D160">
            <v>0.1</v>
          </cell>
          <cell r="E160">
            <v>0.30000000000000004</v>
          </cell>
        </row>
        <row r="161">
          <cell r="A161">
            <v>6</v>
          </cell>
          <cell r="B161" t="str">
            <v>LA structure</v>
          </cell>
          <cell r="C161">
            <v>3</v>
          </cell>
          <cell r="D161">
            <v>0.1</v>
          </cell>
          <cell r="E161">
            <v>0.30000000000000004</v>
          </cell>
        </row>
        <row r="162">
          <cell r="A162">
            <v>7</v>
          </cell>
          <cell r="B162" t="str">
            <v>Isolator structure</v>
          </cell>
          <cell r="C162">
            <v>2</v>
          </cell>
          <cell r="D162">
            <v>0.35799999999999998</v>
          </cell>
          <cell r="E162">
            <v>0.71599999999999997</v>
          </cell>
        </row>
        <row r="163">
          <cell r="A163">
            <v>8</v>
          </cell>
          <cell r="B163" t="str">
            <v>PT structure</v>
          </cell>
          <cell r="C163">
            <v>0</v>
          </cell>
          <cell r="D163">
            <v>0.1</v>
          </cell>
          <cell r="E163">
            <v>0</v>
          </cell>
        </row>
        <row r="164">
          <cell r="A164">
            <v>9</v>
          </cell>
          <cell r="B164" t="str">
            <v>Post Insulator structure</v>
          </cell>
          <cell r="C164">
            <v>0</v>
          </cell>
          <cell r="D164">
            <v>0.1</v>
          </cell>
          <cell r="E164">
            <v>0</v>
          </cell>
        </row>
        <row r="166">
          <cell r="B166" t="str">
            <v>SUB TOTAL (F-III)</v>
          </cell>
          <cell r="E166">
            <v>3.7690000000000001</v>
          </cell>
        </row>
        <row r="167">
          <cell r="G167" t="str">
            <v>LS</v>
          </cell>
        </row>
        <row r="168">
          <cell r="B168" t="str">
            <v>SUB TOTAL F(I)+F(II)+F(III)</v>
          </cell>
          <cell r="E168">
            <v>22.567999999999998</v>
          </cell>
        </row>
        <row r="170">
          <cell r="B170" t="str">
            <v>TOTAL  COST OF STEEL (F)</v>
          </cell>
          <cell r="C170">
            <v>22.567999999999998</v>
          </cell>
          <cell r="D170">
            <v>0.26096326530612241</v>
          </cell>
          <cell r="E170">
            <v>5.8894189714285696</v>
          </cell>
          <cell r="F170">
            <v>9.0938775510204083E-3</v>
          </cell>
          <cell r="G170">
            <v>0.20523062857142857</v>
          </cell>
          <cell r="H170">
            <v>0.27005714285714283</v>
          </cell>
          <cell r="I170">
            <v>6.0946495999999986</v>
          </cell>
        </row>
        <row r="172">
          <cell r="A172" t="str">
            <v>G</v>
          </cell>
          <cell r="B172" t="str">
            <v>BUSBAR, EARTHING MATERIAL</v>
          </cell>
          <cell r="I172" t="str">
            <v xml:space="preserve"> </v>
          </cell>
        </row>
        <row r="174">
          <cell r="A174">
            <v>1</v>
          </cell>
          <cell r="B174" t="str">
            <v>Zebra conductor  (in Kms)</v>
          </cell>
          <cell r="C174">
            <v>1</v>
          </cell>
          <cell r="D174">
            <v>1.0555000000000001</v>
          </cell>
          <cell r="E174">
            <v>1.0555000000000001</v>
          </cell>
          <cell r="F174">
            <v>5.5100000000000003E-2</v>
          </cell>
          <cell r="G174">
            <v>5.5100000000000003E-2</v>
          </cell>
          <cell r="H174">
            <v>1.1106</v>
          </cell>
          <cell r="I174">
            <v>1.1106</v>
          </cell>
        </row>
        <row r="175">
          <cell r="A175">
            <v>2</v>
          </cell>
          <cell r="B175" t="str">
            <v>M.S.Flat for earthing/earthing rods (in MT)</v>
          </cell>
          <cell r="C175">
            <v>2</v>
          </cell>
          <cell r="D175">
            <v>0.21840000000000001</v>
          </cell>
          <cell r="E175">
            <v>0.43680000000000002</v>
          </cell>
          <cell r="F175">
            <v>8.2000000000000007E-3</v>
          </cell>
          <cell r="G175">
            <v>1.6400000000000001E-2</v>
          </cell>
          <cell r="H175">
            <v>0.22660000000000002</v>
          </cell>
          <cell r="I175">
            <v>0.45320000000000005</v>
          </cell>
        </row>
        <row r="176">
          <cell r="A176">
            <v>3</v>
          </cell>
          <cell r="B176" t="str">
            <v>Clamps &amp; Connectors</v>
          </cell>
          <cell r="C176">
            <v>40</v>
          </cell>
          <cell r="D176">
            <v>6.3E-3</v>
          </cell>
          <cell r="E176">
            <v>0.252</v>
          </cell>
          <cell r="F176">
            <v>1.6000000000000001E-3</v>
          </cell>
          <cell r="G176">
            <v>6.4000000000000001E-2</v>
          </cell>
          <cell r="H176">
            <v>7.9000000000000008E-3</v>
          </cell>
          <cell r="I176">
            <v>0.316</v>
          </cell>
        </row>
        <row r="177">
          <cell r="A177">
            <v>4</v>
          </cell>
          <cell r="B177" t="str">
            <v>Power &amp; Control Cable</v>
          </cell>
          <cell r="C177">
            <v>2.5</v>
          </cell>
          <cell r="D177">
            <v>0.38729999999999998</v>
          </cell>
          <cell r="E177">
            <v>0.96824999999999994</v>
          </cell>
          <cell r="F177">
            <v>1.0800000000000001E-2</v>
          </cell>
          <cell r="G177">
            <v>2.7000000000000003E-2</v>
          </cell>
          <cell r="H177">
            <v>0.39809999999999995</v>
          </cell>
          <cell r="I177">
            <v>0.99524999999999997</v>
          </cell>
        </row>
        <row r="178">
          <cell r="A178">
            <v>5</v>
          </cell>
          <cell r="B178" t="str">
            <v>Screening conductor</v>
          </cell>
          <cell r="C178" t="str">
            <v>LS</v>
          </cell>
          <cell r="D178">
            <v>0.2</v>
          </cell>
          <cell r="E178">
            <v>0.2</v>
          </cell>
          <cell r="G178">
            <v>0</v>
          </cell>
          <cell r="H178" t="str">
            <v>LS</v>
          </cell>
          <cell r="I178">
            <v>0.2</v>
          </cell>
        </row>
        <row r="179">
          <cell r="A179">
            <v>6</v>
          </cell>
          <cell r="B179" t="str">
            <v>Junction Box etc. &amp; Misc.expendtirues</v>
          </cell>
          <cell r="C179" t="str">
            <v>LS</v>
          </cell>
          <cell r="D179">
            <v>0.5</v>
          </cell>
          <cell r="E179">
            <v>0.5</v>
          </cell>
          <cell r="G179">
            <v>0</v>
          </cell>
          <cell r="H179" t="str">
            <v>LS</v>
          </cell>
          <cell r="I179">
            <v>0.5</v>
          </cell>
        </row>
        <row r="180">
          <cell r="A180">
            <v>7</v>
          </cell>
          <cell r="B180" t="str">
            <v>Fire fighting equipments</v>
          </cell>
          <cell r="C180" t="str">
            <v>LS</v>
          </cell>
          <cell r="E180">
            <v>0</v>
          </cell>
          <cell r="F180">
            <v>0</v>
          </cell>
          <cell r="G180">
            <v>0</v>
          </cell>
          <cell r="H180" t="str">
            <v>LS</v>
          </cell>
          <cell r="I180">
            <v>0</v>
          </cell>
        </row>
        <row r="181">
          <cell r="A181">
            <v>8</v>
          </cell>
          <cell r="B181" t="str">
            <v>Aluminium/Red Oxide Paint and Nut,Bolt,Washers &amp; other misc. material</v>
          </cell>
          <cell r="C181" t="str">
            <v>LS</v>
          </cell>
          <cell r="E181">
            <v>0</v>
          </cell>
          <cell r="F181">
            <v>0.1</v>
          </cell>
          <cell r="G181">
            <v>0.1</v>
          </cell>
          <cell r="H181" t="str">
            <v>LS</v>
          </cell>
          <cell r="I181">
            <v>0.1</v>
          </cell>
        </row>
        <row r="183">
          <cell r="B183" t="str">
            <v>SUB TOTAL (G)</v>
          </cell>
          <cell r="E183">
            <v>3.4125500000000004</v>
          </cell>
          <cell r="G183">
            <v>0.26250000000000001</v>
          </cell>
          <cell r="I183">
            <v>3.6750500000000001</v>
          </cell>
        </row>
        <row r="185">
          <cell r="A185" t="str">
            <v>H</v>
          </cell>
          <cell r="B185" t="str">
            <v>AC/DC SUPPLY</v>
          </cell>
          <cell r="I185" t="str">
            <v xml:space="preserve"> </v>
          </cell>
        </row>
        <row r="187">
          <cell r="A187">
            <v>1</v>
          </cell>
          <cell r="B187" t="str">
            <v>Station Transformer,200KVA,33/0.4KV</v>
          </cell>
          <cell r="C187">
            <v>0</v>
          </cell>
          <cell r="D187">
            <v>2.2999999999999998</v>
          </cell>
          <cell r="E187">
            <v>0</v>
          </cell>
          <cell r="F187">
            <v>0.50600000000000001</v>
          </cell>
          <cell r="G187">
            <v>0</v>
          </cell>
          <cell r="H187">
            <v>2.806</v>
          </cell>
          <cell r="I187">
            <v>0</v>
          </cell>
        </row>
        <row r="188">
          <cell r="A188">
            <v>2</v>
          </cell>
          <cell r="B188" t="str">
            <v>110Volt 300Ah battery</v>
          </cell>
          <cell r="C188">
            <v>0</v>
          </cell>
          <cell r="D188">
            <v>0.65</v>
          </cell>
          <cell r="E188">
            <v>0</v>
          </cell>
          <cell r="F188">
            <v>0.14299999999999999</v>
          </cell>
          <cell r="G188">
            <v>0</v>
          </cell>
          <cell r="H188">
            <v>0.79300000000000004</v>
          </cell>
          <cell r="I188">
            <v>0</v>
          </cell>
        </row>
        <row r="189">
          <cell r="A189">
            <v>3</v>
          </cell>
          <cell r="B189" t="str">
            <v>110Volt 300Ah Battery charger</v>
          </cell>
          <cell r="C189">
            <v>0</v>
          </cell>
          <cell r="D189">
            <v>1.2</v>
          </cell>
          <cell r="E189">
            <v>0</v>
          </cell>
          <cell r="F189">
            <v>0.26400000000000001</v>
          </cell>
          <cell r="G189">
            <v>0</v>
          </cell>
          <cell r="H189">
            <v>1.464</v>
          </cell>
          <cell r="I189">
            <v>0</v>
          </cell>
        </row>
        <row r="190">
          <cell r="A190">
            <v>4</v>
          </cell>
          <cell r="B190" t="str">
            <v>48Volt 300Ah Battery</v>
          </cell>
          <cell r="C190">
            <v>0</v>
          </cell>
          <cell r="D190">
            <v>0.65</v>
          </cell>
          <cell r="E190">
            <v>0</v>
          </cell>
          <cell r="F190">
            <v>0.14299999999999999</v>
          </cell>
          <cell r="G190">
            <v>0</v>
          </cell>
          <cell r="H190">
            <v>0.79300000000000004</v>
          </cell>
          <cell r="I190">
            <v>0</v>
          </cell>
        </row>
        <row r="191">
          <cell r="A191">
            <v>5</v>
          </cell>
          <cell r="B191" t="str">
            <v>48Volt 300Ah Battery charger</v>
          </cell>
          <cell r="C191">
            <v>0</v>
          </cell>
          <cell r="D191">
            <v>1.2</v>
          </cell>
          <cell r="E191">
            <v>0</v>
          </cell>
          <cell r="F191">
            <v>0.26400000000000001</v>
          </cell>
          <cell r="G191">
            <v>0</v>
          </cell>
          <cell r="H191">
            <v>1.464</v>
          </cell>
          <cell r="I191">
            <v>0</v>
          </cell>
        </row>
        <row r="192">
          <cell r="A192">
            <v>6</v>
          </cell>
          <cell r="B192" t="str">
            <v>AC/DC Distribution Boxes 415Volt</v>
          </cell>
          <cell r="C192">
            <v>0</v>
          </cell>
          <cell r="E192">
            <v>0</v>
          </cell>
          <cell r="F192">
            <v>1.25</v>
          </cell>
          <cell r="G192">
            <v>0</v>
          </cell>
          <cell r="H192">
            <v>1.25</v>
          </cell>
          <cell r="I192">
            <v>0</v>
          </cell>
        </row>
        <row r="193">
          <cell r="A193">
            <v>7</v>
          </cell>
          <cell r="B193" t="str">
            <v>Arrangement of Lighting in S/s</v>
          </cell>
          <cell r="C193" t="str">
            <v>LS</v>
          </cell>
          <cell r="E193">
            <v>0</v>
          </cell>
          <cell r="F193">
            <v>0</v>
          </cell>
          <cell r="G193">
            <v>0</v>
          </cell>
          <cell r="H193" t="str">
            <v>LS</v>
          </cell>
          <cell r="I193">
            <v>0</v>
          </cell>
        </row>
        <row r="195">
          <cell r="B195" t="str">
            <v>SUB TOTAL (H)</v>
          </cell>
          <cell r="E195">
            <v>0</v>
          </cell>
          <cell r="G195">
            <v>0</v>
          </cell>
          <cell r="I195">
            <v>0</v>
          </cell>
        </row>
        <row r="197">
          <cell r="A197" t="str">
            <v>I</v>
          </cell>
          <cell r="B197" t="str">
            <v>CIVIL WORKS</v>
          </cell>
          <cell r="I197" t="str">
            <v xml:space="preserve"> </v>
          </cell>
        </row>
        <row r="198">
          <cell r="A198" t="str">
            <v xml:space="preserve"> </v>
          </cell>
          <cell r="B198" t="str">
            <v xml:space="preserve">Foundation work of </v>
          </cell>
          <cell r="I198" t="str">
            <v xml:space="preserve"> </v>
          </cell>
        </row>
        <row r="200">
          <cell r="A200">
            <v>1</v>
          </cell>
          <cell r="B200" t="str">
            <v>Gantry Column(AGT)</v>
          </cell>
          <cell r="C200">
            <v>0</v>
          </cell>
          <cell r="E200">
            <v>0</v>
          </cell>
          <cell r="F200">
            <v>0.28000000000000003</v>
          </cell>
          <cell r="G200">
            <v>0</v>
          </cell>
          <cell r="H200">
            <v>0.28000000000000003</v>
          </cell>
          <cell r="I200">
            <v>0</v>
          </cell>
        </row>
        <row r="201">
          <cell r="A201">
            <v>2</v>
          </cell>
          <cell r="B201" t="str">
            <v>Gantry Column(AAGT)</v>
          </cell>
          <cell r="C201">
            <v>0</v>
          </cell>
          <cell r="E201">
            <v>0</v>
          </cell>
          <cell r="F201">
            <v>0.28000000000000003</v>
          </cell>
          <cell r="G201">
            <v>0</v>
          </cell>
          <cell r="H201">
            <v>0.28000000000000003</v>
          </cell>
          <cell r="I201">
            <v>0</v>
          </cell>
        </row>
        <row r="202">
          <cell r="A202">
            <v>3</v>
          </cell>
          <cell r="B202" t="str">
            <v>220KV Main Busbar</v>
          </cell>
          <cell r="C202">
            <v>0</v>
          </cell>
          <cell r="E202">
            <v>0</v>
          </cell>
          <cell r="F202">
            <v>0.191</v>
          </cell>
          <cell r="G202">
            <v>0</v>
          </cell>
          <cell r="H202">
            <v>0.191</v>
          </cell>
          <cell r="I202">
            <v>0</v>
          </cell>
        </row>
        <row r="203">
          <cell r="A203">
            <v>4</v>
          </cell>
          <cell r="B203" t="str">
            <v xml:space="preserve">220KV Aux.Busbar </v>
          </cell>
          <cell r="C203">
            <v>0</v>
          </cell>
          <cell r="E203">
            <v>0</v>
          </cell>
          <cell r="F203">
            <v>0.21</v>
          </cell>
          <cell r="G203">
            <v>0</v>
          </cell>
          <cell r="H203">
            <v>0.21</v>
          </cell>
          <cell r="I203">
            <v>0</v>
          </cell>
        </row>
        <row r="204">
          <cell r="A204">
            <v>5</v>
          </cell>
          <cell r="B204" t="str">
            <v>220KV Isolator</v>
          </cell>
          <cell r="C204">
            <v>0</v>
          </cell>
          <cell r="E204">
            <v>0</v>
          </cell>
          <cell r="F204">
            <v>0.16500000000000001</v>
          </cell>
          <cell r="G204">
            <v>0</v>
          </cell>
          <cell r="H204">
            <v>0.16500000000000001</v>
          </cell>
          <cell r="I204">
            <v>0</v>
          </cell>
        </row>
        <row r="205">
          <cell r="A205">
            <v>6</v>
          </cell>
          <cell r="B205" t="str">
            <v>220KV CB</v>
          </cell>
          <cell r="C205">
            <v>0</v>
          </cell>
          <cell r="E205">
            <v>0</v>
          </cell>
          <cell r="F205">
            <v>0.311</v>
          </cell>
          <cell r="G205">
            <v>0</v>
          </cell>
          <cell r="H205">
            <v>0.311</v>
          </cell>
          <cell r="I205">
            <v>0</v>
          </cell>
        </row>
        <row r="206">
          <cell r="A206">
            <v>7</v>
          </cell>
          <cell r="B206" t="str">
            <v>220KV CT</v>
          </cell>
          <cell r="C206">
            <v>0</v>
          </cell>
          <cell r="E206">
            <v>0</v>
          </cell>
          <cell r="F206">
            <v>0.05</v>
          </cell>
          <cell r="G206">
            <v>0</v>
          </cell>
          <cell r="H206">
            <v>0.05</v>
          </cell>
          <cell r="I206">
            <v>0</v>
          </cell>
        </row>
        <row r="207">
          <cell r="A207">
            <v>8</v>
          </cell>
          <cell r="B207" t="str">
            <v>220KV CVT/PT</v>
          </cell>
          <cell r="C207">
            <v>0</v>
          </cell>
          <cell r="E207">
            <v>0</v>
          </cell>
          <cell r="F207">
            <v>0.05</v>
          </cell>
          <cell r="G207">
            <v>0</v>
          </cell>
          <cell r="H207">
            <v>0.05</v>
          </cell>
          <cell r="I207">
            <v>0</v>
          </cell>
        </row>
        <row r="208">
          <cell r="A208">
            <v>9</v>
          </cell>
          <cell r="B208" t="str">
            <v>220KV LA</v>
          </cell>
          <cell r="C208">
            <v>0</v>
          </cell>
          <cell r="E208">
            <v>0</v>
          </cell>
          <cell r="F208">
            <v>2.5000000000000001E-2</v>
          </cell>
          <cell r="G208">
            <v>0</v>
          </cell>
          <cell r="H208">
            <v>2.5000000000000001E-2</v>
          </cell>
          <cell r="I208">
            <v>0</v>
          </cell>
        </row>
        <row r="209">
          <cell r="A209">
            <v>10</v>
          </cell>
          <cell r="B209" t="str">
            <v>220KV Post/Solid Core Insulators</v>
          </cell>
          <cell r="C209">
            <v>0</v>
          </cell>
          <cell r="E209">
            <v>0</v>
          </cell>
          <cell r="F209">
            <v>0.06</v>
          </cell>
          <cell r="G209">
            <v>0</v>
          </cell>
          <cell r="H209">
            <v>0.06</v>
          </cell>
          <cell r="I209">
            <v>0</v>
          </cell>
        </row>
        <row r="210">
          <cell r="A210">
            <v>11</v>
          </cell>
          <cell r="B210" t="str">
            <v>160MVA transformer</v>
          </cell>
          <cell r="C210">
            <v>0</v>
          </cell>
          <cell r="E210">
            <v>0</v>
          </cell>
          <cell r="F210">
            <v>0.54</v>
          </cell>
          <cell r="G210">
            <v>0</v>
          </cell>
          <cell r="H210">
            <v>0.54</v>
          </cell>
          <cell r="I210">
            <v>0</v>
          </cell>
        </row>
        <row r="211">
          <cell r="A211">
            <v>12</v>
          </cell>
          <cell r="B211" t="str">
            <v>40MVA transformer</v>
          </cell>
          <cell r="C211">
            <v>1</v>
          </cell>
          <cell r="E211">
            <v>0</v>
          </cell>
          <cell r="F211">
            <v>0.53</v>
          </cell>
          <cell r="G211">
            <v>0.53</v>
          </cell>
          <cell r="H211">
            <v>0.53</v>
          </cell>
          <cell r="I211">
            <v>0.53</v>
          </cell>
        </row>
        <row r="212">
          <cell r="A212">
            <v>13</v>
          </cell>
          <cell r="B212" t="str">
            <v>132KV Gantry</v>
          </cell>
          <cell r="C212">
            <v>4</v>
          </cell>
          <cell r="E212">
            <v>0</v>
          </cell>
          <cell r="F212">
            <v>0.3</v>
          </cell>
          <cell r="G212">
            <v>1.2</v>
          </cell>
          <cell r="H212">
            <v>0.3</v>
          </cell>
          <cell r="I212">
            <v>1.2</v>
          </cell>
        </row>
        <row r="213">
          <cell r="A213">
            <v>14</v>
          </cell>
          <cell r="B213" t="str">
            <v xml:space="preserve">132KV main busbar foundation </v>
          </cell>
          <cell r="C213">
            <v>1</v>
          </cell>
          <cell r="E213">
            <v>0</v>
          </cell>
          <cell r="F213">
            <v>0.16500000000000001</v>
          </cell>
          <cell r="G213">
            <v>0.16500000000000001</v>
          </cell>
          <cell r="H213">
            <v>0.16500000000000001</v>
          </cell>
          <cell r="I213">
            <v>0.16500000000000001</v>
          </cell>
        </row>
        <row r="214">
          <cell r="A214">
            <v>15</v>
          </cell>
          <cell r="B214" t="str">
            <v>132KV aux.busbar foundation</v>
          </cell>
          <cell r="C214">
            <v>0</v>
          </cell>
          <cell r="E214">
            <v>0</v>
          </cell>
          <cell r="F214">
            <v>0.121</v>
          </cell>
          <cell r="G214">
            <v>0</v>
          </cell>
          <cell r="H214">
            <v>0.121</v>
          </cell>
          <cell r="I214">
            <v>0</v>
          </cell>
        </row>
        <row r="215">
          <cell r="A215">
            <v>16</v>
          </cell>
          <cell r="B215" t="str">
            <v>132KV Isolator</v>
          </cell>
          <cell r="C215">
            <v>3</v>
          </cell>
          <cell r="E215">
            <v>0</v>
          </cell>
          <cell r="F215">
            <v>6.7000000000000004E-2</v>
          </cell>
          <cell r="G215">
            <v>0.20100000000000001</v>
          </cell>
          <cell r="H215">
            <v>6.7000000000000004E-2</v>
          </cell>
          <cell r="I215">
            <v>0.20100000000000001</v>
          </cell>
        </row>
        <row r="216">
          <cell r="A216">
            <v>17</v>
          </cell>
          <cell r="B216" t="str">
            <v>132kv Solid Core Insulator</v>
          </cell>
          <cell r="C216">
            <v>3</v>
          </cell>
          <cell r="E216">
            <v>0</v>
          </cell>
          <cell r="F216">
            <v>1.0999999999999999E-2</v>
          </cell>
          <cell r="G216">
            <v>3.3000000000000002E-2</v>
          </cell>
          <cell r="H216">
            <v>1.0999999999999999E-2</v>
          </cell>
          <cell r="I216">
            <v>3.3000000000000002E-2</v>
          </cell>
        </row>
        <row r="217">
          <cell r="A217">
            <v>18</v>
          </cell>
          <cell r="B217" t="str">
            <v>132KV CB</v>
          </cell>
          <cell r="C217">
            <v>1</v>
          </cell>
          <cell r="E217">
            <v>0</v>
          </cell>
          <cell r="F217">
            <v>0.30499999999999999</v>
          </cell>
          <cell r="G217">
            <v>0.30499999999999999</v>
          </cell>
          <cell r="H217">
            <v>0.30499999999999999</v>
          </cell>
          <cell r="I217">
            <v>0.30499999999999999</v>
          </cell>
        </row>
        <row r="218">
          <cell r="A218">
            <v>19</v>
          </cell>
          <cell r="B218" t="str">
            <v>132KV CT</v>
          </cell>
          <cell r="C218">
            <v>3</v>
          </cell>
          <cell r="E218">
            <v>0</v>
          </cell>
          <cell r="F218">
            <v>1.0999999999999999E-2</v>
          </cell>
          <cell r="G218">
            <v>3.3000000000000002E-2</v>
          </cell>
          <cell r="H218">
            <v>1.0999999999999999E-2</v>
          </cell>
          <cell r="I218">
            <v>3.3000000000000002E-2</v>
          </cell>
        </row>
        <row r="219">
          <cell r="A219">
            <v>20</v>
          </cell>
          <cell r="B219" t="str">
            <v>132KV LA</v>
          </cell>
          <cell r="C219">
            <v>3</v>
          </cell>
          <cell r="E219">
            <v>0</v>
          </cell>
          <cell r="F219">
            <v>2.1000000000000001E-2</v>
          </cell>
          <cell r="G219">
            <v>6.3E-2</v>
          </cell>
          <cell r="H219">
            <v>2.1000000000000001E-2</v>
          </cell>
          <cell r="I219">
            <v>6.3E-2</v>
          </cell>
        </row>
        <row r="220">
          <cell r="A220">
            <v>21</v>
          </cell>
          <cell r="B220" t="str">
            <v>132KV PT</v>
          </cell>
          <cell r="C220">
            <v>0</v>
          </cell>
          <cell r="E220">
            <v>0</v>
          </cell>
          <cell r="F220">
            <v>0.03</v>
          </cell>
          <cell r="G220">
            <v>0</v>
          </cell>
          <cell r="H220">
            <v>0.03</v>
          </cell>
          <cell r="I220">
            <v>0</v>
          </cell>
        </row>
        <row r="221">
          <cell r="A221">
            <v>22</v>
          </cell>
          <cell r="B221" t="str">
            <v>132KV CC</v>
          </cell>
          <cell r="C221">
            <v>0</v>
          </cell>
          <cell r="E221">
            <v>0</v>
          </cell>
          <cell r="F221">
            <v>2.1000000000000001E-2</v>
          </cell>
          <cell r="G221">
            <v>0</v>
          </cell>
          <cell r="H221">
            <v>2.1000000000000001E-2</v>
          </cell>
          <cell r="I221">
            <v>0</v>
          </cell>
        </row>
        <row r="222">
          <cell r="A222">
            <v>23</v>
          </cell>
          <cell r="B222" t="str">
            <v xml:space="preserve">33KV Gantry </v>
          </cell>
          <cell r="C222">
            <v>2</v>
          </cell>
          <cell r="E222">
            <v>0</v>
          </cell>
          <cell r="F222">
            <v>0.12</v>
          </cell>
          <cell r="G222">
            <v>0.24</v>
          </cell>
          <cell r="H222">
            <v>0.12</v>
          </cell>
          <cell r="I222">
            <v>0.24</v>
          </cell>
        </row>
        <row r="223">
          <cell r="A223">
            <v>24</v>
          </cell>
          <cell r="B223" t="str">
            <v>33KV main/aux. Busbar</v>
          </cell>
          <cell r="C223">
            <v>1</v>
          </cell>
          <cell r="E223">
            <v>0</v>
          </cell>
          <cell r="F223">
            <v>0.34</v>
          </cell>
          <cell r="G223">
            <v>0.34</v>
          </cell>
          <cell r="H223">
            <v>0.34</v>
          </cell>
          <cell r="I223">
            <v>0.34</v>
          </cell>
        </row>
        <row r="224">
          <cell r="A224">
            <v>25</v>
          </cell>
          <cell r="B224" t="str">
            <v>33KV CB</v>
          </cell>
          <cell r="C224">
            <v>1</v>
          </cell>
          <cell r="E224">
            <v>0</v>
          </cell>
          <cell r="F224">
            <v>5.5E-2</v>
          </cell>
          <cell r="G224">
            <v>5.5E-2</v>
          </cell>
          <cell r="H224">
            <v>5.5E-2</v>
          </cell>
          <cell r="I224">
            <v>5.5E-2</v>
          </cell>
        </row>
        <row r="225">
          <cell r="A225">
            <v>26</v>
          </cell>
          <cell r="B225" t="str">
            <v>33KV CT/PT/LA/PI</v>
          </cell>
          <cell r="C225">
            <v>6</v>
          </cell>
          <cell r="E225">
            <v>0</v>
          </cell>
          <cell r="F225">
            <v>1.4999999999999999E-2</v>
          </cell>
          <cell r="G225">
            <v>0.09</v>
          </cell>
          <cell r="H225">
            <v>1.4999999999999999E-2</v>
          </cell>
          <cell r="I225">
            <v>0.09</v>
          </cell>
        </row>
        <row r="226">
          <cell r="A226">
            <v>27</v>
          </cell>
          <cell r="B226" t="str">
            <v>33KV Isolator</v>
          </cell>
          <cell r="C226">
            <v>2</v>
          </cell>
          <cell r="E226">
            <v>0</v>
          </cell>
          <cell r="F226">
            <v>5.0999999999999997E-2</v>
          </cell>
          <cell r="G226">
            <v>0.10199999999999999</v>
          </cell>
          <cell r="H226">
            <v>5.0999999999999997E-2</v>
          </cell>
          <cell r="I226">
            <v>0.10199999999999999</v>
          </cell>
        </row>
        <row r="227">
          <cell r="A227">
            <v>28</v>
          </cell>
          <cell r="B227" t="str">
            <v>Control room type-V</v>
          </cell>
          <cell r="C227">
            <v>0</v>
          </cell>
          <cell r="E227">
            <v>0</v>
          </cell>
          <cell r="F227">
            <v>15</v>
          </cell>
          <cell r="G227">
            <v>0</v>
          </cell>
          <cell r="H227">
            <v>15</v>
          </cell>
          <cell r="I227">
            <v>0</v>
          </cell>
        </row>
        <row r="228">
          <cell r="A228">
            <v>29</v>
          </cell>
          <cell r="B228" t="str">
            <v>Yard levelling,metalling &amp; misc. civil work</v>
          </cell>
          <cell r="C228" t="str">
            <v>LS</v>
          </cell>
          <cell r="E228">
            <v>0</v>
          </cell>
          <cell r="F228">
            <v>0.5</v>
          </cell>
          <cell r="G228">
            <v>0.5</v>
          </cell>
          <cell r="H228" t="str">
            <v>LS</v>
          </cell>
          <cell r="I228">
            <v>0.5</v>
          </cell>
        </row>
        <row r="229">
          <cell r="A229">
            <v>30</v>
          </cell>
          <cell r="B229" t="str">
            <v>Water supply arrangement including overhead tank etc.</v>
          </cell>
          <cell r="C229" t="str">
            <v>LS</v>
          </cell>
          <cell r="E229">
            <v>0</v>
          </cell>
          <cell r="F229">
            <v>0</v>
          </cell>
          <cell r="G229">
            <v>0</v>
          </cell>
          <cell r="H229" t="str">
            <v>LS</v>
          </cell>
          <cell r="I229">
            <v>0</v>
          </cell>
        </row>
        <row r="230">
          <cell r="A230">
            <v>31</v>
          </cell>
          <cell r="B230" t="str">
            <v>Earth pits</v>
          </cell>
          <cell r="C230" t="str">
            <v>LS</v>
          </cell>
          <cell r="E230">
            <v>0</v>
          </cell>
          <cell r="F230">
            <v>0.2</v>
          </cell>
          <cell r="G230">
            <v>0.2</v>
          </cell>
          <cell r="H230" t="str">
            <v>LS</v>
          </cell>
          <cell r="I230">
            <v>0.2</v>
          </cell>
        </row>
        <row r="231">
          <cell r="A231">
            <v>32</v>
          </cell>
          <cell r="B231" t="str">
            <v>Four bay constn.shed</v>
          </cell>
          <cell r="C231">
            <v>0</v>
          </cell>
          <cell r="E231">
            <v>0</v>
          </cell>
          <cell r="F231">
            <v>4.37</v>
          </cell>
          <cell r="G231">
            <v>0</v>
          </cell>
          <cell r="H231">
            <v>4.37</v>
          </cell>
          <cell r="I231">
            <v>0</v>
          </cell>
        </row>
        <row r="232">
          <cell r="A232">
            <v>33</v>
          </cell>
          <cell r="B232" t="str">
            <v>Cable Trenches</v>
          </cell>
          <cell r="C232" t="str">
            <v>LS</v>
          </cell>
          <cell r="E232">
            <v>0</v>
          </cell>
          <cell r="F232">
            <v>1.5</v>
          </cell>
          <cell r="G232">
            <v>1.5</v>
          </cell>
          <cell r="H232" t="str">
            <v>LS</v>
          </cell>
          <cell r="I232">
            <v>1.5</v>
          </cell>
        </row>
        <row r="233">
          <cell r="A233">
            <v>34</v>
          </cell>
          <cell r="B233" t="str">
            <v>Internal Colony Road</v>
          </cell>
          <cell r="C233" t="str">
            <v>LS</v>
          </cell>
          <cell r="E233">
            <v>0</v>
          </cell>
          <cell r="F233">
            <v>0</v>
          </cell>
          <cell r="G233">
            <v>0</v>
          </cell>
          <cell r="H233" t="str">
            <v>LS</v>
          </cell>
          <cell r="I233">
            <v>0</v>
          </cell>
        </row>
        <row r="234">
          <cell r="A234">
            <v>35</v>
          </cell>
          <cell r="B234" t="str">
            <v>Yard &amp; area fencing</v>
          </cell>
          <cell r="C234" t="str">
            <v>LS</v>
          </cell>
          <cell r="E234">
            <v>0</v>
          </cell>
          <cell r="F234">
            <v>0</v>
          </cell>
          <cell r="G234">
            <v>0</v>
          </cell>
          <cell r="H234" t="str">
            <v>LS</v>
          </cell>
          <cell r="I234">
            <v>0</v>
          </cell>
        </row>
        <row r="235">
          <cell r="A235">
            <v>36</v>
          </cell>
          <cell r="B235" t="str">
            <v>Staff quarter</v>
          </cell>
          <cell r="C235" t="str">
            <v>LS</v>
          </cell>
          <cell r="E235">
            <v>0</v>
          </cell>
          <cell r="F235">
            <v>0</v>
          </cell>
          <cell r="G235">
            <v>0</v>
          </cell>
          <cell r="H235" t="str">
            <v>LS</v>
          </cell>
          <cell r="I235">
            <v>0</v>
          </cell>
        </row>
        <row r="236">
          <cell r="A236">
            <v>37</v>
          </cell>
          <cell r="B236" t="str">
            <v>Rail Track</v>
          </cell>
          <cell r="C236" t="str">
            <v>LS</v>
          </cell>
          <cell r="E236">
            <v>0</v>
          </cell>
          <cell r="F236">
            <v>1</v>
          </cell>
          <cell r="G236">
            <v>1</v>
          </cell>
          <cell r="H236" t="str">
            <v>LS</v>
          </cell>
          <cell r="I236">
            <v>1</v>
          </cell>
        </row>
        <row r="237">
          <cell r="A237">
            <v>38</v>
          </cell>
          <cell r="B237" t="str">
            <v>Station transformer foundation</v>
          </cell>
          <cell r="C237">
            <v>0</v>
          </cell>
          <cell r="E237">
            <v>0</v>
          </cell>
          <cell r="F237">
            <v>0.30099999999999999</v>
          </cell>
          <cell r="G237">
            <v>0</v>
          </cell>
          <cell r="H237">
            <v>0.30099999999999999</v>
          </cell>
          <cell r="I237">
            <v>0</v>
          </cell>
        </row>
        <row r="238">
          <cell r="A238">
            <v>39</v>
          </cell>
          <cell r="B238" t="str">
            <v>Flag stone flooring &amp; Misc. civil works</v>
          </cell>
          <cell r="C238" t="str">
            <v>LS</v>
          </cell>
          <cell r="E238">
            <v>0</v>
          </cell>
          <cell r="F238">
            <v>0.5</v>
          </cell>
          <cell r="G238">
            <v>0.5</v>
          </cell>
          <cell r="H238" t="str">
            <v>LS</v>
          </cell>
          <cell r="I238">
            <v>0.5</v>
          </cell>
        </row>
        <row r="240">
          <cell r="A240" t="str">
            <v xml:space="preserve"> </v>
          </cell>
          <cell r="B240" t="str">
            <v>SUB TOTAL (I)</v>
          </cell>
          <cell r="E240">
            <v>0</v>
          </cell>
          <cell r="G240">
            <v>7.0570000000000004</v>
          </cell>
          <cell r="I240">
            <v>7.0570000000000004</v>
          </cell>
        </row>
        <row r="242">
          <cell r="A242" t="str">
            <v>J</v>
          </cell>
          <cell r="B242" t="str">
            <v>ERECTION,TESTING &amp; COMMISSIONING ETC.</v>
          </cell>
        </row>
        <row r="244">
          <cell r="A244">
            <v>1</v>
          </cell>
          <cell r="B244" t="str">
            <v>160MVA Transformer</v>
          </cell>
          <cell r="C244">
            <v>0</v>
          </cell>
          <cell r="E244">
            <v>0</v>
          </cell>
          <cell r="F244">
            <v>1.24</v>
          </cell>
          <cell r="G244">
            <v>0</v>
          </cell>
          <cell r="H244">
            <v>1.24</v>
          </cell>
          <cell r="I244">
            <v>0</v>
          </cell>
        </row>
        <row r="245">
          <cell r="A245">
            <v>2</v>
          </cell>
          <cell r="B245" t="str">
            <v>40MVA transformer</v>
          </cell>
          <cell r="C245">
            <v>1</v>
          </cell>
          <cell r="E245">
            <v>0</v>
          </cell>
          <cell r="F245">
            <v>0.97</v>
          </cell>
          <cell r="G245">
            <v>0.97</v>
          </cell>
          <cell r="H245">
            <v>0.97</v>
          </cell>
          <cell r="I245">
            <v>0.97</v>
          </cell>
        </row>
        <row r="246">
          <cell r="A246">
            <v>3</v>
          </cell>
          <cell r="B246" t="str">
            <v>220KV CB</v>
          </cell>
          <cell r="C246">
            <v>0</v>
          </cell>
          <cell r="E246">
            <v>0</v>
          </cell>
          <cell r="F246">
            <v>0.2</v>
          </cell>
          <cell r="G246">
            <v>0</v>
          </cell>
          <cell r="H246">
            <v>0.2</v>
          </cell>
          <cell r="I246">
            <v>0</v>
          </cell>
        </row>
        <row r="247">
          <cell r="A247">
            <v>4</v>
          </cell>
          <cell r="B247" t="str">
            <v>220KV CT</v>
          </cell>
          <cell r="C247">
            <v>0</v>
          </cell>
          <cell r="E247">
            <v>0</v>
          </cell>
          <cell r="F247">
            <v>4.1000000000000002E-2</v>
          </cell>
          <cell r="G247">
            <v>0</v>
          </cell>
          <cell r="H247">
            <v>4.1000000000000002E-2</v>
          </cell>
          <cell r="I247">
            <v>0</v>
          </cell>
        </row>
        <row r="248">
          <cell r="A248">
            <v>5</v>
          </cell>
          <cell r="B248" t="str">
            <v>220KV Isolator</v>
          </cell>
          <cell r="C248">
            <v>0</v>
          </cell>
          <cell r="E248">
            <v>0</v>
          </cell>
          <cell r="F248">
            <v>0.09</v>
          </cell>
          <cell r="G248">
            <v>0</v>
          </cell>
          <cell r="H248">
            <v>0.09</v>
          </cell>
          <cell r="I248">
            <v>0</v>
          </cell>
        </row>
        <row r="249">
          <cell r="A249">
            <v>6</v>
          </cell>
          <cell r="B249" t="str">
            <v>220KV LA</v>
          </cell>
          <cell r="C249">
            <v>0</v>
          </cell>
          <cell r="E249">
            <v>0</v>
          </cell>
          <cell r="F249">
            <v>2.5000000000000001E-2</v>
          </cell>
          <cell r="G249">
            <v>0</v>
          </cell>
          <cell r="H249">
            <v>2.5000000000000001E-2</v>
          </cell>
          <cell r="I249">
            <v>0</v>
          </cell>
        </row>
        <row r="250">
          <cell r="A250">
            <v>7</v>
          </cell>
          <cell r="B250" t="str">
            <v>220KV PT/CVT</v>
          </cell>
          <cell r="C250">
            <v>0</v>
          </cell>
          <cell r="E250">
            <v>0</v>
          </cell>
          <cell r="F250">
            <v>0.04</v>
          </cell>
          <cell r="G250">
            <v>0</v>
          </cell>
          <cell r="H250">
            <v>0.04</v>
          </cell>
          <cell r="I250">
            <v>0</v>
          </cell>
        </row>
        <row r="251">
          <cell r="A251">
            <v>8</v>
          </cell>
          <cell r="B251" t="str">
            <v>220KV C&amp;R Panel</v>
          </cell>
          <cell r="C251">
            <v>0</v>
          </cell>
          <cell r="E251">
            <v>0</v>
          </cell>
          <cell r="F251">
            <v>0.18</v>
          </cell>
          <cell r="G251">
            <v>0</v>
          </cell>
          <cell r="H251">
            <v>0.18</v>
          </cell>
          <cell r="I251">
            <v>0</v>
          </cell>
        </row>
        <row r="252">
          <cell r="A252">
            <v>9</v>
          </cell>
          <cell r="B252" t="str">
            <v>220/132/33KV Gantries,Busbar equip.structure erection(in MT)</v>
          </cell>
          <cell r="C252">
            <v>22.567999999999998</v>
          </cell>
          <cell r="E252">
            <v>0</v>
          </cell>
          <cell r="F252">
            <v>2.5000000000000001E-2</v>
          </cell>
          <cell r="G252">
            <v>0.56419999999999992</v>
          </cell>
          <cell r="H252">
            <v>2.5000000000000001E-2</v>
          </cell>
          <cell r="I252">
            <v>0.56419999999999992</v>
          </cell>
        </row>
        <row r="253">
          <cell r="A253">
            <v>10</v>
          </cell>
          <cell r="B253" t="str">
            <v>PLCC equipments</v>
          </cell>
          <cell r="C253" t="str">
            <v>LS</v>
          </cell>
          <cell r="E253">
            <v>0</v>
          </cell>
          <cell r="F253">
            <v>0</v>
          </cell>
          <cell r="G253">
            <v>0</v>
          </cell>
          <cell r="H253" t="str">
            <v>LS</v>
          </cell>
          <cell r="I253">
            <v>0</v>
          </cell>
        </row>
        <row r="254">
          <cell r="A254">
            <v>11</v>
          </cell>
          <cell r="B254" t="str">
            <v>220KV PI/Solid Core Insulators</v>
          </cell>
          <cell r="C254">
            <v>0</v>
          </cell>
          <cell r="E254">
            <v>0</v>
          </cell>
          <cell r="F254">
            <v>7.0000000000000001E-3</v>
          </cell>
          <cell r="G254">
            <v>0</v>
          </cell>
          <cell r="H254">
            <v>7.0000000000000001E-3</v>
          </cell>
          <cell r="I254">
            <v>0</v>
          </cell>
        </row>
        <row r="255">
          <cell r="A255">
            <v>12</v>
          </cell>
          <cell r="B255" t="str">
            <v>220KV wave trap</v>
          </cell>
          <cell r="C255">
            <v>0</v>
          </cell>
          <cell r="E255">
            <v>0</v>
          </cell>
          <cell r="F255">
            <v>0.04</v>
          </cell>
          <cell r="G255">
            <v>0</v>
          </cell>
          <cell r="H255">
            <v>0.04</v>
          </cell>
          <cell r="I255">
            <v>0</v>
          </cell>
        </row>
        <row r="256">
          <cell r="A256">
            <v>13</v>
          </cell>
          <cell r="B256" t="str">
            <v>132KV CC</v>
          </cell>
          <cell r="C256">
            <v>0</v>
          </cell>
          <cell r="E256">
            <v>0</v>
          </cell>
          <cell r="F256">
            <v>3.4000000000000002E-2</v>
          </cell>
          <cell r="G256">
            <v>0</v>
          </cell>
          <cell r="H256">
            <v>3.4000000000000002E-2</v>
          </cell>
          <cell r="I256">
            <v>0</v>
          </cell>
        </row>
        <row r="257">
          <cell r="A257">
            <v>14</v>
          </cell>
          <cell r="B257" t="str">
            <v>132KV CB</v>
          </cell>
          <cell r="C257">
            <v>1</v>
          </cell>
          <cell r="E257">
            <v>0</v>
          </cell>
          <cell r="F257">
            <v>0.16</v>
          </cell>
          <cell r="G257">
            <v>0.16</v>
          </cell>
          <cell r="H257">
            <v>0.16</v>
          </cell>
          <cell r="I257">
            <v>0.16</v>
          </cell>
        </row>
        <row r="258">
          <cell r="A258">
            <v>15</v>
          </cell>
          <cell r="B258" t="str">
            <v>132KV CT</v>
          </cell>
          <cell r="C258">
            <v>3</v>
          </cell>
          <cell r="E258">
            <v>0</v>
          </cell>
          <cell r="F258">
            <v>3.9E-2</v>
          </cell>
          <cell r="G258">
            <v>0.11699999999999999</v>
          </cell>
          <cell r="H258">
            <v>3.9E-2</v>
          </cell>
          <cell r="I258">
            <v>0.11699999999999999</v>
          </cell>
        </row>
        <row r="259">
          <cell r="A259">
            <v>16</v>
          </cell>
          <cell r="B259" t="str">
            <v>132KV Isolators</v>
          </cell>
          <cell r="C259">
            <v>3</v>
          </cell>
          <cell r="E259">
            <v>0</v>
          </cell>
          <cell r="F259">
            <v>7.0000000000000007E-2</v>
          </cell>
          <cell r="G259">
            <v>0.21000000000000002</v>
          </cell>
          <cell r="H259">
            <v>7.0000000000000007E-2</v>
          </cell>
          <cell r="I259">
            <v>0.21000000000000002</v>
          </cell>
        </row>
        <row r="260">
          <cell r="A260">
            <v>17</v>
          </cell>
          <cell r="B260" t="str">
            <v>132KV LA</v>
          </cell>
          <cell r="C260">
            <v>3</v>
          </cell>
          <cell r="E260">
            <v>0</v>
          </cell>
          <cell r="F260">
            <v>1.7000000000000001E-2</v>
          </cell>
          <cell r="G260">
            <v>5.1000000000000004E-2</v>
          </cell>
          <cell r="H260">
            <v>1.7000000000000001E-2</v>
          </cell>
          <cell r="I260">
            <v>5.1000000000000004E-2</v>
          </cell>
        </row>
        <row r="261">
          <cell r="A261">
            <v>18</v>
          </cell>
          <cell r="B261" t="str">
            <v>132KV C&amp;R Panel</v>
          </cell>
          <cell r="C261">
            <v>1</v>
          </cell>
          <cell r="E261">
            <v>0</v>
          </cell>
          <cell r="F261">
            <v>0.14000000000000001</v>
          </cell>
          <cell r="G261">
            <v>0.14000000000000001</v>
          </cell>
          <cell r="H261">
            <v>0.14000000000000001</v>
          </cell>
          <cell r="I261">
            <v>0.14000000000000001</v>
          </cell>
        </row>
        <row r="262">
          <cell r="A262">
            <v>19</v>
          </cell>
          <cell r="B262" t="str">
            <v>132KV PI/Solid Core Insulator</v>
          </cell>
          <cell r="C262">
            <v>6</v>
          </cell>
          <cell r="E262">
            <v>0</v>
          </cell>
          <cell r="F262">
            <v>5.0000000000000001E-3</v>
          </cell>
          <cell r="G262">
            <v>0.03</v>
          </cell>
          <cell r="H262">
            <v>5.0000000000000001E-3</v>
          </cell>
          <cell r="I262">
            <v>0.03</v>
          </cell>
        </row>
        <row r="263">
          <cell r="A263">
            <v>20</v>
          </cell>
          <cell r="B263" t="str">
            <v>132KV PT</v>
          </cell>
          <cell r="C263">
            <v>0</v>
          </cell>
          <cell r="E263">
            <v>0</v>
          </cell>
          <cell r="F263">
            <v>3.4000000000000002E-2</v>
          </cell>
          <cell r="G263">
            <v>0</v>
          </cell>
          <cell r="H263">
            <v>3.4000000000000002E-2</v>
          </cell>
          <cell r="I263">
            <v>0</v>
          </cell>
        </row>
        <row r="264">
          <cell r="A264">
            <v>21</v>
          </cell>
          <cell r="B264" t="str">
            <v>33KV CB</v>
          </cell>
          <cell r="C264">
            <v>1</v>
          </cell>
          <cell r="E264">
            <v>0</v>
          </cell>
          <cell r="F264">
            <v>8.2000000000000003E-2</v>
          </cell>
          <cell r="G264">
            <v>8.2000000000000003E-2</v>
          </cell>
          <cell r="H264">
            <v>8.2000000000000003E-2</v>
          </cell>
          <cell r="I264">
            <v>8.2000000000000003E-2</v>
          </cell>
        </row>
        <row r="265">
          <cell r="A265">
            <v>22</v>
          </cell>
          <cell r="B265" t="str">
            <v>33KV CT</v>
          </cell>
          <cell r="C265">
            <v>3</v>
          </cell>
          <cell r="E265">
            <v>0</v>
          </cell>
          <cell r="F265">
            <v>0.03</v>
          </cell>
          <cell r="G265">
            <v>0.09</v>
          </cell>
          <cell r="H265">
            <v>0.03</v>
          </cell>
          <cell r="I265">
            <v>0.09</v>
          </cell>
        </row>
        <row r="266">
          <cell r="A266">
            <v>23</v>
          </cell>
          <cell r="B266" t="str">
            <v>33KV PT</v>
          </cell>
          <cell r="C266">
            <v>0</v>
          </cell>
          <cell r="E266">
            <v>0</v>
          </cell>
          <cell r="F266">
            <v>0.03</v>
          </cell>
          <cell r="G266">
            <v>0</v>
          </cell>
          <cell r="H266">
            <v>0.03</v>
          </cell>
          <cell r="I266">
            <v>0</v>
          </cell>
        </row>
        <row r="267">
          <cell r="A267">
            <v>24</v>
          </cell>
          <cell r="B267" t="str">
            <v>33KV Isolator</v>
          </cell>
          <cell r="C267">
            <v>2</v>
          </cell>
          <cell r="E267">
            <v>0</v>
          </cell>
          <cell r="F267">
            <v>4.7E-2</v>
          </cell>
          <cell r="G267">
            <v>9.4E-2</v>
          </cell>
          <cell r="H267">
            <v>4.7E-2</v>
          </cell>
          <cell r="I267">
            <v>9.4E-2</v>
          </cell>
        </row>
        <row r="268">
          <cell r="A268">
            <v>25</v>
          </cell>
          <cell r="B268" t="str">
            <v>33KV LA</v>
          </cell>
          <cell r="C268">
            <v>3</v>
          </cell>
          <cell r="E268">
            <v>0</v>
          </cell>
          <cell r="F268">
            <v>1.0999999999999999E-2</v>
          </cell>
          <cell r="G268">
            <v>3.3000000000000002E-2</v>
          </cell>
          <cell r="H268">
            <v>1.0999999999999999E-2</v>
          </cell>
          <cell r="I268">
            <v>3.3000000000000002E-2</v>
          </cell>
        </row>
        <row r="269">
          <cell r="A269">
            <v>26</v>
          </cell>
          <cell r="B269" t="str">
            <v>33KV C&amp;R Panel</v>
          </cell>
          <cell r="C269">
            <v>1</v>
          </cell>
          <cell r="E269">
            <v>0</v>
          </cell>
          <cell r="F269">
            <v>0.13</v>
          </cell>
          <cell r="G269">
            <v>0.13</v>
          </cell>
          <cell r="H269">
            <v>0.13</v>
          </cell>
          <cell r="I269">
            <v>0.13</v>
          </cell>
        </row>
        <row r="270">
          <cell r="A270">
            <v>27</v>
          </cell>
          <cell r="B270" t="str">
            <v>33KV PI/Solid Core Insulators</v>
          </cell>
          <cell r="C270">
            <v>0</v>
          </cell>
          <cell r="E270">
            <v>0</v>
          </cell>
          <cell r="F270">
            <v>3.0000000000000001E-3</v>
          </cell>
          <cell r="G270">
            <v>0</v>
          </cell>
          <cell r="H270">
            <v>3.0000000000000001E-3</v>
          </cell>
          <cell r="I270">
            <v>0</v>
          </cell>
        </row>
        <row r="271">
          <cell r="A271">
            <v>28</v>
          </cell>
          <cell r="B271" t="str">
            <v>Station Transformer,</v>
          </cell>
          <cell r="C271">
            <v>0</v>
          </cell>
          <cell r="E271">
            <v>0</v>
          </cell>
          <cell r="F271">
            <v>7.0000000000000007E-2</v>
          </cell>
          <cell r="G271">
            <v>0</v>
          </cell>
          <cell r="H271">
            <v>7.0000000000000007E-2</v>
          </cell>
          <cell r="I271">
            <v>0</v>
          </cell>
        </row>
        <row r="272">
          <cell r="A272">
            <v>29</v>
          </cell>
          <cell r="B272" t="str">
            <v>Cable laying &amp; associated works</v>
          </cell>
          <cell r="C272" t="str">
            <v>LS</v>
          </cell>
          <cell r="E272">
            <v>0</v>
          </cell>
          <cell r="F272">
            <v>0.2</v>
          </cell>
          <cell r="G272">
            <v>0.2</v>
          </cell>
          <cell r="H272" t="str">
            <v>LS</v>
          </cell>
          <cell r="I272">
            <v>0.2</v>
          </cell>
        </row>
        <row r="273">
          <cell r="A273">
            <v>30</v>
          </cell>
          <cell r="B273" t="str">
            <v>Earthing works</v>
          </cell>
          <cell r="C273" t="str">
            <v>LS</v>
          </cell>
          <cell r="E273">
            <v>0</v>
          </cell>
          <cell r="F273">
            <v>0.2</v>
          </cell>
          <cell r="G273">
            <v>0.2</v>
          </cell>
          <cell r="H273" t="str">
            <v>LS</v>
          </cell>
          <cell r="I273">
            <v>0.2</v>
          </cell>
        </row>
        <row r="274">
          <cell r="A274">
            <v>31</v>
          </cell>
          <cell r="B274" t="str">
            <v>AC/DC Board</v>
          </cell>
          <cell r="C274">
            <v>0</v>
          </cell>
          <cell r="E274">
            <v>0</v>
          </cell>
          <cell r="F274">
            <v>0.13100000000000001</v>
          </cell>
          <cell r="G274">
            <v>0</v>
          </cell>
          <cell r="H274">
            <v>0.13100000000000001</v>
          </cell>
          <cell r="I274">
            <v>0</v>
          </cell>
        </row>
        <row r="275">
          <cell r="A275">
            <v>32</v>
          </cell>
          <cell r="B275" t="str">
            <v>Fitting of lighting fixtures</v>
          </cell>
          <cell r="C275" t="str">
            <v>LS</v>
          </cell>
          <cell r="E275">
            <v>0</v>
          </cell>
          <cell r="F275">
            <v>0.1</v>
          </cell>
          <cell r="G275">
            <v>0.1</v>
          </cell>
          <cell r="H275" t="str">
            <v>LS</v>
          </cell>
          <cell r="I275">
            <v>0.1</v>
          </cell>
        </row>
        <row r="276">
          <cell r="A276">
            <v>33</v>
          </cell>
          <cell r="B276" t="str">
            <v>110V 300Ah battery</v>
          </cell>
          <cell r="C276">
            <v>0</v>
          </cell>
          <cell r="E276">
            <v>0</v>
          </cell>
          <cell r="F276">
            <v>0.14000000000000001</v>
          </cell>
          <cell r="G276">
            <v>0</v>
          </cell>
          <cell r="H276">
            <v>0.14000000000000001</v>
          </cell>
          <cell r="I276">
            <v>0</v>
          </cell>
        </row>
        <row r="277">
          <cell r="A277">
            <v>34</v>
          </cell>
          <cell r="B277" t="str">
            <v>110V 300Ah battery charger</v>
          </cell>
          <cell r="C277">
            <v>0</v>
          </cell>
          <cell r="E277">
            <v>0</v>
          </cell>
          <cell r="F277">
            <v>9.5000000000000001E-2</v>
          </cell>
          <cell r="G277">
            <v>0</v>
          </cell>
          <cell r="H277">
            <v>9.5000000000000001E-2</v>
          </cell>
          <cell r="I277">
            <v>0</v>
          </cell>
        </row>
        <row r="278">
          <cell r="A278">
            <v>35</v>
          </cell>
          <cell r="B278" t="str">
            <v>48V 200Ah battery</v>
          </cell>
          <cell r="C278">
            <v>0</v>
          </cell>
          <cell r="E278">
            <v>0</v>
          </cell>
          <cell r="F278">
            <v>0.1</v>
          </cell>
          <cell r="G278">
            <v>0</v>
          </cell>
          <cell r="H278">
            <v>0.1</v>
          </cell>
          <cell r="I278">
            <v>0</v>
          </cell>
        </row>
        <row r="279">
          <cell r="A279">
            <v>36</v>
          </cell>
          <cell r="B279" t="str">
            <v>48V 200Ah battery charger</v>
          </cell>
          <cell r="C279">
            <v>0</v>
          </cell>
          <cell r="E279">
            <v>0</v>
          </cell>
          <cell r="F279">
            <v>8.5000000000000006E-2</v>
          </cell>
          <cell r="G279">
            <v>0</v>
          </cell>
          <cell r="H279">
            <v>8.5000000000000006E-2</v>
          </cell>
          <cell r="I279">
            <v>0</v>
          </cell>
        </row>
        <row r="280">
          <cell r="A280">
            <v>37</v>
          </cell>
          <cell r="B280" t="str">
            <v xml:space="preserve">Stringing &amp; Jumpering </v>
          </cell>
          <cell r="C280" t="str">
            <v>LS</v>
          </cell>
          <cell r="E280">
            <v>0</v>
          </cell>
          <cell r="F280">
            <v>0.5</v>
          </cell>
          <cell r="G280">
            <v>0.5</v>
          </cell>
          <cell r="H280" t="str">
            <v>LS</v>
          </cell>
          <cell r="I280">
            <v>0.5</v>
          </cell>
        </row>
        <row r="281">
          <cell r="A281">
            <v>38</v>
          </cell>
          <cell r="B281" t="str">
            <v>Testing &amp; Commissioning &amp; misc.expenditure</v>
          </cell>
          <cell r="C281" t="str">
            <v>LS</v>
          </cell>
          <cell r="E281">
            <v>0</v>
          </cell>
          <cell r="F281">
            <v>0.1</v>
          </cell>
          <cell r="G281">
            <v>0.1</v>
          </cell>
          <cell r="H281" t="str">
            <v>LS</v>
          </cell>
          <cell r="I281">
            <v>0.1</v>
          </cell>
        </row>
        <row r="284">
          <cell r="B284" t="str">
            <v>SUB TOTAL (J)</v>
          </cell>
          <cell r="E284">
            <v>0</v>
          </cell>
          <cell r="G284">
            <v>3.7711999999999999</v>
          </cell>
          <cell r="I284">
            <v>3.7711999999999999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.S.GENERATION"/>
      <sheetName val="DR"/>
      <sheetName val="DRAWAL"/>
      <sheetName val="INTER-REGIONAL ENERGY EXHANGE"/>
      <sheetName val="GOA"/>
      <sheetName val="POP9900"/>
      <sheetName val="Sheet2"/>
      <sheetName val="C_S_GENE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iscom Details"/>
      <sheetName val="Sheet1"/>
      <sheetName val="Sheet2"/>
      <sheetName val="Sheet3"/>
    </sheetNames>
    <sheetDataSet>
      <sheetData sheetId="0" refreshError="1">
        <row r="721">
          <cell r="F721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HLY -99-00"/>
      <sheetName val="Hydro Data"/>
      <sheetName val="HLY0001"/>
      <sheetName val="SUMMERY"/>
      <sheetName val="mnthly-chrt"/>
      <sheetName val="purchase"/>
      <sheetName val="dpc cost"/>
      <sheetName val="Plant Availability"/>
      <sheetName val="MOD-PROJ"/>
      <sheetName val="Apr-99"/>
      <sheetName val="May-99"/>
      <sheetName val="Jun-99"/>
      <sheetName val="July-99"/>
      <sheetName val="Aug-99"/>
      <sheetName val="Sept-99"/>
      <sheetName val="Oct-99"/>
      <sheetName val="Nov-99"/>
      <sheetName val="Dec-99"/>
      <sheetName val="Jan-00"/>
      <sheetName val="Feb-00"/>
      <sheetName val="Mar-00"/>
    </sheetNames>
    <sheetDataSet>
      <sheetData sheetId="0" refreshError="1"/>
      <sheetData sheetId="1" refreshError="1"/>
      <sheetData sheetId="2" refreshError="1"/>
      <sheetData sheetId="3" refreshError="1">
        <row r="1">
          <cell r="P1">
            <v>0.72</v>
          </cell>
        </row>
      </sheetData>
      <sheetData sheetId="4" refreshError="1"/>
      <sheetData sheetId="5" refreshError="1"/>
      <sheetData sheetId="6" refreshError="1">
        <row r="1">
          <cell r="D1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-1.1 "/>
      <sheetName val="A 2.1 PY"/>
      <sheetName val="A 2.1 CY"/>
      <sheetName val="A 2.1 EY"/>
      <sheetName val="A 2.2"/>
      <sheetName val="A 2.3"/>
      <sheetName val="Power Pur 3.1 (PY)"/>
      <sheetName val="Power Pur 3.1 (CY)"/>
      <sheetName val="Power Pur 3.1 (EY)"/>
      <sheetName val="A 3.2"/>
      <sheetName val="A 3.3 PY"/>
      <sheetName val="A 3.3 CY"/>
      <sheetName val="A 3.3 EY"/>
      <sheetName val="A 3.4"/>
      <sheetName val="A 3.5"/>
      <sheetName val="A 3.6 (PY)"/>
      <sheetName val="A 3.6 (CY)"/>
      <sheetName val="A 3.6 (EY)"/>
      <sheetName val="A 3.7"/>
      <sheetName val="A 3.8"/>
      <sheetName val="A 3.9"/>
      <sheetName val="A 3.10 "/>
      <sheetName val="A-5.1(PY)"/>
      <sheetName val="A-5.1(CY) "/>
      <sheetName val="A-5.1(EY)"/>
      <sheetName val="A-5.2(PY)"/>
      <sheetName val="A-5.2(CY)"/>
      <sheetName val="A-5.2(EY)"/>
      <sheetName val="A -5.3"/>
      <sheetName val="form 6.1 (PY) Gen"/>
      <sheetName val="form 6.1(PY)T&amp;D "/>
      <sheetName val="form 6.1 (CY) Gen"/>
      <sheetName val="form 6.1(CY) T&amp;D"/>
      <sheetName val="form 6.1 (EY) Gen "/>
      <sheetName val="form 6.1(EY) T&amp;D"/>
      <sheetName val="A 7.1"/>
      <sheetName val="A 7.2"/>
      <sheetName val="A 7.3"/>
      <sheetName val="A 7.4"/>
      <sheetName val="A 8.1"/>
      <sheetName val="A 8.2"/>
      <sheetName val="A 8.3"/>
      <sheetName val="A 8.4"/>
      <sheetName val="A 8.5"/>
      <sheetName val="A 8.6"/>
      <sheetName val="A 8.7"/>
      <sheetName val="A 8.8"/>
      <sheetName val="A 8.9"/>
      <sheetName val="A 8.10"/>
      <sheetName val="8.11 PY"/>
      <sheetName val="8.11 CY"/>
      <sheetName val="8.11 EY"/>
      <sheetName val="A-10.1"/>
      <sheetName val="A 10.2 (A)"/>
      <sheetName val="A 10.2 B"/>
      <sheetName val="A 10.2 C"/>
      <sheetName val="A 10.2 D"/>
      <sheetName val="A 10.3"/>
      <sheetName val="A 10.4"/>
      <sheetName val="Rev Calculation"/>
      <sheetName val="A 9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5">
          <cell r="G35">
            <v>64254.226096970044</v>
          </cell>
          <cell r="H35">
            <v>59093.238057586968</v>
          </cell>
          <cell r="I35">
            <v>63490.540060935658</v>
          </cell>
        </row>
        <row r="44">
          <cell r="G44">
            <v>24259.407938726315</v>
          </cell>
          <cell r="H44">
            <v>16526.511773419461</v>
          </cell>
          <cell r="I44">
            <v>17654.636270525258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  "/>
      <sheetName val="L"/>
      <sheetName val="Inputs"/>
      <sheetName val="Timing"/>
      <sheetName val="Copy"/>
      <sheetName val="CapEx &amp; Ops"/>
      <sheetName val="Debt"/>
      <sheetName val="Tax &amp; Dep"/>
      <sheetName val="FS"/>
      <sheetName val="Equity &amp; Returns"/>
      <sheetName val="Summary"/>
    </sheetNames>
    <sheetDataSet>
      <sheetData sheetId="0"/>
      <sheetData sheetId="1"/>
      <sheetData sheetId="2"/>
      <sheetData sheetId="3" refreshError="1">
        <row r="140">
          <cell r="E140" t="str">
            <v>Oil Co</v>
          </cell>
        </row>
        <row r="141">
          <cell r="E141" t="str">
            <v>KPMG Jan 2008</v>
          </cell>
        </row>
        <row r="142">
          <cell r="E142" t="str">
            <v>On Shore Project X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ap Ad"/>
      <sheetName val="Met"/>
      <sheetName val="Reg En Ip"/>
      <sheetName val="Reg Ag LF"/>
      <sheetName val="Tech loss 900"/>
      <sheetName val="STC Ag"/>
      <sheetName val="Ag LF"/>
      <sheetName val="Suppressed en (02-03)"/>
      <sheetName val="Loss red pro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C2" t="str">
            <v>CONNECTED LOAD</v>
          </cell>
          <cell r="K2" t="str">
            <v>Load Factor of total metered</v>
          </cell>
        </row>
        <row r="4">
          <cell r="B4" t="str">
            <v>Region</v>
          </cell>
          <cell r="C4" t="str">
            <v>Ujjain</v>
          </cell>
          <cell r="D4" t="str">
            <v>Bhopal</v>
          </cell>
          <cell r="E4" t="str">
            <v>Indore</v>
          </cell>
          <cell r="F4" t="str">
            <v>Rewa</v>
          </cell>
          <cell r="G4" t="str">
            <v>Sagar</v>
          </cell>
          <cell r="H4" t="str">
            <v>Jabalpur</v>
          </cell>
          <cell r="I4" t="str">
            <v>Gwalior</v>
          </cell>
          <cell r="K4" t="str">
            <v>Ujjain</v>
          </cell>
          <cell r="L4" t="str">
            <v>Bhopal</v>
          </cell>
          <cell r="M4" t="str">
            <v>Indore</v>
          </cell>
          <cell r="N4" t="str">
            <v>Rewa</v>
          </cell>
          <cell r="O4" t="str">
            <v>Sagar</v>
          </cell>
          <cell r="P4" t="str">
            <v>Jabalpur</v>
          </cell>
          <cell r="Q4" t="str">
            <v>Gwalior</v>
          </cell>
        </row>
        <row r="6">
          <cell r="B6" t="str">
            <v xml:space="preserve">Metered </v>
          </cell>
        </row>
        <row r="7">
          <cell r="B7" t="str">
            <v>Upto3HP</v>
          </cell>
        </row>
        <row r="8">
          <cell r="B8" t="str">
            <v xml:space="preserve">Above 3HPupto 5HP </v>
          </cell>
        </row>
        <row r="9">
          <cell r="B9" t="str">
            <v xml:space="preserve">Above 5HPupto 10HP </v>
          </cell>
        </row>
        <row r="10">
          <cell r="B10" t="str">
            <v xml:space="preserve">Above 10HPupto 20HP </v>
          </cell>
        </row>
        <row r="11">
          <cell r="B11" t="str">
            <v xml:space="preserve">Above  20HP </v>
          </cell>
        </row>
        <row r="12">
          <cell r="B12" t="str">
            <v>Metered Total</v>
          </cell>
        </row>
        <row r="17">
          <cell r="B17" t="str">
            <v>Metered and Flat</v>
          </cell>
        </row>
        <row r="18">
          <cell r="B18" t="str">
            <v>Flat</v>
          </cell>
        </row>
        <row r="19">
          <cell r="B19" t="str">
            <v>Temporary</v>
          </cell>
        </row>
        <row r="20">
          <cell r="B20" t="str">
            <v>General</v>
          </cell>
        </row>
        <row r="21">
          <cell r="B21" t="str">
            <v>Free</v>
          </cell>
        </row>
        <row r="25">
          <cell r="B25" t="str">
            <v>Total Agriculture</v>
          </cell>
        </row>
        <row r="27">
          <cell r="B27" t="str">
            <v>Tot except metered</v>
          </cell>
        </row>
        <row r="30">
          <cell r="B30" t="str">
            <v>HT Agriculture</v>
          </cell>
        </row>
        <row r="36">
          <cell r="B36" t="str">
            <v>SCENERIO CHOOSED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A-1.1 "/>
      <sheetName val="A 2.1 PY"/>
      <sheetName val="A 2.1 CY"/>
      <sheetName val="A 2.1 EY"/>
      <sheetName val="A 2.2"/>
      <sheetName val="A 2.3"/>
      <sheetName val="Power Pur 3.1 (PY)"/>
      <sheetName val="Power Pur 3.1 (CY)"/>
      <sheetName val="Power Pur 3.1 (EY)"/>
      <sheetName val="A 3.2"/>
      <sheetName val="A 3.3 PY"/>
      <sheetName val="A 3.3 CY"/>
      <sheetName val="A 3.3 EY"/>
      <sheetName val="A 3.4"/>
      <sheetName val="A 3.5"/>
      <sheetName val="A 3.6 (PY)"/>
      <sheetName val="A 3.6 (CY)"/>
      <sheetName val="A 3.6 (EY)"/>
      <sheetName val="A 3.7"/>
      <sheetName val="A 3.8"/>
      <sheetName val="A 3.9"/>
      <sheetName val="A 3.10 "/>
      <sheetName val="A-5.1(PY)"/>
      <sheetName val="A-5.1(CY) "/>
      <sheetName val="A-5.1(EY)"/>
      <sheetName val="A-5.2(PY)"/>
      <sheetName val="A-5.2(CY)"/>
      <sheetName val="A-5.2(EY)"/>
      <sheetName val="A -5.3"/>
      <sheetName val="form 6.1 (PY) Gen"/>
      <sheetName val="form 6.1(PY)T&amp;D "/>
      <sheetName val="form 6.1 (CY) Gen"/>
      <sheetName val="form 6.1(CY) T&amp;D"/>
      <sheetName val="form 6.1 (EY) Gen "/>
      <sheetName val="form 6.1(EY) T&amp;D"/>
      <sheetName val="A 7.1"/>
      <sheetName val="A 7.2"/>
      <sheetName val="A 7.3"/>
      <sheetName val="A 7.4"/>
      <sheetName val="A 8.1"/>
      <sheetName val="A 8.2"/>
      <sheetName val="A 8.3"/>
      <sheetName val="A 8.4"/>
      <sheetName val="A 8.5"/>
      <sheetName val="A 8.6"/>
      <sheetName val="A 8.7"/>
      <sheetName val="A 8.8"/>
      <sheetName val="A 8.9"/>
      <sheetName val="A 8.10"/>
      <sheetName val="8.11 PY"/>
      <sheetName val="8.11 CY"/>
      <sheetName val="8.11 EY"/>
      <sheetName val="A-10.1"/>
      <sheetName val="A 10.2 (A)"/>
      <sheetName val="A 10.2 B"/>
      <sheetName val="A 10.2 C"/>
      <sheetName val="A 10.2 D"/>
      <sheetName val="A 10.3"/>
      <sheetName val="A 10.4"/>
      <sheetName val="Rev Calculation"/>
      <sheetName val="A 9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35">
          <cell r="I35">
            <v>63490.540060935658</v>
          </cell>
        </row>
        <row r="44">
          <cell r="I44">
            <v>17654.636270525258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1"/>
      <sheetName val="S2"/>
      <sheetName val="S3"/>
      <sheetName val="S4"/>
      <sheetName val="S5"/>
      <sheetName val="A1"/>
      <sheetName val="F1 05-06"/>
      <sheetName val="F1 06-07"/>
      <sheetName val="F1 07-08"/>
      <sheetName val="F1_09_E"/>
      <sheetName val="F1_10_E"/>
      <sheetName val="F1a 05-06"/>
      <sheetName val="F1a 06-07"/>
      <sheetName val="F1a 07-08"/>
      <sheetName val="F1a_09_E"/>
      <sheetName val="F1a_10_E"/>
      <sheetName val="F1b"/>
      <sheetName val="F1c_E"/>
      <sheetName val="F1d_E"/>
      <sheetName val="F1e_E"/>
      <sheetName val="F2"/>
      <sheetName val="F2a"/>
      <sheetName val="F2a(i)"/>
      <sheetName val="F2b"/>
      <sheetName val="F2b(i)"/>
      <sheetName val="F2b(ii)"/>
      <sheetName val="F2b(iii)"/>
      <sheetName val="F2c"/>
      <sheetName val="F2d"/>
      <sheetName val="F2e"/>
      <sheetName val="F2f"/>
      <sheetName val="F3"/>
      <sheetName val="F3a"/>
      <sheetName val="F3b"/>
      <sheetName val="F4"/>
      <sheetName val="F5"/>
      <sheetName val="F6"/>
      <sheetName val="F7"/>
      <sheetName val="F5-7_N"/>
      <sheetName val="F8"/>
      <sheetName val="F9"/>
      <sheetName val="F10"/>
      <sheetName val="F11"/>
      <sheetName val="F12"/>
      <sheetName val="F13"/>
      <sheetName val="F14"/>
      <sheetName val="F14a"/>
      <sheetName val="F14b"/>
      <sheetName val="F15"/>
      <sheetName val="F16"/>
      <sheetName val="P1"/>
      <sheetName val="P1a"/>
      <sheetName val="P1b"/>
      <sheetName val="P1c"/>
      <sheetName val="P1d"/>
      <sheetName val="P2"/>
      <sheetName val="R1"/>
      <sheetName val="R1(i)"/>
      <sheetName val="R2"/>
      <sheetName val="R2 (new)"/>
      <sheetName val="R3"/>
      <sheetName val="R4"/>
      <sheetName val="R4a"/>
      <sheetName val="R5"/>
      <sheetName val="R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5">
          <cell r="O25">
            <v>0</v>
          </cell>
        </row>
        <row r="26">
          <cell r="O26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HLY -99-00"/>
      <sheetName val="Hydro Data"/>
      <sheetName val="HLY0001"/>
      <sheetName val="SUMMERY"/>
      <sheetName val="mnthly-chrt"/>
      <sheetName val="purchase"/>
      <sheetName val="dpc cost"/>
      <sheetName val="Plant Availability"/>
      <sheetName val="MOD-PROJ"/>
      <sheetName val="Apr-99"/>
      <sheetName val="May-99"/>
      <sheetName val="Jun-99"/>
      <sheetName val="July-99"/>
      <sheetName val="Aug-99"/>
      <sheetName val="Sept-99"/>
      <sheetName val="Oct-99"/>
      <sheetName val="Nov-99"/>
      <sheetName val="Dec-99"/>
      <sheetName val="Jan-00"/>
      <sheetName val="Feb-00"/>
      <sheetName val="Mar-00"/>
    </sheetNames>
    <sheetDataSet>
      <sheetData sheetId="0" refreshError="1"/>
      <sheetData sheetId="1" refreshError="1"/>
      <sheetData sheetId="2" refreshError="1"/>
      <sheetData sheetId="3" refreshError="1">
        <row r="1">
          <cell r="P1">
            <v>0.72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-1.1 "/>
      <sheetName val="A 2.1 PY"/>
      <sheetName val="A 2.1 CY"/>
      <sheetName val="A 2.1 EY"/>
      <sheetName val="A 2.2"/>
      <sheetName val="A 2.3"/>
      <sheetName val="Power Pur 3.1 (PY)"/>
      <sheetName val="Power Pur 3.1 (CY)"/>
      <sheetName val="Power Pur 3.1 (EY)"/>
      <sheetName val="A 3.2"/>
      <sheetName val="A 3.3 PY"/>
      <sheetName val="A 3.3 CY"/>
      <sheetName val="A 3.3 EY"/>
      <sheetName val="A 3.4"/>
      <sheetName val="A 3.5"/>
      <sheetName val="A 3.6 (PY)"/>
      <sheetName val="A 3.6 (CY)"/>
      <sheetName val="A 3.6 (EY)"/>
      <sheetName val="A 3.7"/>
      <sheetName val="A 3.8"/>
      <sheetName val="A 3.9"/>
      <sheetName val="A 3.10 "/>
      <sheetName val="A-5.1(PY)"/>
      <sheetName val="A-5.1(CY) "/>
      <sheetName val="A-5.1(EY)"/>
      <sheetName val="A-5.2(PY)"/>
      <sheetName val="A-5.2(CY)"/>
      <sheetName val="A-5.2(EY)"/>
      <sheetName val="A -5.3"/>
      <sheetName val="form 6.1 (PY) Gen"/>
      <sheetName val="form 6.1(PY)T&amp;D "/>
      <sheetName val="form 6.1 (CY) Gen"/>
      <sheetName val="form 6.1(CY) T&amp;D"/>
      <sheetName val="form 6.1 (EY) Gen "/>
      <sheetName val="form 6.1(EY) T&amp;D"/>
      <sheetName val="A 7.1"/>
      <sheetName val="A 7.2"/>
      <sheetName val="A 7.3"/>
      <sheetName val="A 7.4"/>
      <sheetName val="A 8.1"/>
      <sheetName val="A 8.2"/>
      <sheetName val="A 8.3"/>
      <sheetName val="A 8.4"/>
      <sheetName val="A 8.5"/>
      <sheetName val="A 8.6"/>
      <sheetName val="A 8.7"/>
      <sheetName val="A 8.8"/>
      <sheetName val="A 8.9"/>
      <sheetName val="A 8.10"/>
      <sheetName val="8.11 PY"/>
      <sheetName val="8.11 CY"/>
      <sheetName val="8.11 EY"/>
      <sheetName val="A-10.1"/>
      <sheetName val="A 10.2 (A)"/>
      <sheetName val="A 10.2 B"/>
      <sheetName val="A 10.2 C"/>
      <sheetName val="A 10.2 D"/>
      <sheetName val="A 10.3"/>
      <sheetName val="A 10.4"/>
      <sheetName val="Rev Calculation"/>
      <sheetName val="A 9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35">
          <cell r="I35">
            <v>63490.540060935658</v>
          </cell>
        </row>
        <row r="44">
          <cell r="I44">
            <v>17654.636270525258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Input Sheet"/>
      <sheetName val="S1"/>
      <sheetName val="S2"/>
      <sheetName val="S3"/>
      <sheetName val="S4"/>
      <sheetName val="S5"/>
      <sheetName val="A1"/>
      <sheetName val="F1 05-06"/>
      <sheetName val="F1 06-07"/>
      <sheetName val="F1 07-08"/>
      <sheetName val="F1 08-09 "/>
      <sheetName val="F1a 05-06"/>
      <sheetName val="F1a 06-07"/>
      <sheetName val="F1a 07-08"/>
      <sheetName val="F1a 08-09"/>
      <sheetName val="F1a 09-10"/>
      <sheetName val="F1_11_W"/>
      <sheetName val="F1_12_W"/>
      <sheetName val="F1_13_W"/>
      <sheetName val="F1a 10-11"/>
      <sheetName val="F1a 11-12"/>
      <sheetName val="F1a 12-13"/>
      <sheetName val="F1a 10-11-W"/>
      <sheetName val="F1a 11-12-W"/>
      <sheetName val="F1a 12-13-W"/>
      <sheetName val="F1b"/>
      <sheetName val="F1c_W"/>
      <sheetName val="F1d"/>
      <sheetName val="F1e"/>
      <sheetName val="F2"/>
      <sheetName val="F2a"/>
      <sheetName val="F2a(i)"/>
      <sheetName val="F2b.-new"/>
      <sheetName val="F2b(i) Capitalization"/>
      <sheetName val="F2b. (ii)"/>
      <sheetName val="F2b.(iii)"/>
      <sheetName val="F2c"/>
      <sheetName val="F2d"/>
      <sheetName val="F2e"/>
      <sheetName val="F2f"/>
      <sheetName val="F3"/>
      <sheetName val="F3a"/>
      <sheetName val="F3(b)"/>
      <sheetName val="F4"/>
      <sheetName val="F5"/>
      <sheetName val="F6"/>
      <sheetName val="F7"/>
      <sheetName val="F5-7_N"/>
      <sheetName val="F8"/>
      <sheetName val="F8 (2)"/>
      <sheetName val="F9"/>
      <sheetName val="F10"/>
      <sheetName val="F11"/>
      <sheetName val="F12"/>
      <sheetName val="F13"/>
      <sheetName val="F14"/>
      <sheetName val="F14a"/>
      <sheetName val="F14b"/>
      <sheetName val="F15"/>
      <sheetName val="F16"/>
      <sheetName val="P1"/>
      <sheetName val="P1a"/>
      <sheetName val="P1b"/>
      <sheetName val="P1c"/>
      <sheetName val="P1d"/>
      <sheetName val="P2"/>
      <sheetName val="R1"/>
      <sheetName val="R1(i)"/>
      <sheetName val="R2"/>
      <sheetName val="R3"/>
      <sheetName val="R4"/>
      <sheetName val="R4a"/>
      <sheetName val="R5"/>
      <sheetName val="R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45">
          <cell r="J45">
            <v>9.3520418003793484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>
        <row r="54">
          <cell r="I54">
            <v>2.6597485409512127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03-04|71"/>
      <sheetName val="03-04|72"/>
      <sheetName val="03-04|74"/>
      <sheetName val="03-04|75"/>
      <sheetName val="03-04|76"/>
      <sheetName val="03-04|77"/>
      <sheetName val="03-04|79"/>
      <sheetName val="03-04|83"/>
      <sheetName val="03-04|Master"/>
      <sheetName val="04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ap 03-04"/>
    </sheetNames>
    <sheetDataSet>
      <sheetData sheetId="0" refreshError="1">
        <row r="721">
          <cell r="F721">
            <v>0.90799276391293349</v>
          </cell>
        </row>
      </sheetData>
      <sheetData sheetId="1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0000000000000"/>
      <sheetName val="BKDNS-11KV"/>
      <sheetName val="BKDNS-33KV"/>
      <sheetName val="BKDNS-EHT"/>
      <sheetName val="Newabstract"/>
      <sheetName val="SHORTFALL"/>
      <sheetName val="ehtbds"/>
      <sheetName val="EHT"/>
      <sheetName val="BKDNS"/>
      <sheetName val="ehtbd"/>
      <sheetName val="PTR-FAILURES"/>
      <sheetName val="DTR-FAILURES"/>
      <sheetName val="disomwiseDTRs"/>
      <sheetName val="EHT-ABSTRACT"/>
      <sheetName val="BKDNS (2)"/>
      <sheetName val="24-07-04 "/>
      <sheetName val="ABST(SOUTH)"/>
      <sheetName val="Profit &amp; Loss"/>
      <sheetName val="Profit &amp; Loss july"/>
      <sheetName val="27-08-04  (2)"/>
      <sheetName val="ABST(SOUTH) rev 08-0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Forecast Sheet"/>
      <sheetName val="Front Cover with Image"/>
      <sheetName val="Index"/>
      <sheetName val="Sales Forecast"/>
      <sheetName val="Forecast-Consumer Base"/>
      <sheetName val="Forecast-Connected Load"/>
      <sheetName val="Forecast-Units Sold "/>
      <sheetName val="Discom Level Data"/>
      <sheetName val="summarize"/>
      <sheetName val="LV-1 Data"/>
      <sheetName val="LV-1 Calc"/>
      <sheetName val="PotentialCust - LV1"/>
      <sheetName val="RGGVY Data"/>
      <sheetName val="LV-1 Summary"/>
      <sheetName val="LV-2 Data"/>
      <sheetName val="LV-2 Calc"/>
      <sheetName val="LV-2 Summary"/>
      <sheetName val="PotentialCust - LV2"/>
      <sheetName val="LV-3 Data"/>
      <sheetName val="Split for PWW-STL"/>
      <sheetName val="LV-3 Calc"/>
      <sheetName val="LV-3 Summary"/>
      <sheetName val="LV-4 Data"/>
      <sheetName val="LV-4 Calc"/>
      <sheetName val="LV-4 Summary"/>
      <sheetName val="LV-5.1 Data Alternate"/>
      <sheetName val="LV-5.1 Data"/>
      <sheetName val="Input Sheet"/>
      <sheetName val="LV-5.1 Calc alt"/>
      <sheetName val="LV-5.1 alt Summary"/>
      <sheetName val="LV-5.1 Calc"/>
      <sheetName val="LV-5.1 Summary"/>
      <sheetName val="LV-5.2 Data"/>
      <sheetName val="LV-5.2 Calc"/>
      <sheetName val="LV-5.2 Summary"/>
      <sheetName val="HV-1 Data"/>
      <sheetName val="HV-1 Calc"/>
      <sheetName val="HV-1 Summary"/>
      <sheetName val="HV-2 Data"/>
      <sheetName val="HV-2 Calc"/>
      <sheetName val="HV-2 Summary"/>
      <sheetName val="HV-3 Data"/>
      <sheetName val="HV-3 Calc"/>
      <sheetName val="HV-3 Summary"/>
      <sheetName val="HV-4 Data"/>
      <sheetName val="HV-4 Calc"/>
      <sheetName val="HV-4 Summary"/>
      <sheetName val="HV-5.1 Data"/>
      <sheetName val="HV-5.1 Calc"/>
      <sheetName val="HV-5.1 Summary"/>
      <sheetName val="HV-5.2 Calc"/>
      <sheetName val="HV-5.2 Data"/>
      <sheetName val="HV-5.2 Summary"/>
      <sheetName val="HV-6 Data"/>
      <sheetName val="HV-6 Calc"/>
      <sheetName val="HV-6 Summary"/>
      <sheetName val="HV-7 Data"/>
      <sheetName val="HV-7 Calc"/>
      <sheetName val="HV-7 Summary"/>
      <sheetName val="Annexure"/>
      <sheetName val="Census"/>
      <sheetName val="Census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9">
          <cell r="G19">
            <v>2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ervicing Model"/>
      <sheetName val="Index"/>
      <sheetName val="Input Sheet"/>
      <sheetName val="Balance Sheet"/>
      <sheetName val="P&amp;L Account"/>
      <sheetName val="Cash Flow Statement"/>
      <sheetName val="Share Cap&amp;Reser."/>
      <sheetName val="GFA"/>
      <sheetName val="Depreciation Sch"/>
      <sheetName val="Dep2"/>
      <sheetName val="Current Asset"/>
      <sheetName val="Current Liability"/>
      <sheetName val="Capitalization"/>
      <sheetName val="CWIP"/>
      <sheetName val="Investments"/>
      <sheetName val="Interest &amp; Finance Charges"/>
      <sheetName val="Revenue"/>
      <sheetName val="Other Income"/>
      <sheetName val="Loans&amp;Adv"/>
      <sheetName val="Other Invest"/>
      <sheetName val="Adm Exp"/>
      <sheetName val="PP"/>
      <sheetName val="R&amp;M Expense"/>
      <sheetName val="Emp Cost"/>
      <sheetName val="Rough"/>
      <sheetName val="Working Cap1"/>
      <sheetName val="Du-Pont"/>
      <sheetName val="Economic Value Added"/>
      <sheetName val="Depreciation_IT"/>
      <sheetName val="Financial Analysis"/>
      <sheetName val="Tax Comp"/>
      <sheetName val="Avg CS"/>
      <sheetName val="Actuary Data"/>
    </sheetNames>
    <sheetDataSet>
      <sheetData sheetId="0"/>
      <sheetData sheetId="1"/>
      <sheetData sheetId="2" refreshError="1">
        <row r="4">
          <cell r="C4">
            <v>6.1400000000000003E-2</v>
          </cell>
        </row>
        <row r="211">
          <cell r="D211">
            <v>0.2</v>
          </cell>
          <cell r="E211">
            <v>0.6</v>
          </cell>
          <cell r="F211">
            <v>0.2</v>
          </cell>
        </row>
        <row r="213">
          <cell r="D213">
            <v>0.2</v>
          </cell>
          <cell r="E213">
            <v>0.4</v>
          </cell>
          <cell r="F213">
            <v>0.4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  "/>
      <sheetName val="L"/>
      <sheetName val="Inputs"/>
      <sheetName val="Timing"/>
      <sheetName val="Copy"/>
      <sheetName val="CapEx &amp; Ops"/>
      <sheetName val="Debt"/>
      <sheetName val="Tax &amp; Dep"/>
      <sheetName val="FS"/>
      <sheetName val="Equity &amp; Returns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140">
          <cell r="E140" t="str">
            <v>Oil Co</v>
          </cell>
        </row>
        <row r="141">
          <cell r="E141" t="str">
            <v>KPMG Jan 2008</v>
          </cell>
        </row>
        <row r="142">
          <cell r="E142" t="str">
            <v>On Shore Project X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HLY -99-00"/>
      <sheetName val="Hydro Data"/>
      <sheetName val="HLY0001"/>
      <sheetName val="SUMMERY"/>
      <sheetName val="mnthly-chrt"/>
      <sheetName val="purchase"/>
      <sheetName val="dpc cost"/>
      <sheetName val="Plant Availability"/>
      <sheetName val="MOD-PROJ"/>
      <sheetName val="Apr-99"/>
      <sheetName val="May-99"/>
      <sheetName val="Jun-99"/>
      <sheetName val="July-99"/>
      <sheetName val="Aug-99"/>
      <sheetName val="Sept-99"/>
      <sheetName val="Oct-99"/>
      <sheetName val="Nov-99"/>
      <sheetName val="Dec-99"/>
      <sheetName val="Jan-00"/>
      <sheetName val="Feb-00"/>
      <sheetName val="Mar-00"/>
    </sheetNames>
    <sheetDataSet>
      <sheetData sheetId="0" refreshError="1"/>
      <sheetData sheetId="1" refreshError="1"/>
      <sheetData sheetId="2" refreshError="1"/>
      <sheetData sheetId="3" refreshError="1">
        <row r="1">
          <cell r="P1">
            <v>0.72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LDAILY"/>
      <sheetName val="MPCSSD"/>
      <sheetName val="DTHG"/>
      <sheetName val="Chart1"/>
      <sheetName val="DLC"/>
    </sheetNames>
    <sheetDataSet>
      <sheetData sheetId="0"/>
      <sheetData sheetId="1"/>
      <sheetData sheetId="2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put_Print"/>
      <sheetName val="EA_II"/>
      <sheetName val="EA_III_stnwise"/>
      <sheetName val="Tr Loss WR,MP,Tot "/>
      <sheetName val="THERMAL"/>
      <sheetName val="CSD0506"/>
      <sheetName val="Monthwise_MPLOSS"/>
      <sheetName val="HYDEL"/>
      <sheetName val="STN WISE EMR"/>
      <sheetName val="MPPGCL-injection"/>
      <sheetName val="Monthwise Inj_Losses"/>
      <sheetName val="Sheet1"/>
      <sheetName val="EA_IV"/>
      <sheetName val="EA_III"/>
      <sheetName val="EA_Summary"/>
      <sheetName val="EA_I"/>
      <sheetName val="Sheet6"/>
      <sheetName val="Sheet3"/>
      <sheetName val="Tr Loss WR,MP,Tot"/>
      <sheetName val="CHECK SHEET NEW"/>
      <sheetName val="BUS LOSSES"/>
      <sheetName val="Amount"/>
      <sheetName val="PR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X.SUMM PS"/>
      <sheetName val="EX. SUMM GEN"/>
      <sheetName val="Maintenance "/>
      <sheetName val="CENTRAL SECTOR"/>
      <sheetName val="SCH,ACT"/>
      <sheetName val="GP Ther"/>
      <sheetName val="GP Hyd"/>
      <sheetName val="Fuel Cons."/>
      <sheetName val="Unitwise TPI"/>
      <sheetName val="Stnwise TPI"/>
      <sheetName val="Monthwise TPI"/>
      <sheetName val="PLF aprsep"/>
      <sheetName val="PLF OctMar"/>
      <sheetName val="Monthwise Sp.oil Cons."/>
      <sheetName val="Oil Cons. Account"/>
      <sheetName val="CA"/>
      <sheetName val="TIME DURATION CAUSE ANALYSIS"/>
      <sheetName val="Ploss"/>
      <sheetName val="MCRH"/>
      <sheetName val="R.Hrs. Since Comm"/>
      <sheetName val="LEVEL"/>
      <sheetName val="EB"/>
      <sheetName val="MORNING,EVENING PEAK"/>
      <sheetName val="COMP,UNRESTRICTED DEMAND"/>
      <sheetName val="CSG 01-02"/>
      <sheetName val="CSD"/>
      <sheetName val="SUPPLY HRS"/>
      <sheetName val="MiniMicro"/>
      <sheetName val="MPSEB90-01MONTHLY GENPLF"/>
      <sheetName val="400KV LOD"/>
      <sheetName val="220KV"/>
      <sheetName val="Energy Audit At PS"/>
      <sheetName val="All India PLF 1991-92 onwards"/>
      <sheetName val="R_Hrs_ Since Co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03-04|71"/>
      <sheetName val="03-04|72"/>
      <sheetName val="03-04|74"/>
      <sheetName val="03-04|75"/>
      <sheetName val="03-04|76"/>
      <sheetName val="03-04|77"/>
      <sheetName val="03-04|79"/>
      <sheetName val="03-04|83"/>
      <sheetName val="03-04|Master"/>
      <sheetName val="04R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03-04|71"/>
      <sheetName val="03-04|72"/>
      <sheetName val="03-04|74"/>
      <sheetName val="03-04|75"/>
      <sheetName val="03-04|76"/>
      <sheetName val="03-04|77"/>
      <sheetName val="03-04|79"/>
      <sheetName val="03-04|83"/>
      <sheetName val="03-04|Master"/>
      <sheetName val="04R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xecutive Summary -Thermal"/>
      <sheetName val="MPEB Performance"/>
      <sheetName val="Stationwise Thermal &amp; Hydel Gen"/>
      <sheetName val="Fuel Oil &amp; Aux. Cons."/>
      <sheetName val="TWELVE"/>
      <sheetName val="UGEN"/>
      <sheetName val="Yearly Thermal"/>
      <sheetName val="Yearly Hydel"/>
      <sheetName val="GPUF9196"/>
      <sheetName val="MPSEB90-01MONTHLY GENPLF"/>
      <sheetName val="UNITWISE GEN &amp; FACTORS (S)"/>
      <sheetName val="GENPLF"/>
      <sheetName val="TPI"/>
      <sheetName val="TPI98-99"/>
      <sheetName val="TPI99-00"/>
      <sheetName val="TPI00-01"/>
      <sheetName val="TARGET9197"/>
      <sheetName val="TARGET 97-98"/>
      <sheetName val="TARGET 98-99"/>
      <sheetName val="TARGET 99-00"/>
      <sheetName val="TARGET 00-01"/>
      <sheetName val="Executive Summary _Thermal"/>
      <sheetName val="Stationwise Thermal _ Hydel Gen"/>
    </sheetNames>
    <sheetDataSet>
      <sheetData sheetId="0" refreshError="1">
        <row r="4">
          <cell r="A4" t="str">
            <v xml:space="preserve"> </v>
          </cell>
          <cell r="B4" t="str">
            <v>P A R T I C U L A R S</v>
          </cell>
          <cell r="D4" t="str">
            <v>91-92</v>
          </cell>
          <cell r="E4" t="str">
            <v>92-93</v>
          </cell>
          <cell r="F4" t="str">
            <v>93-94</v>
          </cell>
          <cell r="G4" t="str">
            <v>94-95</v>
          </cell>
          <cell r="H4" t="str">
            <v xml:space="preserve">95-96 </v>
          </cell>
        </row>
        <row r="5">
          <cell r="A5">
            <v>1</v>
          </cell>
          <cell r="B5" t="str">
            <v>Thermal  Generation (Including 100 % Satpura )</v>
          </cell>
          <cell r="C5" t="str">
            <v>MU</v>
          </cell>
          <cell r="D5">
            <v>11579.92</v>
          </cell>
          <cell r="E5">
            <v>12363.2</v>
          </cell>
          <cell r="F5">
            <v>13331.49</v>
          </cell>
          <cell r="G5">
            <v>14781.19868</v>
          </cell>
          <cell r="H5">
            <v>16071.35</v>
          </cell>
        </row>
        <row r="6">
          <cell r="A6">
            <v>2</v>
          </cell>
          <cell r="B6" t="str">
            <v xml:space="preserve">Plan Target    </v>
          </cell>
          <cell r="C6" t="str">
            <v>MU</v>
          </cell>
          <cell r="D6">
            <v>13440</v>
          </cell>
          <cell r="E6">
            <v>13240</v>
          </cell>
          <cell r="F6">
            <v>14935</v>
          </cell>
          <cell r="G6">
            <v>14850</v>
          </cell>
          <cell r="H6">
            <v>16620</v>
          </cell>
        </row>
        <row r="7">
          <cell r="A7">
            <v>3</v>
          </cell>
          <cell r="B7" t="str">
            <v>ACHIEVEMENT Percentage of ( 2 )</v>
          </cell>
          <cell r="C7" t="str">
            <v>%</v>
          </cell>
          <cell r="D7">
            <v>86.160119047619048</v>
          </cell>
          <cell r="E7">
            <v>93.377643504531719</v>
          </cell>
          <cell r="F7">
            <v>89.26340810177436</v>
          </cell>
          <cell r="G7">
            <v>99.53669144781145</v>
          </cell>
          <cell r="H7">
            <v>96.698856799037301</v>
          </cell>
        </row>
        <row r="8">
          <cell r="A8">
            <v>4</v>
          </cell>
          <cell r="B8" t="str">
            <v>Plant    Utilisation    Factor            **</v>
          </cell>
          <cell r="C8" t="str">
            <v>%</v>
          </cell>
          <cell r="D8">
            <v>49.14</v>
          </cell>
          <cell r="E8">
            <v>52.6</v>
          </cell>
          <cell r="F8">
            <v>56.03</v>
          </cell>
          <cell r="G8">
            <v>58.1673864745838</v>
          </cell>
          <cell r="H8">
            <v>59.2</v>
          </cell>
        </row>
        <row r="9">
          <cell r="A9">
            <v>5</v>
          </cell>
          <cell r="B9" t="str">
            <v>Plant    Availibility   Factor              **</v>
          </cell>
          <cell r="C9" t="str">
            <v>%</v>
          </cell>
          <cell r="D9">
            <v>66.92</v>
          </cell>
          <cell r="E9">
            <v>71.400000000000006</v>
          </cell>
          <cell r="F9">
            <v>72.040000000000006</v>
          </cell>
          <cell r="G9">
            <v>75.44</v>
          </cell>
          <cell r="H9">
            <v>75.3</v>
          </cell>
        </row>
        <row r="10">
          <cell r="A10">
            <v>6</v>
          </cell>
          <cell r="B10" t="str">
            <v>Partial  Unavailability Factor         **</v>
          </cell>
          <cell r="C10" t="str">
            <v>%</v>
          </cell>
          <cell r="D10">
            <v>17.78</v>
          </cell>
          <cell r="E10">
            <v>18.8</v>
          </cell>
          <cell r="F10">
            <v>16</v>
          </cell>
          <cell r="G10">
            <v>17.272613525416201</v>
          </cell>
          <cell r="H10">
            <v>16.16</v>
          </cell>
        </row>
        <row r="11">
          <cell r="A11" t="str">
            <v>a</v>
          </cell>
          <cell r="B11" t="str">
            <v>Main Boiler</v>
          </cell>
          <cell r="C11" t="str">
            <v>%</v>
          </cell>
          <cell r="D11">
            <v>0</v>
          </cell>
          <cell r="E11">
            <v>0.38</v>
          </cell>
          <cell r="F11">
            <v>0.24</v>
          </cell>
          <cell r="G11">
            <v>0.25</v>
          </cell>
          <cell r="H11">
            <v>2.4</v>
          </cell>
        </row>
        <row r="12">
          <cell r="A12" t="str">
            <v>b</v>
          </cell>
          <cell r="B12" t="str">
            <v>Boiler Auxiliaries(Mainly Mills)</v>
          </cell>
          <cell r="C12" t="str">
            <v>%</v>
          </cell>
          <cell r="D12">
            <v>2.1352047355439101</v>
          </cell>
          <cell r="E12">
            <v>0.82</v>
          </cell>
          <cell r="F12">
            <v>1.03</v>
          </cell>
          <cell r="G12">
            <v>0.57999999999999996</v>
          </cell>
          <cell r="H12">
            <v>5.0999999999999996</v>
          </cell>
        </row>
        <row r="13">
          <cell r="A13" t="str">
            <v>c</v>
          </cell>
          <cell r="B13" t="str">
            <v>Turbine</v>
          </cell>
          <cell r="C13" t="str">
            <v>%</v>
          </cell>
          <cell r="D13">
            <v>0.30946718340726254</v>
          </cell>
          <cell r="E13">
            <v>1.1200000000000001</v>
          </cell>
          <cell r="F13">
            <v>1.37</v>
          </cell>
          <cell r="G13">
            <v>0.28000000000000003</v>
          </cell>
          <cell r="H13">
            <v>0.8</v>
          </cell>
        </row>
        <row r="14">
          <cell r="A14" t="str">
            <v>d</v>
          </cell>
          <cell r="B14" t="str">
            <v>Turbine Auxiliaries</v>
          </cell>
          <cell r="C14" t="str">
            <v>%</v>
          </cell>
          <cell r="D14">
            <v>1.1834191455446403</v>
          </cell>
          <cell r="E14">
            <v>0.81</v>
          </cell>
          <cell r="F14">
            <v>0.54</v>
          </cell>
          <cell r="G14">
            <v>0.21</v>
          </cell>
          <cell r="H14">
            <v>0.6</v>
          </cell>
        </row>
        <row r="15">
          <cell r="A15" t="str">
            <v>e</v>
          </cell>
          <cell r="B15" t="str">
            <v>Generator</v>
          </cell>
          <cell r="C15" t="str">
            <v>%</v>
          </cell>
          <cell r="D15">
            <v>0.23316136939653051</v>
          </cell>
          <cell r="E15">
            <v>0.36</v>
          </cell>
          <cell r="F15">
            <v>0.69</v>
          </cell>
          <cell r="G15">
            <v>0.93</v>
          </cell>
          <cell r="H15">
            <v>0.3</v>
          </cell>
        </row>
        <row r="16">
          <cell r="A16" t="str">
            <v>f</v>
          </cell>
          <cell r="B16" t="str">
            <v>Electrical</v>
          </cell>
          <cell r="C16" t="str">
            <v>%</v>
          </cell>
          <cell r="D16">
            <v>0.46916617012716505</v>
          </cell>
          <cell r="E16">
            <v>0.28000000000000003</v>
          </cell>
          <cell r="F16">
            <v>0.28999999999999998</v>
          </cell>
          <cell r="G16">
            <v>1.78</v>
          </cell>
          <cell r="H16">
            <v>0.8</v>
          </cell>
        </row>
        <row r="17">
          <cell r="A17" t="str">
            <v>g</v>
          </cell>
          <cell r="B17" t="str">
            <v>Coal related (Quality ,Quantity ,Handling ,wet coal)</v>
          </cell>
          <cell r="C17" t="str">
            <v>%</v>
          </cell>
          <cell r="D17">
            <v>3.0365300291812445</v>
          </cell>
          <cell r="E17">
            <v>0.33</v>
          </cell>
          <cell r="F17">
            <v>0.12</v>
          </cell>
          <cell r="G17">
            <v>0.47</v>
          </cell>
          <cell r="H17">
            <v>5.8</v>
          </cell>
        </row>
        <row r="18">
          <cell r="A18" t="str">
            <v>h</v>
          </cell>
          <cell r="B18" t="str">
            <v>Others</v>
          </cell>
          <cell r="C18" t="str">
            <v>%</v>
          </cell>
          <cell r="D18">
            <v>2.2070544258220908</v>
          </cell>
          <cell r="E18">
            <v>3.85</v>
          </cell>
          <cell r="F18">
            <v>1.23</v>
          </cell>
          <cell r="G18">
            <v>1</v>
          </cell>
          <cell r="H18">
            <v>0.5</v>
          </cell>
        </row>
        <row r="19">
          <cell r="A19">
            <v>7</v>
          </cell>
          <cell r="B19" t="str">
            <v xml:space="preserve">Planned  Outage         Rate          </v>
          </cell>
          <cell r="C19" t="str">
            <v>MU</v>
          </cell>
          <cell r="D19">
            <v>3672.14</v>
          </cell>
          <cell r="E19">
            <v>3192.88</v>
          </cell>
          <cell r="F19">
            <v>3765.67</v>
          </cell>
          <cell r="G19">
            <v>2144.02</v>
          </cell>
          <cell r="H19">
            <v>3421.66</v>
          </cell>
        </row>
        <row r="20">
          <cell r="A20" t="str">
            <v>a</v>
          </cell>
          <cell r="C20" t="str">
            <v>No</v>
          </cell>
          <cell r="D20">
            <v>18</v>
          </cell>
          <cell r="E20">
            <v>23</v>
          </cell>
          <cell r="F20">
            <v>20</v>
          </cell>
          <cell r="G20">
            <v>24</v>
          </cell>
          <cell r="H20">
            <v>23</v>
          </cell>
        </row>
        <row r="21">
          <cell r="A21" t="str">
            <v>b</v>
          </cell>
          <cell r="B21" t="str">
            <v xml:space="preserve">                                                       **</v>
          </cell>
          <cell r="C21" t="str">
            <v>%</v>
          </cell>
          <cell r="D21">
            <v>16</v>
          </cell>
          <cell r="E21">
            <v>13.59</v>
          </cell>
          <cell r="F21">
            <v>16.079999999999998</v>
          </cell>
          <cell r="G21">
            <v>12.209376208374712</v>
          </cell>
          <cell r="H21">
            <v>12.6</v>
          </cell>
        </row>
        <row r="22">
          <cell r="A22">
            <v>8</v>
          </cell>
          <cell r="B22" t="str">
            <v xml:space="preserve">Forced   Outage   </v>
          </cell>
          <cell r="C22" t="str">
            <v>MU</v>
          </cell>
          <cell r="D22">
            <v>4054.2</v>
          </cell>
          <cell r="E22">
            <v>3528.19</v>
          </cell>
          <cell r="F22">
            <v>2780.85</v>
          </cell>
          <cell r="G22">
            <v>3161.67</v>
          </cell>
          <cell r="H22">
            <v>3281.99</v>
          </cell>
        </row>
        <row r="23">
          <cell r="A23" t="str">
            <v>a</v>
          </cell>
          <cell r="C23" t="str">
            <v>No</v>
          </cell>
          <cell r="D23">
            <v>838</v>
          </cell>
          <cell r="E23">
            <v>793</v>
          </cell>
          <cell r="F23">
            <v>756</v>
          </cell>
          <cell r="G23">
            <v>935</v>
          </cell>
          <cell r="H23">
            <v>1031</v>
          </cell>
        </row>
        <row r="24">
          <cell r="A24" t="str">
            <v>b</v>
          </cell>
          <cell r="B24" t="str">
            <v xml:space="preserve">                                                      **</v>
          </cell>
          <cell r="C24" t="str">
            <v>%</v>
          </cell>
          <cell r="D24">
            <v>17.079999999999998</v>
          </cell>
          <cell r="E24">
            <v>15.01</v>
          </cell>
          <cell r="F24">
            <v>11.88</v>
          </cell>
          <cell r="G24">
            <v>12.35</v>
          </cell>
          <cell r="H24">
            <v>12.08</v>
          </cell>
        </row>
        <row r="25">
          <cell r="A25" t="str">
            <v>c</v>
          </cell>
          <cell r="B25" t="str">
            <v>Boiler Tube Leakages</v>
          </cell>
          <cell r="C25" t="str">
            <v>MU</v>
          </cell>
          <cell r="D25">
            <v>1507</v>
          </cell>
          <cell r="E25">
            <v>1373.19</v>
          </cell>
          <cell r="F25">
            <v>1286</v>
          </cell>
          <cell r="G25">
            <v>1722</v>
          </cell>
          <cell r="H25">
            <v>2009.66</v>
          </cell>
        </row>
        <row r="26">
          <cell r="A26" t="str">
            <v>d</v>
          </cell>
          <cell r="C26" t="str">
            <v>No</v>
          </cell>
          <cell r="D26">
            <v>167</v>
          </cell>
          <cell r="E26">
            <v>188</v>
          </cell>
          <cell r="F26">
            <v>192</v>
          </cell>
          <cell r="G26">
            <v>240</v>
          </cell>
          <cell r="H26">
            <v>273</v>
          </cell>
        </row>
        <row r="27">
          <cell r="A27" t="str">
            <v>e</v>
          </cell>
          <cell r="C27" t="str">
            <v>%</v>
          </cell>
          <cell r="D27">
            <v>6.3955985380519014</v>
          </cell>
          <cell r="E27">
            <v>5.829559290259148</v>
          </cell>
          <cell r="F27">
            <v>5.4781122578512509</v>
          </cell>
          <cell r="G27">
            <v>6.4055165111673595</v>
          </cell>
          <cell r="H27">
            <v>7.398106058932755</v>
          </cell>
        </row>
        <row r="28">
          <cell r="A28">
            <v>9</v>
          </cell>
          <cell r="B28" t="str">
            <v>Total          Coal           Consumption</v>
          </cell>
          <cell r="C28" t="str">
            <v>1000MT</v>
          </cell>
          <cell r="D28">
            <v>9628</v>
          </cell>
          <cell r="E28">
            <v>10365</v>
          </cell>
          <cell r="F28">
            <v>10889.111999999999</v>
          </cell>
          <cell r="G28">
            <v>12127.994971999999</v>
          </cell>
          <cell r="H28">
            <v>13030.226000000001</v>
          </cell>
        </row>
        <row r="29">
          <cell r="A29">
            <v>10</v>
          </cell>
          <cell r="B29" t="str">
            <v xml:space="preserve">COST OF  Coal consumed @ Rs 800 /MT </v>
          </cell>
          <cell r="C29" t="str">
            <v>Cr Rs.</v>
          </cell>
          <cell r="D29">
            <v>770.24</v>
          </cell>
          <cell r="E29">
            <v>829.2</v>
          </cell>
          <cell r="F29">
            <v>871.12896000000001</v>
          </cell>
          <cell r="G29">
            <v>970.23959775999992</v>
          </cell>
          <cell r="H29">
            <v>1042.4180799999999</v>
          </cell>
        </row>
        <row r="30">
          <cell r="A30">
            <v>11</v>
          </cell>
          <cell r="B30" t="str">
            <v>Specific    Coal           Consumption</v>
          </cell>
          <cell r="C30" t="str">
            <v>Kg/Kwh</v>
          </cell>
          <cell r="D30">
            <v>0.83</v>
          </cell>
          <cell r="E30">
            <v>0.8</v>
          </cell>
          <cell r="F30">
            <v>0.81679632209152919</v>
          </cell>
          <cell r="G30">
            <v>0.82050145151015585</v>
          </cell>
          <cell r="H30">
            <v>0.81</v>
          </cell>
        </row>
        <row r="31">
          <cell r="A31">
            <v>12</v>
          </cell>
          <cell r="B31" t="str">
            <v>Total          Fuel Oil     Consumption</v>
          </cell>
          <cell r="C31" t="str">
            <v>1000KL</v>
          </cell>
          <cell r="D31">
            <v>147</v>
          </cell>
          <cell r="E31">
            <v>178</v>
          </cell>
          <cell r="F31">
            <v>144.66900000000001</v>
          </cell>
          <cell r="G31">
            <v>185.24459685843499</v>
          </cell>
          <cell r="H31">
            <v>124.101</v>
          </cell>
        </row>
        <row r="32">
          <cell r="A32">
            <v>13</v>
          </cell>
          <cell r="B32" t="str">
            <v>COST OF  Fuel oil consumed  @ Rs 7500 per MT</v>
          </cell>
          <cell r="C32" t="str">
            <v>Cr Rs.</v>
          </cell>
          <cell r="D32">
            <v>110.25</v>
          </cell>
          <cell r="E32">
            <v>133.5</v>
          </cell>
          <cell r="F32">
            <v>108.50174999999999</v>
          </cell>
          <cell r="G32">
            <v>138.93344764382627</v>
          </cell>
          <cell r="H32">
            <v>93.075749999999999</v>
          </cell>
        </row>
        <row r="33">
          <cell r="A33">
            <v>14</v>
          </cell>
          <cell r="B33" t="str">
            <v xml:space="preserve">Specific    Fuel Oil      Consumption </v>
          </cell>
          <cell r="C33" t="str">
            <v>ml/Kwh</v>
          </cell>
          <cell r="D33">
            <v>12.72</v>
          </cell>
          <cell r="E33">
            <v>14.43</v>
          </cell>
          <cell r="F33">
            <v>10.851675244102497</v>
          </cell>
          <cell r="G33">
            <v>12.532447528026529</v>
          </cell>
          <cell r="H33">
            <v>7.72</v>
          </cell>
        </row>
        <row r="34">
          <cell r="A34">
            <v>15</v>
          </cell>
          <cell r="B34" t="str">
            <v>Cost of  Fuels  per  Kwh  Generated</v>
          </cell>
          <cell r="C34" t="str">
            <v>Paise</v>
          </cell>
          <cell r="D34">
            <v>76.035931163600438</v>
          </cell>
          <cell r="E34">
            <v>77.868189465510554</v>
          </cell>
          <cell r="F34">
            <v>73.482462200399212</v>
          </cell>
          <cell r="G34">
            <v>75.039451766832357</v>
          </cell>
          <cell r="H34">
            <v>70.653294838330311</v>
          </cell>
        </row>
        <row r="35">
          <cell r="A35">
            <v>16</v>
          </cell>
          <cell r="B35" t="str">
            <v>Thermal  Auxiliary Consumption   Total</v>
          </cell>
          <cell r="C35" t="str">
            <v>MU</v>
          </cell>
          <cell r="D35">
            <v>1235.3499999999999</v>
          </cell>
          <cell r="E35">
            <v>1288.0999999999999</v>
          </cell>
          <cell r="F35">
            <v>1394.5</v>
          </cell>
          <cell r="G35">
            <v>1558.7317929999999</v>
          </cell>
          <cell r="H35">
            <v>1648.2</v>
          </cell>
        </row>
        <row r="36">
          <cell r="A36">
            <v>17</v>
          </cell>
          <cell r="B36" t="str">
            <v>Thermal  Auxiliary Consumption   Percentage</v>
          </cell>
          <cell r="C36" t="str">
            <v>%</v>
          </cell>
          <cell r="D36">
            <v>10.67</v>
          </cell>
          <cell r="E36">
            <v>10.4</v>
          </cell>
          <cell r="F36">
            <v>10.449094587326698</v>
          </cell>
          <cell r="G36">
            <v>10.545367982294113</v>
          </cell>
          <cell r="H36">
            <v>10.255516804748822</v>
          </cell>
        </row>
        <row r="37">
          <cell r="A37">
            <v>18</v>
          </cell>
          <cell r="B37" t="str">
            <v>Cost of  Fuels  per  Kwh  sent out</v>
          </cell>
          <cell r="C37" t="str">
            <v>Paise</v>
          </cell>
          <cell r="D37">
            <v>85.116152725536196</v>
          </cell>
          <cell r="E37">
            <v>86.924723027331581</v>
          </cell>
          <cell r="F37">
            <v>82.066811650173122</v>
          </cell>
          <cell r="G37">
            <v>83.885484825402543</v>
          </cell>
          <cell r="H37">
            <v>78.727173328988457</v>
          </cell>
        </row>
        <row r="38">
          <cell r="A38" t="str">
            <v>Note :-</v>
          </cell>
        </row>
        <row r="39">
          <cell r="A39">
            <v>1</v>
          </cell>
          <cell r="B39" t="str">
            <v>In 1994-95 &amp;1999-2000specific oil consumption is more due to stablisation of both units of Sanjay Gandhi thermal Power Station.</v>
          </cell>
        </row>
        <row r="40">
          <cell r="A40">
            <v>2</v>
          </cell>
          <cell r="B40" t="str">
            <v xml:space="preserve"> Heavy and unprcedented rains all over resulting in wet coal problems in thermal stations.</v>
          </cell>
        </row>
        <row r="41">
          <cell r="A41">
            <v>3</v>
          </cell>
          <cell r="B41" t="str">
            <v>Considering SGTPS # 1 wef :  01.01.95  , # 2 wef : 01.04.95 ,.# 3 w.e.f : 01.09.99&amp; # 4 w.e.f : 01.04.2000.</v>
          </cell>
        </row>
        <row r="42">
          <cell r="A42">
            <v>4</v>
          </cell>
          <cell r="B42" t="str">
            <v>Considering  Cost of Coal &amp; Fuel oil same for all the  years for comparision purpose .                                         .</v>
          </cell>
        </row>
        <row r="43">
          <cell r="A43">
            <v>5</v>
          </cell>
          <cell r="B43" t="str">
            <v>Totals  may  not  tally  due  to  rounding  off.</v>
          </cell>
        </row>
        <row r="45">
          <cell r="A45" t="str">
            <v>EXECUTIVE SUMMARY</v>
          </cell>
        </row>
        <row r="46">
          <cell r="A46" t="str">
            <v>96-97 to 00-01</v>
          </cell>
        </row>
        <row r="47">
          <cell r="A47" t="str">
            <v>THERMAL GENETRATION</v>
          </cell>
        </row>
        <row r="48">
          <cell r="A48" t="str">
            <v xml:space="preserve"> </v>
          </cell>
          <cell r="B48" t="str">
            <v>P A R T I C U L A R S</v>
          </cell>
          <cell r="D48" t="str">
            <v>96-97</v>
          </cell>
          <cell r="E48" t="str">
            <v>97-98</v>
          </cell>
          <cell r="F48" t="str">
            <v>98-99</v>
          </cell>
          <cell r="G48" t="str">
            <v>99-00</v>
          </cell>
          <cell r="H48" t="str">
            <v>00-01</v>
          </cell>
        </row>
        <row r="49">
          <cell r="A49">
            <v>1</v>
          </cell>
          <cell r="B49" t="str">
            <v>Thermal  Generation (Including 100 % Satpura )</v>
          </cell>
          <cell r="C49" t="str">
            <v>MU</v>
          </cell>
          <cell r="D49">
            <v>16866.97</v>
          </cell>
          <cell r="E49">
            <v>17966.7</v>
          </cell>
          <cell r="F49">
            <v>18471.39</v>
          </cell>
          <cell r="G49">
            <v>20146.419999999998</v>
          </cell>
          <cell r="H49">
            <v>20415.89</v>
          </cell>
        </row>
        <row r="50">
          <cell r="A50">
            <v>2</v>
          </cell>
          <cell r="B50" t="str">
            <v xml:space="preserve">Plan Target    </v>
          </cell>
          <cell r="C50" t="str">
            <v>MU</v>
          </cell>
          <cell r="D50">
            <v>16950</v>
          </cell>
          <cell r="E50">
            <v>17200</v>
          </cell>
          <cell r="F50">
            <v>17500</v>
          </cell>
          <cell r="G50">
            <v>19010</v>
          </cell>
          <cell r="H50">
            <v>21860</v>
          </cell>
        </row>
        <row r="51">
          <cell r="A51">
            <v>3</v>
          </cell>
          <cell r="B51" t="str">
            <v>ACHIEVEMENT Percentage of ( 2 )</v>
          </cell>
          <cell r="C51" t="str">
            <v>%</v>
          </cell>
          <cell r="D51">
            <v>99.510147492625364</v>
          </cell>
          <cell r="E51">
            <v>104.45755813953488</v>
          </cell>
          <cell r="F51">
            <v>105.5508</v>
          </cell>
          <cell r="G51">
            <v>105.97801157285637</v>
          </cell>
          <cell r="H51">
            <v>93.393824336688013</v>
          </cell>
        </row>
        <row r="52">
          <cell r="A52">
            <v>4</v>
          </cell>
          <cell r="B52" t="str">
            <v>Plant    Utilisation    Factor            **</v>
          </cell>
          <cell r="C52" t="str">
            <v>%</v>
          </cell>
          <cell r="D52">
            <v>62.26</v>
          </cell>
          <cell r="E52">
            <v>66.319999999999993</v>
          </cell>
          <cell r="F52">
            <v>68.180000000000007</v>
          </cell>
          <cell r="G52">
            <v>69.42</v>
          </cell>
          <cell r="H52">
            <v>66.349999999999994</v>
          </cell>
        </row>
        <row r="53">
          <cell r="A53">
            <v>5</v>
          </cell>
          <cell r="B53" t="str">
            <v>Plant    Availibility   Factor              **</v>
          </cell>
          <cell r="C53" t="str">
            <v>%</v>
          </cell>
          <cell r="D53">
            <v>74.900000000000006</v>
          </cell>
          <cell r="E53">
            <v>76.290000000000006</v>
          </cell>
          <cell r="F53">
            <v>77.22</v>
          </cell>
          <cell r="G53">
            <v>79.09</v>
          </cell>
          <cell r="H53">
            <v>77.67</v>
          </cell>
        </row>
        <row r="54">
          <cell r="A54">
            <v>6</v>
          </cell>
          <cell r="B54" t="str">
            <v>Partial  Unavailability Factor         **</v>
          </cell>
          <cell r="C54" t="str">
            <v>%</v>
          </cell>
          <cell r="D54">
            <v>12.64</v>
          </cell>
          <cell r="E54">
            <v>9.9700000000000006</v>
          </cell>
          <cell r="F54">
            <v>9.0399999999999991</v>
          </cell>
          <cell r="G54">
            <v>9.67</v>
          </cell>
          <cell r="H54">
            <v>11.32</v>
          </cell>
        </row>
        <row r="55">
          <cell r="A55" t="str">
            <v>a</v>
          </cell>
          <cell r="B55" t="str">
            <v>Main Boiler</v>
          </cell>
          <cell r="C55" t="str">
            <v>%</v>
          </cell>
          <cell r="D55">
            <v>1.4</v>
          </cell>
          <cell r="E55">
            <v>1.17</v>
          </cell>
          <cell r="F55">
            <v>1.91</v>
          </cell>
          <cell r="G55">
            <v>2.62</v>
          </cell>
          <cell r="H55">
            <v>4061.5740000000001</v>
          </cell>
        </row>
        <row r="56">
          <cell r="A56" t="str">
            <v>b</v>
          </cell>
          <cell r="B56" t="str">
            <v>Boiler Auxiliaries(Mainly Mills)</v>
          </cell>
          <cell r="C56" t="str">
            <v>%</v>
          </cell>
          <cell r="D56">
            <v>4.9000000000000004</v>
          </cell>
          <cell r="E56">
            <v>3.07</v>
          </cell>
          <cell r="F56">
            <v>1.57</v>
          </cell>
          <cell r="G56">
            <v>1.89</v>
          </cell>
          <cell r="H56">
            <v>25</v>
          </cell>
        </row>
        <row r="57">
          <cell r="A57" t="str">
            <v>c</v>
          </cell>
          <cell r="B57" t="str">
            <v>Turbine</v>
          </cell>
          <cell r="C57" t="str">
            <v>%</v>
          </cell>
          <cell r="D57">
            <v>1.1000000000000001</v>
          </cell>
          <cell r="E57">
            <v>0.98</v>
          </cell>
          <cell r="F57">
            <v>1.42</v>
          </cell>
          <cell r="G57">
            <v>1.06</v>
          </cell>
          <cell r="H57">
            <v>13.2</v>
          </cell>
        </row>
        <row r="58">
          <cell r="A58" t="str">
            <v>d</v>
          </cell>
          <cell r="B58" t="str">
            <v>Turbine Auxiliaries</v>
          </cell>
          <cell r="C58" t="str">
            <v>%</v>
          </cell>
          <cell r="D58">
            <v>0.9</v>
          </cell>
          <cell r="E58">
            <v>0.49</v>
          </cell>
          <cell r="F58">
            <v>0.42</v>
          </cell>
          <cell r="G58">
            <v>0.63</v>
          </cell>
          <cell r="H58">
            <v>2808.83</v>
          </cell>
        </row>
        <row r="59">
          <cell r="A59" t="str">
            <v>e</v>
          </cell>
          <cell r="B59" t="str">
            <v>Generator</v>
          </cell>
          <cell r="C59" t="str">
            <v>%</v>
          </cell>
          <cell r="D59">
            <v>0.3</v>
          </cell>
          <cell r="E59">
            <v>0.27</v>
          </cell>
          <cell r="F59">
            <v>0.2</v>
          </cell>
          <cell r="G59">
            <v>0.48</v>
          </cell>
          <cell r="H59">
            <v>669</v>
          </cell>
        </row>
        <row r="60">
          <cell r="A60" t="str">
            <v>f</v>
          </cell>
          <cell r="B60" t="str">
            <v>Electrical</v>
          </cell>
          <cell r="C60" t="str">
            <v>%</v>
          </cell>
          <cell r="D60">
            <v>0.8</v>
          </cell>
          <cell r="E60">
            <v>1.96</v>
          </cell>
          <cell r="F60">
            <v>2.1</v>
          </cell>
          <cell r="G60">
            <v>0.81</v>
          </cell>
          <cell r="H60">
            <v>9.1300000000000008</v>
          </cell>
        </row>
        <row r="61">
          <cell r="A61" t="str">
            <v>g</v>
          </cell>
          <cell r="B61" t="str">
            <v>Coal related (Quality ,Quantity ,Handling ,wet coal)</v>
          </cell>
          <cell r="C61" t="str">
            <v>%</v>
          </cell>
          <cell r="D61">
            <v>3.3</v>
          </cell>
          <cell r="E61">
            <v>2.4900000000000002</v>
          </cell>
          <cell r="F61">
            <v>1.19</v>
          </cell>
          <cell r="G61">
            <v>1.6</v>
          </cell>
          <cell r="H61">
            <v>1426.91</v>
          </cell>
        </row>
        <row r="62">
          <cell r="A62" t="str">
            <v>h</v>
          </cell>
          <cell r="B62" t="str">
            <v>Others</v>
          </cell>
          <cell r="C62" t="str">
            <v>%</v>
          </cell>
          <cell r="D62">
            <v>0.1</v>
          </cell>
          <cell r="E62">
            <v>0</v>
          </cell>
          <cell r="F62">
            <v>0</v>
          </cell>
          <cell r="G62">
            <v>0.2</v>
          </cell>
          <cell r="H62">
            <v>157</v>
          </cell>
        </row>
        <row r="63">
          <cell r="A63">
            <v>7</v>
          </cell>
          <cell r="B63" t="str">
            <v xml:space="preserve">Planned  Outage         Rate          </v>
          </cell>
          <cell r="C63" t="str">
            <v>MU</v>
          </cell>
          <cell r="D63">
            <v>4231.29</v>
          </cell>
          <cell r="E63">
            <v>3432.3410099999996</v>
          </cell>
          <cell r="F63">
            <v>3544</v>
          </cell>
          <cell r="G63">
            <v>3784.7</v>
          </cell>
          <cell r="H63">
            <v>4061.5740000000001</v>
          </cell>
        </row>
        <row r="64">
          <cell r="A64" t="str">
            <v>a</v>
          </cell>
          <cell r="C64" t="str">
            <v>No</v>
          </cell>
          <cell r="D64">
            <v>24</v>
          </cell>
          <cell r="E64">
            <v>24</v>
          </cell>
          <cell r="F64">
            <v>20</v>
          </cell>
          <cell r="G64">
            <v>24</v>
          </cell>
          <cell r="H64">
            <v>24</v>
          </cell>
        </row>
        <row r="65">
          <cell r="A65" t="str">
            <v>b</v>
          </cell>
          <cell r="B65" t="str">
            <v xml:space="preserve">                                                       **</v>
          </cell>
          <cell r="C65" t="str">
            <v>%</v>
          </cell>
          <cell r="D65">
            <v>15.62</v>
          </cell>
          <cell r="E65">
            <v>12.67</v>
          </cell>
          <cell r="F65">
            <v>13.08</v>
          </cell>
          <cell r="G65">
            <v>13.05</v>
          </cell>
          <cell r="H65">
            <v>13.2</v>
          </cell>
        </row>
        <row r="66">
          <cell r="A66">
            <v>8</v>
          </cell>
          <cell r="B66" t="str">
            <v xml:space="preserve">Forced   Outage   </v>
          </cell>
          <cell r="C66" t="str">
            <v>MU</v>
          </cell>
          <cell r="D66">
            <v>2568.61</v>
          </cell>
          <cell r="E66">
            <v>2988.0600899999995</v>
          </cell>
          <cell r="F66">
            <v>2626.63</v>
          </cell>
          <cell r="G66">
            <v>2200.5</v>
          </cell>
          <cell r="H66">
            <v>4061.5740000000001</v>
          </cell>
        </row>
        <row r="67">
          <cell r="A67" t="str">
            <v>a</v>
          </cell>
          <cell r="C67" t="str">
            <v>No</v>
          </cell>
          <cell r="D67">
            <v>679</v>
          </cell>
          <cell r="E67">
            <v>662</v>
          </cell>
          <cell r="F67">
            <v>618</v>
          </cell>
          <cell r="G67">
            <v>570</v>
          </cell>
          <cell r="H67">
            <v>669</v>
          </cell>
        </row>
        <row r="68">
          <cell r="A68" t="str">
            <v>b</v>
          </cell>
          <cell r="B68" t="str">
            <v xml:space="preserve">                                                      **</v>
          </cell>
          <cell r="C68" t="str">
            <v>%</v>
          </cell>
          <cell r="D68">
            <v>9.48</v>
          </cell>
          <cell r="E68">
            <v>11.03</v>
          </cell>
          <cell r="F68">
            <v>9.69</v>
          </cell>
          <cell r="G68">
            <v>7.84</v>
          </cell>
          <cell r="H68">
            <v>9.1300000000000008</v>
          </cell>
        </row>
        <row r="69">
          <cell r="A69" t="str">
            <v>c</v>
          </cell>
          <cell r="B69" t="str">
            <v>Boiler Tube Leakages</v>
          </cell>
          <cell r="C69" t="str">
            <v>MU</v>
          </cell>
          <cell r="D69">
            <v>1719</v>
          </cell>
          <cell r="E69">
            <v>1560.40128</v>
          </cell>
          <cell r="F69">
            <v>1408.83</v>
          </cell>
          <cell r="G69">
            <v>1466.97</v>
          </cell>
          <cell r="H69">
            <v>1426.91</v>
          </cell>
        </row>
        <row r="70">
          <cell r="A70" t="str">
            <v>d</v>
          </cell>
          <cell r="C70" t="str">
            <v>No</v>
          </cell>
          <cell r="D70">
            <v>185</v>
          </cell>
          <cell r="E70">
            <v>197</v>
          </cell>
          <cell r="F70">
            <v>191</v>
          </cell>
          <cell r="G70">
            <v>184</v>
          </cell>
          <cell r="H70">
            <v>157</v>
          </cell>
        </row>
        <row r="71">
          <cell r="A71" t="str">
            <v>e</v>
          </cell>
          <cell r="C71" t="str">
            <v>%</v>
          </cell>
          <cell r="D71">
            <v>6.34</v>
          </cell>
          <cell r="E71">
            <v>5.76</v>
          </cell>
          <cell r="F71">
            <v>5.2</v>
          </cell>
          <cell r="G71">
            <v>5.4</v>
          </cell>
          <cell r="H71">
            <v>4.6399999999999997</v>
          </cell>
        </row>
        <row r="72">
          <cell r="A72">
            <v>9</v>
          </cell>
          <cell r="B72" t="str">
            <v>Total          Coal           Consumption</v>
          </cell>
          <cell r="C72" t="str">
            <v>1000MT</v>
          </cell>
          <cell r="D72">
            <v>13482.3</v>
          </cell>
          <cell r="E72">
            <v>14265.226000000001</v>
          </cell>
          <cell r="F72">
            <v>14547.769</v>
          </cell>
          <cell r="G72">
            <v>15648.859</v>
          </cell>
          <cell r="H72">
            <v>16020.288</v>
          </cell>
        </row>
        <row r="73">
          <cell r="A73">
            <v>10</v>
          </cell>
          <cell r="B73" t="str">
            <v xml:space="preserve">COST OF  Coal consumed @ Rs 800 /MT </v>
          </cell>
          <cell r="C73" t="str">
            <v>Cr Rs.</v>
          </cell>
          <cell r="D73">
            <v>1078.5840000000001</v>
          </cell>
          <cell r="E73">
            <v>1141.2180800000001</v>
          </cell>
          <cell r="F73">
            <v>1163.82152</v>
          </cell>
          <cell r="G73">
            <v>1251.9087200000001</v>
          </cell>
          <cell r="H73">
            <v>1281.6230399999999</v>
          </cell>
        </row>
        <row r="74">
          <cell r="A74">
            <v>11</v>
          </cell>
          <cell r="B74" t="str">
            <v>Specific    Coal           Consumption</v>
          </cell>
          <cell r="C74" t="str">
            <v>Kg/Kwh</v>
          </cell>
          <cell r="D74">
            <v>0.8</v>
          </cell>
          <cell r="E74">
            <v>0.79</v>
          </cell>
          <cell r="F74">
            <v>0.79</v>
          </cell>
          <cell r="G74">
            <v>0.78</v>
          </cell>
          <cell r="H74">
            <v>0.78</v>
          </cell>
        </row>
        <row r="75">
          <cell r="A75">
            <v>12</v>
          </cell>
          <cell r="B75" t="str">
            <v>Total          Fuel Oil     Consumption</v>
          </cell>
          <cell r="C75" t="str">
            <v>1000KL</v>
          </cell>
          <cell r="D75">
            <v>86.83</v>
          </cell>
          <cell r="E75">
            <v>66.355000000000004</v>
          </cell>
          <cell r="F75">
            <v>51.347000000000001</v>
          </cell>
          <cell r="G75">
            <v>58.731999999999999</v>
          </cell>
          <cell r="H75">
            <v>65.579260000000005</v>
          </cell>
        </row>
        <row r="76">
          <cell r="A76">
            <v>13</v>
          </cell>
          <cell r="B76" t="str">
            <v>COST OF  Fuel oil consumed  @ Rs 7500 per MT</v>
          </cell>
          <cell r="C76" t="str">
            <v>Cr Rs.</v>
          </cell>
          <cell r="D76">
            <v>65.122500000000002</v>
          </cell>
          <cell r="E76">
            <v>49.766250000000007</v>
          </cell>
          <cell r="F76">
            <v>38.510250000000006</v>
          </cell>
          <cell r="G76">
            <v>44.048999999999999</v>
          </cell>
          <cell r="H76">
            <v>49.184445000000004</v>
          </cell>
        </row>
        <row r="77">
          <cell r="A77">
            <v>14</v>
          </cell>
          <cell r="B77" t="str">
            <v xml:space="preserve">Specific    Fuel Oil      Consumption </v>
          </cell>
          <cell r="C77" t="str">
            <v>ml/Kwh</v>
          </cell>
          <cell r="D77">
            <v>5.15</v>
          </cell>
          <cell r="E77">
            <v>3.69</v>
          </cell>
          <cell r="F77">
            <v>2.78</v>
          </cell>
          <cell r="G77">
            <v>2.29</v>
          </cell>
          <cell r="H77">
            <v>3.22</v>
          </cell>
        </row>
        <row r="78">
          <cell r="A78">
            <v>15</v>
          </cell>
          <cell r="B78" t="str">
            <v>Cost of  Fuels  per  Kwh  Generated</v>
          </cell>
          <cell r="C78" t="str">
            <v>Paise</v>
          </cell>
          <cell r="D78">
            <v>67.807466308412231</v>
          </cell>
          <cell r="E78">
            <v>66.288429706067333</v>
          </cell>
          <cell r="F78">
            <v>65.091569719441793</v>
          </cell>
          <cell r="G78">
            <v>64.326948410685389</v>
          </cell>
          <cell r="H78">
            <v>65.184887114889449</v>
          </cell>
        </row>
        <row r="79">
          <cell r="A79">
            <v>16</v>
          </cell>
          <cell r="B79" t="str">
            <v>Thermal  Auxiliary Consumption   Total</v>
          </cell>
          <cell r="C79" t="str">
            <v>MU</v>
          </cell>
          <cell r="D79">
            <v>1650.79</v>
          </cell>
          <cell r="E79">
            <v>1766.22</v>
          </cell>
          <cell r="F79">
            <v>1783.99</v>
          </cell>
          <cell r="G79">
            <v>1952.78</v>
          </cell>
          <cell r="H79">
            <v>1982.05</v>
          </cell>
        </row>
        <row r="80">
          <cell r="A80">
            <v>17</v>
          </cell>
          <cell r="B80" t="str">
            <v>Thermal  Auxiliary Consumption   Percentage</v>
          </cell>
          <cell r="C80" t="str">
            <v>%</v>
          </cell>
          <cell r="D80">
            <v>9.7871164767590138</v>
          </cell>
          <cell r="E80">
            <v>9.8305197949539984</v>
          </cell>
          <cell r="F80">
            <v>9.66</v>
          </cell>
          <cell r="G80">
            <v>9.69</v>
          </cell>
          <cell r="H80">
            <v>9.7100000000000009</v>
          </cell>
        </row>
        <row r="81">
          <cell r="A81">
            <v>18</v>
          </cell>
          <cell r="B81" t="str">
            <v>Cost of  Fuels  per  Kwh  sent out</v>
          </cell>
          <cell r="C81" t="str">
            <v>Paise</v>
          </cell>
          <cell r="D81">
            <v>75.163838755850691</v>
          </cell>
          <cell r="E81">
            <v>73.515373001293781</v>
          </cell>
          <cell r="F81">
            <v>72.050275657082594</v>
          </cell>
          <cell r="G81">
            <v>71.231359969747686</v>
          </cell>
          <cell r="H81">
            <v>72.193720082196648</v>
          </cell>
        </row>
        <row r="82">
          <cell r="A82" t="str">
            <v>Note :-</v>
          </cell>
        </row>
        <row r="83">
          <cell r="A83">
            <v>1</v>
          </cell>
          <cell r="B83" t="str">
            <v>In 1994-95 &amp;1999-2000specific oil consumption is more due to stablisation of both units of Sanjay Gandhi thermal Power Station.</v>
          </cell>
        </row>
        <row r="84">
          <cell r="A84">
            <v>2</v>
          </cell>
          <cell r="B84" t="str">
            <v xml:space="preserve"> Heavy and unprcedented rains all over resulting in wet coal problems in thermal stations.</v>
          </cell>
          <cell r="F84" t="str">
            <v xml:space="preserve"> </v>
          </cell>
        </row>
        <row r="85">
          <cell r="A85">
            <v>3</v>
          </cell>
          <cell r="B85" t="str">
            <v>Considering SGTPS # 1 wef :  01.01.95  , # 2 wef : 01.04.95 ,.# 3 w.e.f : 01.09.99&amp; # 4 w.e.f : 01.04.2000.</v>
          </cell>
        </row>
        <row r="86">
          <cell r="A86">
            <v>4</v>
          </cell>
          <cell r="B86" t="str">
            <v>Considering  Cost of Coal &amp; Fuel oil same for all the  years for comparision purpose .                                         .</v>
          </cell>
          <cell r="E86" t="str">
            <v xml:space="preserve"> </v>
          </cell>
        </row>
        <row r="87">
          <cell r="A87">
            <v>5</v>
          </cell>
          <cell r="B87" t="str">
            <v>Totals  may  not  tally  due  to  rounding  off.</v>
          </cell>
        </row>
        <row r="89">
          <cell r="A89" t="str">
            <v>EXECUTIVE SUMMARY</v>
          </cell>
        </row>
        <row r="90">
          <cell r="A90" t="str">
            <v>91-92 to 95-96</v>
          </cell>
        </row>
        <row r="91">
          <cell r="A91" t="str">
            <v xml:space="preserve"> HYDEL GENETRATION</v>
          </cell>
        </row>
        <row r="92">
          <cell r="A92" t="str">
            <v xml:space="preserve"> </v>
          </cell>
          <cell r="B92" t="str">
            <v>P A R T I C U L A R S</v>
          </cell>
          <cell r="D92" t="str">
            <v>91-92</v>
          </cell>
          <cell r="E92" t="str">
            <v>92-93</v>
          </cell>
          <cell r="F92" t="str">
            <v>93-94</v>
          </cell>
          <cell r="G92" t="str">
            <v>94-95</v>
          </cell>
          <cell r="H92" t="str">
            <v xml:space="preserve">95-96 </v>
          </cell>
        </row>
        <row r="93">
          <cell r="A93">
            <v>1</v>
          </cell>
          <cell r="B93" t="str">
            <v>Hydel Generation(G'sagar+Pench+Bargi+Tons+ B'pur+HB))</v>
          </cell>
          <cell r="C93" t="str">
            <v>MU</v>
          </cell>
          <cell r="D93">
            <v>1324.15</v>
          </cell>
          <cell r="E93">
            <v>1295.48</v>
          </cell>
          <cell r="F93">
            <v>1589.68</v>
          </cell>
          <cell r="G93">
            <v>2280.4742339999998</v>
          </cell>
          <cell r="H93">
            <v>2141.34</v>
          </cell>
        </row>
        <row r="94">
          <cell r="A94">
            <v>2</v>
          </cell>
          <cell r="B94" t="str">
            <v xml:space="preserve">Target (PLAN )   </v>
          </cell>
          <cell r="C94" t="str">
            <v>MU</v>
          </cell>
          <cell r="D94">
            <v>1771</v>
          </cell>
          <cell r="E94">
            <v>1870</v>
          </cell>
          <cell r="F94">
            <v>1870</v>
          </cell>
          <cell r="G94">
            <v>1965</v>
          </cell>
          <cell r="H94">
            <v>2035</v>
          </cell>
        </row>
        <row r="95">
          <cell r="A95">
            <v>3</v>
          </cell>
          <cell r="B95" t="str">
            <v>ACHIEVEMENT Percentage of ( 2 )</v>
          </cell>
          <cell r="C95" t="str">
            <v>%</v>
          </cell>
          <cell r="D95">
            <v>74.768492377188025</v>
          </cell>
          <cell r="E95">
            <v>69.277005347593587</v>
          </cell>
          <cell r="F95">
            <v>85.009625668449203</v>
          </cell>
          <cell r="G95">
            <v>116.05466839694657</v>
          </cell>
          <cell r="H95">
            <v>105.23</v>
          </cell>
        </row>
        <row r="96">
          <cell r="A96">
            <v>4</v>
          </cell>
          <cell r="B96" t="str">
            <v>Hydel Generation M.P.Share</v>
          </cell>
          <cell r="C96" t="str">
            <v>MU</v>
          </cell>
          <cell r="D96">
            <v>1498.64</v>
          </cell>
          <cell r="E96">
            <v>1511.19</v>
          </cell>
          <cell r="F96">
            <v>1658.26</v>
          </cell>
          <cell r="G96">
            <v>2415.3094620000002</v>
          </cell>
          <cell r="H96">
            <v>2253.15</v>
          </cell>
        </row>
        <row r="97">
          <cell r="A97">
            <v>5</v>
          </cell>
          <cell r="B97" t="str">
            <v xml:space="preserve">Target (PLAN )   </v>
          </cell>
          <cell r="C97" t="str">
            <v>MU</v>
          </cell>
          <cell r="D97">
            <v>1846</v>
          </cell>
          <cell r="E97">
            <v>1938</v>
          </cell>
          <cell r="F97">
            <v>1990</v>
          </cell>
          <cell r="G97">
            <v>1999.9666666666667</v>
          </cell>
          <cell r="H97">
            <v>2059.33</v>
          </cell>
        </row>
        <row r="98">
          <cell r="A98">
            <v>6</v>
          </cell>
          <cell r="B98" t="str">
            <v>ACHIEVEMENT Percentage of ( 5 )</v>
          </cell>
          <cell r="C98" t="str">
            <v>%</v>
          </cell>
          <cell r="D98">
            <v>81.183098591549296</v>
          </cell>
          <cell r="E98">
            <v>77.976780185758514</v>
          </cell>
          <cell r="F98">
            <v>83.32964824120603</v>
          </cell>
          <cell r="G98">
            <v>120.76748589143152</v>
          </cell>
          <cell r="H98">
            <v>109.41</v>
          </cell>
        </row>
        <row r="99">
          <cell r="A99">
            <v>7</v>
          </cell>
          <cell r="B99" t="str">
            <v xml:space="preserve">Reservoir Level at the end </v>
          </cell>
        </row>
        <row r="100">
          <cell r="A100" t="str">
            <v>a</v>
          </cell>
          <cell r="B100" t="str">
            <v>GANDHISAGAR     MDDL   1250.00 Ft</v>
          </cell>
          <cell r="C100" t="str">
            <v>FT</v>
          </cell>
          <cell r="D100">
            <v>1284.51</v>
          </cell>
          <cell r="E100">
            <v>1253.47</v>
          </cell>
          <cell r="F100">
            <v>1250.8900000000001</v>
          </cell>
          <cell r="G100">
            <v>1295.67</v>
          </cell>
          <cell r="H100">
            <v>1288.95</v>
          </cell>
        </row>
        <row r="101">
          <cell r="A101" t="str">
            <v xml:space="preserve"> </v>
          </cell>
          <cell r="B101" t="str">
            <v>Energy   Contents   in   MKwh</v>
          </cell>
          <cell r="C101" t="str">
            <v>MU</v>
          </cell>
          <cell r="D101">
            <v>245</v>
          </cell>
          <cell r="E101">
            <v>14.5</v>
          </cell>
          <cell r="F101">
            <v>3.56</v>
          </cell>
          <cell r="G101">
            <v>408.4</v>
          </cell>
          <cell r="H101">
            <v>310</v>
          </cell>
        </row>
        <row r="102">
          <cell r="A102" t="str">
            <v>b</v>
          </cell>
          <cell r="B102" t="str">
            <v>PENCH           MDDL    464.50 M</v>
          </cell>
          <cell r="C102" t="str">
            <v>M</v>
          </cell>
          <cell r="D102">
            <v>464.42</v>
          </cell>
          <cell r="E102">
            <v>474.87</v>
          </cell>
          <cell r="F102">
            <v>483.64</v>
          </cell>
          <cell r="G102">
            <v>482.5</v>
          </cell>
          <cell r="H102">
            <v>472.9</v>
          </cell>
        </row>
        <row r="103">
          <cell r="A103" t="str">
            <v xml:space="preserve"> </v>
          </cell>
          <cell r="B103" t="str">
            <v>Energy   Contents   in   MKwh</v>
          </cell>
          <cell r="C103" t="str">
            <v>MU</v>
          </cell>
          <cell r="D103">
            <v>2.5</v>
          </cell>
          <cell r="E103">
            <v>83</v>
          </cell>
          <cell r="F103">
            <v>222.16</v>
          </cell>
          <cell r="G103">
            <v>202</v>
          </cell>
          <cell r="H103">
            <v>63</v>
          </cell>
        </row>
        <row r="104">
          <cell r="A104" t="str">
            <v>c</v>
          </cell>
          <cell r="B104" t="str">
            <v>BARGI           MDDL    403.50 M</v>
          </cell>
          <cell r="C104" t="str">
            <v>M</v>
          </cell>
          <cell r="D104">
            <v>409</v>
          </cell>
          <cell r="E104">
            <v>414.4</v>
          </cell>
          <cell r="F104">
            <v>413.55</v>
          </cell>
          <cell r="G104">
            <v>418.15</v>
          </cell>
          <cell r="H104">
            <v>411.8</v>
          </cell>
        </row>
        <row r="105">
          <cell r="A105" t="str">
            <v xml:space="preserve"> </v>
          </cell>
          <cell r="B105" t="str">
            <v>Energy   Contents   in   MKwh</v>
          </cell>
          <cell r="C105" t="str">
            <v>MU</v>
          </cell>
          <cell r="D105">
            <v>44</v>
          </cell>
          <cell r="E105">
            <v>113</v>
          </cell>
          <cell r="F105">
            <v>100.15</v>
          </cell>
          <cell r="G105">
            <v>192.75</v>
          </cell>
          <cell r="H105">
            <v>77</v>
          </cell>
        </row>
        <row r="106">
          <cell r="A106" t="str">
            <v>d</v>
          </cell>
          <cell r="B106" t="str">
            <v>TONS            MDDL    275.00 M</v>
          </cell>
          <cell r="C106" t="str">
            <v>M</v>
          </cell>
          <cell r="F106">
            <v>277.10000000000002</v>
          </cell>
          <cell r="G106">
            <v>277.3</v>
          </cell>
          <cell r="H106">
            <v>277.3</v>
          </cell>
        </row>
        <row r="107">
          <cell r="A107" t="str">
            <v xml:space="preserve"> </v>
          </cell>
          <cell r="B107" t="str">
            <v>Energy   Contents   in   MKwh</v>
          </cell>
          <cell r="C107" t="str">
            <v>MU</v>
          </cell>
          <cell r="F107">
            <v>1.1279999999999999</v>
          </cell>
          <cell r="G107">
            <v>0</v>
          </cell>
          <cell r="H107">
            <v>0</v>
          </cell>
        </row>
        <row r="108">
          <cell r="A108" t="str">
            <v>e</v>
          </cell>
          <cell r="B108" t="str">
            <v>BIRSINGHPUR     MDDL    471.00 M</v>
          </cell>
          <cell r="C108" t="str">
            <v>M</v>
          </cell>
          <cell r="F108">
            <v>475.97</v>
          </cell>
          <cell r="G108">
            <v>475.1</v>
          </cell>
          <cell r="H108">
            <v>475.34</v>
          </cell>
        </row>
        <row r="109">
          <cell r="A109" t="str">
            <v xml:space="preserve"> </v>
          </cell>
          <cell r="B109" t="str">
            <v>Energy   Contents   in   MKwh</v>
          </cell>
          <cell r="C109" t="str">
            <v>MU</v>
          </cell>
          <cell r="F109">
            <v>4.7477</v>
          </cell>
          <cell r="G109">
            <v>4.5209999999999999</v>
          </cell>
          <cell r="H109">
            <v>4.5</v>
          </cell>
        </row>
        <row r="110">
          <cell r="A110" t="str">
            <v>f</v>
          </cell>
          <cell r="B110" t="str">
            <v>HASDEO-BANGO    MDDL    329.79 M</v>
          </cell>
          <cell r="C110" t="str">
            <v>M</v>
          </cell>
          <cell r="F110" t="str">
            <v>N.A.</v>
          </cell>
          <cell r="G110">
            <v>353.12</v>
          </cell>
          <cell r="H110">
            <v>347.98</v>
          </cell>
        </row>
        <row r="111">
          <cell r="A111" t="str">
            <v xml:space="preserve"> </v>
          </cell>
          <cell r="B111" t="str">
            <v>Energy   Contents   in   MKwh</v>
          </cell>
          <cell r="C111" t="str">
            <v>MU</v>
          </cell>
          <cell r="F111" t="str">
            <v>-</v>
          </cell>
          <cell r="G111">
            <v>152.76295999999999</v>
          </cell>
          <cell r="H111">
            <v>94</v>
          </cell>
        </row>
        <row r="112">
          <cell r="A112" t="str">
            <v>g</v>
          </cell>
          <cell r="B112" t="str">
            <v xml:space="preserve">RAJGHAT     MDDL    </v>
          </cell>
          <cell r="C112" t="str">
            <v>M</v>
          </cell>
          <cell r="F112" t="str">
            <v>N.A.</v>
          </cell>
          <cell r="G112">
            <v>353.12</v>
          </cell>
          <cell r="H112" t="str">
            <v xml:space="preserve"> </v>
          </cell>
        </row>
        <row r="113">
          <cell r="A113" t="str">
            <v xml:space="preserve"> </v>
          </cell>
          <cell r="B113" t="str">
            <v>Energy   Contents   in   MKwh</v>
          </cell>
          <cell r="C113" t="str">
            <v>MU</v>
          </cell>
          <cell r="F113" t="str">
            <v>-</v>
          </cell>
          <cell r="G113">
            <v>152.76295999999999</v>
          </cell>
          <cell r="H113" t="str">
            <v xml:space="preserve"> </v>
          </cell>
        </row>
        <row r="114">
          <cell r="A114" t="str">
            <v xml:space="preserve"> </v>
          </cell>
          <cell r="B114" t="str">
            <v>M.P.E.B. GENERATION  AS PER SHARE</v>
          </cell>
        </row>
        <row r="115">
          <cell r="A115">
            <v>1</v>
          </cell>
          <cell r="B115" t="str">
            <v>THERMAL  ( Excl. 40% Satpura I)</v>
          </cell>
          <cell r="C115" t="str">
            <v>MU</v>
          </cell>
          <cell r="D115">
            <v>11025.74</v>
          </cell>
          <cell r="E115">
            <v>11747.67</v>
          </cell>
          <cell r="F115">
            <v>12723.74</v>
          </cell>
          <cell r="G115">
            <v>14182.079879999999</v>
          </cell>
          <cell r="H115">
            <v>15345.74</v>
          </cell>
        </row>
        <row r="116">
          <cell r="A116">
            <v>2</v>
          </cell>
          <cell r="B116" t="str">
            <v>HYDEL    ( Excl. 50 % Chambal &amp; 1/3 Pench )</v>
          </cell>
          <cell r="C116" t="str">
            <v>MU</v>
          </cell>
          <cell r="D116">
            <v>1498.64</v>
          </cell>
          <cell r="E116">
            <v>1511.49</v>
          </cell>
          <cell r="F116">
            <v>1658.26</v>
          </cell>
          <cell r="G116">
            <v>2415.3094620000002</v>
          </cell>
          <cell r="H116">
            <v>2253.15</v>
          </cell>
        </row>
        <row r="117">
          <cell r="A117">
            <v>3</v>
          </cell>
          <cell r="B117" t="str">
            <v>TOTAL</v>
          </cell>
          <cell r="C117" t="str">
            <v>MU</v>
          </cell>
          <cell r="D117">
            <v>12524.38</v>
          </cell>
          <cell r="E117">
            <v>13259.16</v>
          </cell>
          <cell r="F117">
            <v>14382</v>
          </cell>
          <cell r="G117">
            <v>16597.389341999999</v>
          </cell>
          <cell r="H117">
            <v>17598.88</v>
          </cell>
        </row>
        <row r="118">
          <cell r="A118" t="str">
            <v>Note :-</v>
          </cell>
          <cell r="B118" t="str">
            <v>1.Heavy and good rains resulted in more secondary generation in Hydel Stations in Year 1994-95</v>
          </cell>
        </row>
        <row r="119">
          <cell r="A119" t="str">
            <v>Note :-</v>
          </cell>
          <cell r="B119" t="str">
            <v>2.Intermittent rains practically every month resulted in building up level and non utilisation of water due to lack of demand in 1997-98.</v>
          </cell>
        </row>
        <row r="120">
          <cell r="A120" t="str">
            <v>EXECUTIVE SUMMARY</v>
          </cell>
        </row>
        <row r="121">
          <cell r="A121" t="str">
            <v>96-97 to 00-01</v>
          </cell>
        </row>
        <row r="122">
          <cell r="A122" t="str">
            <v xml:space="preserve"> HYDEL GENETRATION</v>
          </cell>
        </row>
        <row r="123">
          <cell r="A123" t="str">
            <v xml:space="preserve"> </v>
          </cell>
          <cell r="B123" t="str">
            <v>P A R T I C U L A R S</v>
          </cell>
          <cell r="D123" t="str">
            <v>96-97</v>
          </cell>
          <cell r="E123" t="str">
            <v>97-98</v>
          </cell>
          <cell r="F123" t="str">
            <v>98-99</v>
          </cell>
          <cell r="G123" t="str">
            <v>99-00</v>
          </cell>
          <cell r="H123" t="str">
            <v>00-01</v>
          </cell>
        </row>
        <row r="124">
          <cell r="A124">
            <v>1</v>
          </cell>
          <cell r="B124" t="str">
            <v>Hydel Generation(G'sagar+Pench+Bargi+Tons+ B'pur+HB))</v>
          </cell>
          <cell r="C124" t="str">
            <v>MU</v>
          </cell>
          <cell r="D124">
            <v>2067.65</v>
          </cell>
          <cell r="E124">
            <v>2232.69</v>
          </cell>
          <cell r="F124">
            <v>2833.73</v>
          </cell>
          <cell r="G124">
            <v>2459.5</v>
          </cell>
          <cell r="H124">
            <v>1824.28</v>
          </cell>
        </row>
        <row r="125">
          <cell r="A125">
            <v>2</v>
          </cell>
          <cell r="B125" t="str">
            <v xml:space="preserve">Target (PLAN )   </v>
          </cell>
          <cell r="C125" t="str">
            <v>MU</v>
          </cell>
          <cell r="D125">
            <v>2195</v>
          </cell>
          <cell r="E125">
            <v>2195</v>
          </cell>
          <cell r="F125">
            <v>2275</v>
          </cell>
          <cell r="G125">
            <v>2440</v>
          </cell>
          <cell r="H125">
            <v>2480</v>
          </cell>
        </row>
        <row r="126">
          <cell r="A126">
            <v>3</v>
          </cell>
          <cell r="B126" t="str">
            <v>ACHIEVEMENT Percentage of ( 2 )</v>
          </cell>
          <cell r="C126" t="str">
            <v>%</v>
          </cell>
          <cell r="D126">
            <v>94.198177676537583</v>
          </cell>
          <cell r="E126">
            <v>101.71708428246014</v>
          </cell>
          <cell r="F126">
            <v>124.56</v>
          </cell>
          <cell r="G126">
            <v>124.56</v>
          </cell>
          <cell r="H126">
            <v>73.559677419354841</v>
          </cell>
        </row>
        <row r="127">
          <cell r="A127">
            <v>4</v>
          </cell>
          <cell r="B127" t="str">
            <v>Hydel Generation M.P.Share</v>
          </cell>
          <cell r="C127" t="str">
            <v>MU</v>
          </cell>
          <cell r="D127">
            <v>2274.37</v>
          </cell>
          <cell r="E127">
            <v>2324.88</v>
          </cell>
          <cell r="F127">
            <v>2850.57</v>
          </cell>
          <cell r="G127">
            <v>2507.1999999999998</v>
          </cell>
          <cell r="H127">
            <v>1809.98</v>
          </cell>
        </row>
        <row r="128">
          <cell r="A128">
            <v>5</v>
          </cell>
          <cell r="B128" t="str">
            <v xml:space="preserve">Target (PLAN )   </v>
          </cell>
          <cell r="C128" t="str">
            <v>MU</v>
          </cell>
          <cell r="D128">
            <v>2200</v>
          </cell>
          <cell r="E128">
            <v>2200</v>
          </cell>
          <cell r="F128">
            <v>2300</v>
          </cell>
          <cell r="G128">
            <v>2385</v>
          </cell>
          <cell r="H128">
            <v>2424.17</v>
          </cell>
        </row>
        <row r="129">
          <cell r="A129">
            <v>6</v>
          </cell>
          <cell r="B129" t="str">
            <v>ACHIEVEMENT Percentage of ( 5 )</v>
          </cell>
          <cell r="C129" t="str">
            <v>%</v>
          </cell>
          <cell r="D129">
            <v>103.38045454545454</v>
          </cell>
          <cell r="E129">
            <v>105.67636363636363</v>
          </cell>
          <cell r="F129">
            <v>123.94</v>
          </cell>
          <cell r="G129">
            <v>123.94</v>
          </cell>
          <cell r="H129">
            <v>74.663905584179332</v>
          </cell>
        </row>
        <row r="130">
          <cell r="A130">
            <v>7</v>
          </cell>
          <cell r="B130" t="str">
            <v xml:space="preserve">Reservoir Level at the end </v>
          </cell>
        </row>
        <row r="131">
          <cell r="A131" t="str">
            <v>a</v>
          </cell>
          <cell r="B131" t="str">
            <v>GANDHISAGAR     MDDL   1250.00 Ft</v>
          </cell>
          <cell r="C131" t="str">
            <v>FT</v>
          </cell>
          <cell r="D131">
            <v>1291.08</v>
          </cell>
          <cell r="E131">
            <v>1295.8</v>
          </cell>
          <cell r="F131">
            <v>1272.98</v>
          </cell>
          <cell r="G131">
            <v>1265.2</v>
          </cell>
          <cell r="H131">
            <v>1248.69</v>
          </cell>
        </row>
        <row r="132">
          <cell r="A132" t="str">
            <v xml:space="preserve"> </v>
          </cell>
          <cell r="B132" t="str">
            <v>Energy   Contents   in   MKwh</v>
          </cell>
          <cell r="C132" t="str">
            <v>MU</v>
          </cell>
          <cell r="D132">
            <v>336.2</v>
          </cell>
          <cell r="E132">
            <v>411</v>
          </cell>
          <cell r="F132">
            <v>130.84</v>
          </cell>
          <cell r="G132">
            <v>75.400000000000006</v>
          </cell>
          <cell r="H132">
            <v>0</v>
          </cell>
        </row>
        <row r="133">
          <cell r="A133" t="str">
            <v>b</v>
          </cell>
          <cell r="B133" t="str">
            <v>PENCH           MDDL    464.50 M</v>
          </cell>
          <cell r="C133" t="str">
            <v>M</v>
          </cell>
          <cell r="D133">
            <v>467.3</v>
          </cell>
          <cell r="E133">
            <v>486.66</v>
          </cell>
          <cell r="F133">
            <v>481.29</v>
          </cell>
          <cell r="G133">
            <v>478.86</v>
          </cell>
          <cell r="H133">
            <v>463.46</v>
          </cell>
        </row>
        <row r="134">
          <cell r="A134" t="str">
            <v xml:space="preserve"> </v>
          </cell>
          <cell r="B134" t="str">
            <v>Energy   Contents   in   MKwh</v>
          </cell>
          <cell r="C134" t="str">
            <v>MU</v>
          </cell>
          <cell r="D134">
            <v>18.8</v>
          </cell>
          <cell r="E134">
            <v>289.5</v>
          </cell>
          <cell r="F134">
            <v>177.93</v>
          </cell>
          <cell r="G134">
            <v>137.9</v>
          </cell>
          <cell r="H134">
            <v>0</v>
          </cell>
        </row>
        <row r="135">
          <cell r="A135" t="str">
            <v>c</v>
          </cell>
          <cell r="B135" t="str">
            <v>BARGI           MDDL    403.50 M</v>
          </cell>
          <cell r="C135" t="str">
            <v>M</v>
          </cell>
          <cell r="D135">
            <v>411.35</v>
          </cell>
          <cell r="E135">
            <v>416.75</v>
          </cell>
          <cell r="F135">
            <v>410.45</v>
          </cell>
          <cell r="G135">
            <v>411.05</v>
          </cell>
          <cell r="H135">
            <v>410</v>
          </cell>
        </row>
        <row r="136">
          <cell r="A136" t="str">
            <v xml:space="preserve"> </v>
          </cell>
          <cell r="B136" t="str">
            <v>Energy   Contents   in   MKwh</v>
          </cell>
          <cell r="C136" t="str">
            <v>MU</v>
          </cell>
          <cell r="D136">
            <v>71.55</v>
          </cell>
          <cell r="E136">
            <v>160.75</v>
          </cell>
          <cell r="F136">
            <v>60.4</v>
          </cell>
          <cell r="G136">
            <v>67.650000000000006</v>
          </cell>
          <cell r="H136">
            <v>55</v>
          </cell>
        </row>
        <row r="137">
          <cell r="A137" t="str">
            <v>d</v>
          </cell>
          <cell r="B137" t="str">
            <v>TONS            MDDL    275.00 M</v>
          </cell>
          <cell r="C137" t="str">
            <v>M</v>
          </cell>
          <cell r="D137">
            <v>277.3</v>
          </cell>
          <cell r="E137">
            <v>277.2</v>
          </cell>
          <cell r="F137">
            <v>277</v>
          </cell>
          <cell r="G137">
            <v>275</v>
          </cell>
          <cell r="H137">
            <v>276.3</v>
          </cell>
        </row>
        <row r="138">
          <cell r="A138" t="str">
            <v xml:space="preserve"> </v>
          </cell>
          <cell r="B138" t="str">
            <v>Energy   Contents   in   MKwh</v>
          </cell>
          <cell r="C138" t="str">
            <v>MU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0.87</v>
          </cell>
        </row>
        <row r="139">
          <cell r="A139" t="str">
            <v>e</v>
          </cell>
          <cell r="B139" t="str">
            <v>BIRSINGHPUR     MDDL    471.00 M</v>
          </cell>
          <cell r="C139" t="str">
            <v>M</v>
          </cell>
          <cell r="D139">
            <v>475.01</v>
          </cell>
          <cell r="E139">
            <v>475.65</v>
          </cell>
          <cell r="F139">
            <v>474.63</v>
          </cell>
          <cell r="G139">
            <v>475.73</v>
          </cell>
          <cell r="H139">
            <v>474.48</v>
          </cell>
        </row>
        <row r="140">
          <cell r="A140" t="str">
            <v xml:space="preserve"> </v>
          </cell>
          <cell r="B140" t="str">
            <v>Energy   Contents   in   MKwh</v>
          </cell>
          <cell r="C140" t="str">
            <v>MU</v>
          </cell>
          <cell r="D140">
            <v>4.41</v>
          </cell>
          <cell r="E140">
            <v>5.95</v>
          </cell>
          <cell r="F140">
            <v>3.95</v>
          </cell>
          <cell r="G140">
            <v>5.27</v>
          </cell>
          <cell r="H140">
            <v>3.78</v>
          </cell>
        </row>
        <row r="141">
          <cell r="A141" t="str">
            <v>f</v>
          </cell>
          <cell r="B141" t="str">
            <v>HASDEO-BANGO    MDDL    329.79 M</v>
          </cell>
          <cell r="C141" t="str">
            <v>M</v>
          </cell>
          <cell r="D141">
            <v>345</v>
          </cell>
          <cell r="E141">
            <v>355.56</v>
          </cell>
          <cell r="F141">
            <v>334.51</v>
          </cell>
          <cell r="G141">
            <v>344.57</v>
          </cell>
          <cell r="H141">
            <v>345.48</v>
          </cell>
        </row>
        <row r="142">
          <cell r="A142" t="str">
            <v xml:space="preserve"> </v>
          </cell>
          <cell r="B142" t="str">
            <v>Energy   Contents   in   MKwh</v>
          </cell>
          <cell r="C142" t="str">
            <v>MU</v>
          </cell>
          <cell r="D142">
            <v>68</v>
          </cell>
          <cell r="E142">
            <v>187.4</v>
          </cell>
          <cell r="F142">
            <v>13.18</v>
          </cell>
          <cell r="G142">
            <v>64.849999999999994</v>
          </cell>
          <cell r="H142">
            <v>71.36</v>
          </cell>
        </row>
        <row r="143">
          <cell r="A143" t="str">
            <v>g</v>
          </cell>
          <cell r="B143" t="str">
            <v xml:space="preserve">RAJGHAT     MDDL    </v>
          </cell>
          <cell r="C143" t="str">
            <v>M</v>
          </cell>
          <cell r="D143" t="str">
            <v xml:space="preserve"> </v>
          </cell>
          <cell r="E143" t="str">
            <v xml:space="preserve"> </v>
          </cell>
          <cell r="F143" t="str">
            <v xml:space="preserve"> </v>
          </cell>
          <cell r="G143" t="str">
            <v xml:space="preserve"> </v>
          </cell>
          <cell r="H143" t="str">
            <v xml:space="preserve"> </v>
          </cell>
        </row>
        <row r="144">
          <cell r="A144" t="str">
            <v xml:space="preserve"> </v>
          </cell>
          <cell r="B144" t="str">
            <v>Energy   Contents   in   MKwh</v>
          </cell>
          <cell r="C144" t="str">
            <v>MU</v>
          </cell>
          <cell r="D144" t="str">
            <v xml:space="preserve"> </v>
          </cell>
          <cell r="E144" t="str">
            <v xml:space="preserve"> </v>
          </cell>
          <cell r="F144" t="str">
            <v xml:space="preserve"> </v>
          </cell>
          <cell r="G144" t="str">
            <v xml:space="preserve"> </v>
          </cell>
          <cell r="H144">
            <v>0</v>
          </cell>
        </row>
        <row r="145">
          <cell r="A145" t="str">
            <v xml:space="preserve"> </v>
          </cell>
          <cell r="B145" t="str">
            <v>M.P.E.B. GENERATION  AS PER SHARE</v>
          </cell>
        </row>
        <row r="146">
          <cell r="A146">
            <v>1</v>
          </cell>
          <cell r="B146" t="str">
            <v>THERMAL  ( Excl. 40% Satpura I)</v>
          </cell>
          <cell r="C146" t="str">
            <v>MU</v>
          </cell>
          <cell r="D146">
            <v>16139.38</v>
          </cell>
          <cell r="E146">
            <v>17117.55</v>
          </cell>
          <cell r="F146">
            <v>17701.060000000001</v>
          </cell>
          <cell r="G146">
            <v>19305.5</v>
          </cell>
          <cell r="H146">
            <v>19626.939999999999</v>
          </cell>
        </row>
        <row r="147">
          <cell r="A147">
            <v>2</v>
          </cell>
          <cell r="B147" t="str">
            <v>HYDEL    ( Excl. 50 % Chambal &amp; 1/3 Pench )</v>
          </cell>
          <cell r="C147" t="str">
            <v>MU</v>
          </cell>
          <cell r="D147">
            <v>2274.37</v>
          </cell>
          <cell r="E147">
            <v>2324.88</v>
          </cell>
          <cell r="F147">
            <v>2850.57</v>
          </cell>
          <cell r="G147">
            <v>2507.1999999999998</v>
          </cell>
          <cell r="H147">
            <v>1809.98</v>
          </cell>
        </row>
        <row r="148">
          <cell r="A148">
            <v>3</v>
          </cell>
          <cell r="B148" t="str">
            <v>TOTAL</v>
          </cell>
          <cell r="C148" t="str">
            <v>MU</v>
          </cell>
          <cell r="D148">
            <v>18413.75</v>
          </cell>
          <cell r="E148">
            <v>19442.43</v>
          </cell>
          <cell r="F148">
            <v>20551.63</v>
          </cell>
          <cell r="G148">
            <v>21812.7</v>
          </cell>
          <cell r="H148">
            <v>21436.92</v>
          </cell>
        </row>
        <row r="149">
          <cell r="A149" t="str">
            <v>Note :-</v>
          </cell>
          <cell r="B149" t="str">
            <v>1.Heavy and good rains resulted in more secondary generation in Hydel Stations in Year 1994-95</v>
          </cell>
        </row>
        <row r="150">
          <cell r="A150" t="str">
            <v>Note :-</v>
          </cell>
          <cell r="B150" t="str">
            <v>2.Intermittent rains practically every month resulted in building up level and non utilisation of water due to lack of demand in 1997-98.</v>
          </cell>
        </row>
      </sheetData>
      <sheetData sheetId="1"/>
      <sheetData sheetId="2"/>
      <sheetData sheetId="3"/>
      <sheetData sheetId="4" refreshError="1">
        <row r="3">
          <cell r="A3" t="str">
            <v>STATION NAME</v>
          </cell>
          <cell r="B3" t="str">
            <v>YEAR</v>
          </cell>
          <cell r="C3" t="str">
            <v>CAPACITY</v>
          </cell>
          <cell r="D3" t="str">
            <v>TARGET</v>
          </cell>
          <cell r="E3" t="str">
            <v>ACTUAL GENE.</v>
          </cell>
          <cell r="F3" t="str">
            <v>ACHIEVE-MENT</v>
          </cell>
          <cell r="G3" t="str">
            <v>AVAIL-ABILITY</v>
          </cell>
          <cell r="H3" t="str">
            <v>P.L.F.</v>
          </cell>
          <cell r="I3" t="str">
            <v>AUXILIARY CONSUMPTION</v>
          </cell>
          <cell r="K3" t="str">
            <v>MAXIMUM DEMAND</v>
          </cell>
          <cell r="L3" t="str">
            <v>COAL IN MT</v>
          </cell>
          <cell r="N3" t="str">
            <v>COAL CONSUMED</v>
          </cell>
          <cell r="P3" t="str">
            <v>FUEL OIL CONSUMPTION</v>
          </cell>
        </row>
        <row r="4">
          <cell r="C4" t="str">
            <v>MW</v>
          </cell>
          <cell r="D4" t="str">
            <v>MKwh</v>
          </cell>
          <cell r="E4" t="str">
            <v>MKwh</v>
          </cell>
          <cell r="F4" t="str">
            <v>%</v>
          </cell>
          <cell r="G4" t="str">
            <v>%</v>
          </cell>
          <cell r="H4" t="str">
            <v>%</v>
          </cell>
          <cell r="I4" t="str">
            <v>MKwh</v>
          </cell>
          <cell r="J4" t="str">
            <v>%</v>
          </cell>
          <cell r="K4" t="str">
            <v>MW</v>
          </cell>
          <cell r="L4" t="str">
            <v>OP.STOCK</v>
          </cell>
          <cell r="M4" t="str">
            <v>RECIEPT</v>
          </cell>
          <cell r="N4" t="str">
            <v>MT</v>
          </cell>
          <cell r="O4" t="str">
            <v>Kg/kWH</v>
          </cell>
          <cell r="P4" t="str">
            <v>KL</v>
          </cell>
          <cell r="Q4" t="str">
            <v>ml/KWH</v>
          </cell>
        </row>
        <row r="5">
          <cell r="A5" t="str">
            <v>KORBA EAST I</v>
          </cell>
          <cell r="B5" t="str">
            <v>88-89</v>
          </cell>
          <cell r="C5">
            <v>90</v>
          </cell>
          <cell r="D5">
            <v>350</v>
          </cell>
          <cell r="E5">
            <v>233.16</v>
          </cell>
          <cell r="F5">
            <v>66.617142857142852</v>
          </cell>
          <cell r="G5">
            <v>45.51</v>
          </cell>
          <cell r="H5">
            <v>29.573820395738203</v>
          </cell>
          <cell r="I5" t="str">
            <v xml:space="preserve"> </v>
          </cell>
          <cell r="J5">
            <v>0</v>
          </cell>
          <cell r="K5">
            <v>57</v>
          </cell>
          <cell r="N5">
            <v>277748</v>
          </cell>
          <cell r="O5">
            <v>1.1912334877337452</v>
          </cell>
          <cell r="P5">
            <v>0</v>
          </cell>
          <cell r="Q5">
            <v>0</v>
          </cell>
        </row>
        <row r="6">
          <cell r="B6" t="str">
            <v>89-90</v>
          </cell>
          <cell r="C6">
            <v>90</v>
          </cell>
          <cell r="D6">
            <v>315</v>
          </cell>
          <cell r="E6">
            <v>64.739999999999995</v>
          </cell>
          <cell r="F6">
            <v>10.23</v>
          </cell>
          <cell r="G6">
            <v>45.51</v>
          </cell>
          <cell r="H6">
            <v>38.924963924963919</v>
          </cell>
          <cell r="I6" t="str">
            <v xml:space="preserve"> </v>
          </cell>
          <cell r="J6">
            <v>0</v>
          </cell>
          <cell r="K6">
            <v>60</v>
          </cell>
          <cell r="N6">
            <v>71743</v>
          </cell>
          <cell r="O6">
            <v>1.1081711461229535</v>
          </cell>
          <cell r="P6">
            <v>0</v>
          </cell>
          <cell r="Q6">
            <v>0</v>
          </cell>
        </row>
        <row r="7">
          <cell r="A7" t="str">
            <v>KORBA EAST II</v>
          </cell>
          <cell r="B7" t="str">
            <v>88-89</v>
          </cell>
          <cell r="C7">
            <v>200</v>
          </cell>
          <cell r="D7">
            <v>900</v>
          </cell>
          <cell r="E7">
            <v>626.98</v>
          </cell>
          <cell r="F7">
            <v>69.664444444444442</v>
          </cell>
          <cell r="G7">
            <v>53.05</v>
          </cell>
          <cell r="H7">
            <v>35.786529680365298</v>
          </cell>
          <cell r="I7" t="str">
            <v xml:space="preserve"> </v>
          </cell>
          <cell r="J7">
            <v>0</v>
          </cell>
          <cell r="K7">
            <v>160</v>
          </cell>
          <cell r="N7">
            <v>588701</v>
          </cell>
          <cell r="O7">
            <v>0.93894701585377527</v>
          </cell>
          <cell r="P7">
            <v>7154</v>
          </cell>
          <cell r="Q7">
            <v>11.410252320648187</v>
          </cell>
        </row>
        <row r="8">
          <cell r="B8" t="str">
            <v>89-90</v>
          </cell>
          <cell r="C8">
            <v>200</v>
          </cell>
          <cell r="D8">
            <v>900</v>
          </cell>
          <cell r="E8">
            <v>1032.1500000000001</v>
          </cell>
          <cell r="F8">
            <v>114.68333333333335</v>
          </cell>
          <cell r="G8">
            <v>72.95</v>
          </cell>
          <cell r="H8">
            <v>58.912671232876718</v>
          </cell>
          <cell r="I8">
            <v>119</v>
          </cell>
          <cell r="J8">
            <v>11.529331976941336</v>
          </cell>
          <cell r="K8">
            <v>200</v>
          </cell>
          <cell r="N8">
            <v>983703</v>
          </cell>
          <cell r="O8">
            <v>0.95306205493387575</v>
          </cell>
          <cell r="P8">
            <v>4674</v>
          </cell>
          <cell r="Q8">
            <v>4.5284115680860335</v>
          </cell>
        </row>
        <row r="9">
          <cell r="B9" t="str">
            <v>90-91</v>
          </cell>
          <cell r="C9">
            <v>160</v>
          </cell>
          <cell r="D9">
            <v>1050</v>
          </cell>
          <cell r="E9">
            <v>1019.65</v>
          </cell>
          <cell r="F9">
            <v>97.109523809523807</v>
          </cell>
          <cell r="G9">
            <v>76.790000000000006</v>
          </cell>
          <cell r="H9">
            <v>72.749001141552512</v>
          </cell>
          <cell r="I9">
            <v>126</v>
          </cell>
          <cell r="J9">
            <v>12.357181385769627</v>
          </cell>
          <cell r="K9">
            <v>176</v>
          </cell>
          <cell r="N9">
            <v>985516</v>
          </cell>
          <cell r="O9">
            <v>0.9665238071887412</v>
          </cell>
          <cell r="P9">
            <v>4737</v>
          </cell>
          <cell r="Q9">
            <v>4.6457117638405334</v>
          </cell>
        </row>
        <row r="10">
          <cell r="B10" t="str">
            <v>91-92</v>
          </cell>
          <cell r="C10">
            <v>160</v>
          </cell>
          <cell r="D10">
            <v>840</v>
          </cell>
          <cell r="E10">
            <v>623.36</v>
          </cell>
          <cell r="F10">
            <v>74.209523809523816</v>
          </cell>
          <cell r="G10">
            <v>55.55</v>
          </cell>
          <cell r="H10">
            <v>44.474885844748862</v>
          </cell>
          <cell r="I10">
            <v>91.84</v>
          </cell>
          <cell r="J10">
            <v>14.733059548254619</v>
          </cell>
          <cell r="K10">
            <v>146</v>
          </cell>
          <cell r="N10">
            <v>626484</v>
          </cell>
          <cell r="O10">
            <v>1.0050115503080082</v>
          </cell>
          <cell r="P10">
            <v>6372</v>
          </cell>
          <cell r="Q10">
            <v>10.222022587268993</v>
          </cell>
        </row>
        <row r="11">
          <cell r="B11" t="str">
            <v>92-93</v>
          </cell>
          <cell r="C11">
            <v>160</v>
          </cell>
          <cell r="D11">
            <v>840</v>
          </cell>
          <cell r="E11">
            <v>725.76</v>
          </cell>
          <cell r="F11">
            <v>86.4</v>
          </cell>
          <cell r="G11">
            <v>61.32</v>
          </cell>
          <cell r="H11">
            <v>51.780821917808218</v>
          </cell>
          <cell r="I11">
            <v>104.13</v>
          </cell>
          <cell r="J11">
            <v>14.347718253968255</v>
          </cell>
          <cell r="K11">
            <v>192</v>
          </cell>
          <cell r="N11">
            <v>745282</v>
          </cell>
          <cell r="O11">
            <v>1.0268986992945326</v>
          </cell>
          <cell r="P11">
            <v>7889</v>
          </cell>
          <cell r="Q11">
            <v>10.869984567901234</v>
          </cell>
        </row>
        <row r="12">
          <cell r="B12" t="str">
            <v>93-94</v>
          </cell>
          <cell r="C12">
            <v>160</v>
          </cell>
          <cell r="D12">
            <v>850</v>
          </cell>
          <cell r="E12">
            <v>726.2</v>
          </cell>
          <cell r="F12">
            <v>85.435294117647061</v>
          </cell>
          <cell r="G12">
            <v>60.264794520547945</v>
          </cell>
          <cell r="H12">
            <v>51.812214611872143</v>
          </cell>
          <cell r="I12">
            <v>102.85735</v>
          </cell>
          <cell r="J12">
            <v>14.163777196364638</v>
          </cell>
          <cell r="K12">
            <v>164</v>
          </cell>
          <cell r="N12">
            <v>747152</v>
          </cell>
          <cell r="O12">
            <v>1.0288515560451665</v>
          </cell>
          <cell r="P12">
            <v>6596.07</v>
          </cell>
          <cell r="Q12">
            <v>9.0829936656568435</v>
          </cell>
        </row>
        <row r="13">
          <cell r="B13" t="str">
            <v>94-95</v>
          </cell>
          <cell r="C13">
            <v>160</v>
          </cell>
          <cell r="D13">
            <v>850</v>
          </cell>
          <cell r="E13">
            <v>797.1</v>
          </cell>
          <cell r="F13">
            <v>93.776470588235298</v>
          </cell>
          <cell r="G13">
            <v>67.2</v>
          </cell>
          <cell r="H13">
            <v>56.87071917808219</v>
          </cell>
          <cell r="I13">
            <v>111.1</v>
          </cell>
          <cell r="J13">
            <v>13.938025341864257</v>
          </cell>
          <cell r="K13">
            <v>182</v>
          </cell>
          <cell r="N13">
            <v>830584</v>
          </cell>
          <cell r="O13">
            <v>1.0420072763768662</v>
          </cell>
          <cell r="P13">
            <v>10237</v>
          </cell>
          <cell r="Q13">
            <v>12.842805168736669</v>
          </cell>
        </row>
        <row r="14">
          <cell r="B14" t="str">
            <v>95-96</v>
          </cell>
          <cell r="C14">
            <v>160</v>
          </cell>
          <cell r="D14">
            <v>900</v>
          </cell>
          <cell r="E14">
            <v>1017.6</v>
          </cell>
          <cell r="F14">
            <v>113.06666666666666</v>
          </cell>
          <cell r="G14">
            <v>76.7</v>
          </cell>
          <cell r="H14">
            <v>72.404371584699447</v>
          </cell>
          <cell r="I14">
            <v>127</v>
          </cell>
          <cell r="J14">
            <v>12.480345911949685</v>
          </cell>
          <cell r="K14">
            <v>192</v>
          </cell>
          <cell r="N14">
            <v>1055897</v>
          </cell>
          <cell r="O14">
            <v>1.0376346305031448</v>
          </cell>
          <cell r="P14">
            <v>6774</v>
          </cell>
          <cell r="Q14">
            <v>6.6568396226415096</v>
          </cell>
        </row>
        <row r="15">
          <cell r="B15" t="str">
            <v>96-97</v>
          </cell>
          <cell r="C15">
            <v>160</v>
          </cell>
          <cell r="D15">
            <v>900</v>
          </cell>
          <cell r="E15">
            <v>1111.0999999999999</v>
          </cell>
          <cell r="F15">
            <v>123.45555555555553</v>
          </cell>
          <cell r="G15">
            <v>81.400000000000006</v>
          </cell>
          <cell r="H15">
            <v>79.273687214611869</v>
          </cell>
          <cell r="I15">
            <v>128.80000000000001</v>
          </cell>
          <cell r="J15">
            <v>11.592115921159214</v>
          </cell>
          <cell r="K15">
            <v>196</v>
          </cell>
          <cell r="N15">
            <v>1098156</v>
          </cell>
          <cell r="O15">
            <v>0.98835028350283505</v>
          </cell>
          <cell r="P15">
            <v>6387</v>
          </cell>
          <cell r="Q15">
            <v>5.7483574835748366</v>
          </cell>
        </row>
        <row r="16">
          <cell r="B16" t="str">
            <v>97-98</v>
          </cell>
          <cell r="C16">
            <v>160</v>
          </cell>
          <cell r="D16">
            <v>1050</v>
          </cell>
          <cell r="E16">
            <v>1123.95</v>
          </cell>
          <cell r="F16">
            <v>107.04285714285714</v>
          </cell>
          <cell r="G16">
            <v>83.5</v>
          </cell>
          <cell r="H16">
            <v>80.190496575342465</v>
          </cell>
          <cell r="I16">
            <v>132.66300000000001</v>
          </cell>
          <cell r="J16">
            <v>11.803283064193247</v>
          </cell>
          <cell r="K16">
            <v>190</v>
          </cell>
          <cell r="N16">
            <v>1049273</v>
          </cell>
          <cell r="O16">
            <v>0.93355843231460478</v>
          </cell>
          <cell r="P16">
            <v>5874</v>
          </cell>
          <cell r="Q16">
            <v>5.2262111303883625</v>
          </cell>
        </row>
        <row r="17">
          <cell r="B17" t="str">
            <v>98-99</v>
          </cell>
          <cell r="C17">
            <v>160</v>
          </cell>
          <cell r="D17">
            <v>1000</v>
          </cell>
          <cell r="E17">
            <v>827.49</v>
          </cell>
          <cell r="F17">
            <v>82.748999999999995</v>
          </cell>
          <cell r="G17">
            <v>59.9</v>
          </cell>
          <cell r="H17">
            <v>59.038955479452056</v>
          </cell>
          <cell r="I17">
            <v>98.7</v>
          </cell>
          <cell r="J17">
            <v>11.927636587753327</v>
          </cell>
          <cell r="K17">
            <v>188</v>
          </cell>
          <cell r="N17">
            <v>770211</v>
          </cell>
          <cell r="O17">
            <v>0.93077982815502303</v>
          </cell>
          <cell r="P17">
            <v>3594</v>
          </cell>
          <cell r="Q17">
            <v>4.3432549033825181</v>
          </cell>
        </row>
        <row r="18">
          <cell r="B18" t="str">
            <v>99-00</v>
          </cell>
          <cell r="C18">
            <v>160</v>
          </cell>
          <cell r="D18">
            <v>900</v>
          </cell>
          <cell r="E18">
            <v>991.4</v>
          </cell>
          <cell r="F18">
            <v>110.15555555555555</v>
          </cell>
          <cell r="G18">
            <v>76.5</v>
          </cell>
          <cell r="H18">
            <v>70.5</v>
          </cell>
          <cell r="I18">
            <v>123.9</v>
          </cell>
          <cell r="J18">
            <v>12.5</v>
          </cell>
          <cell r="K18">
            <v>172</v>
          </cell>
          <cell r="N18">
            <v>945093</v>
          </cell>
          <cell r="O18">
            <v>0.95</v>
          </cell>
          <cell r="P18">
            <v>4874</v>
          </cell>
          <cell r="Q18">
            <v>4.9162800080693971</v>
          </cell>
        </row>
        <row r="19">
          <cell r="B19" t="str">
            <v>00-01</v>
          </cell>
          <cell r="C19">
            <v>160</v>
          </cell>
          <cell r="D19">
            <v>850</v>
          </cell>
          <cell r="E19">
            <v>889.2</v>
          </cell>
          <cell r="F19">
            <v>104.61176470588235</v>
          </cell>
          <cell r="G19">
            <v>64.37</v>
          </cell>
          <cell r="H19">
            <v>63.44</v>
          </cell>
          <cell r="I19">
            <v>107.73</v>
          </cell>
          <cell r="J19">
            <v>12.12</v>
          </cell>
          <cell r="K19">
            <v>180</v>
          </cell>
          <cell r="N19">
            <v>852784</v>
          </cell>
          <cell r="O19">
            <v>0.95899999999999996</v>
          </cell>
          <cell r="P19">
            <v>3494</v>
          </cell>
          <cell r="Q19">
            <v>3.93</v>
          </cell>
        </row>
        <row r="20">
          <cell r="A20" t="str">
            <v>Average last 5 years</v>
          </cell>
          <cell r="D20">
            <v>940</v>
          </cell>
          <cell r="E20">
            <v>988.62800000000004</v>
          </cell>
          <cell r="F20">
            <v>105.60294659197011</v>
          </cell>
          <cell r="G20">
            <v>73.134</v>
          </cell>
          <cell r="H20">
            <v>70.488627853881283</v>
          </cell>
          <cell r="I20">
            <v>118.3586</v>
          </cell>
          <cell r="J20">
            <v>11.988607114621157</v>
          </cell>
          <cell r="K20">
            <v>185.2</v>
          </cell>
          <cell r="L20">
            <v>0</v>
          </cell>
          <cell r="M20">
            <v>0</v>
          </cell>
          <cell r="N20">
            <v>943103.4</v>
          </cell>
          <cell r="O20">
            <v>0.95233770879449242</v>
          </cell>
          <cell r="P20">
            <v>4844.6000000000004</v>
          </cell>
          <cell r="Q20">
            <v>4.832820705083023</v>
          </cell>
        </row>
        <row r="21">
          <cell r="A21" t="str">
            <v>KORBA EAST III</v>
          </cell>
          <cell r="B21" t="str">
            <v>88-89</v>
          </cell>
          <cell r="C21">
            <v>240</v>
          </cell>
          <cell r="D21">
            <v>1200</v>
          </cell>
          <cell r="E21">
            <v>1075.1099999999999</v>
          </cell>
          <cell r="F21">
            <v>89.592499999999987</v>
          </cell>
          <cell r="G21">
            <v>73.069999999999993</v>
          </cell>
          <cell r="H21">
            <v>51.137271689497709</v>
          </cell>
          <cell r="I21" t="str">
            <v xml:space="preserve"> </v>
          </cell>
          <cell r="J21">
            <v>0</v>
          </cell>
          <cell r="K21">
            <v>212</v>
          </cell>
          <cell r="N21">
            <v>978858</v>
          </cell>
          <cell r="O21">
            <v>0.9104724167759578</v>
          </cell>
          <cell r="P21">
            <v>19275</v>
          </cell>
          <cell r="Q21">
            <v>17.928398024388205</v>
          </cell>
        </row>
        <row r="22">
          <cell r="B22" t="str">
            <v>89-90</v>
          </cell>
          <cell r="C22">
            <v>240</v>
          </cell>
          <cell r="D22">
            <v>1110</v>
          </cell>
          <cell r="E22">
            <v>1193.79</v>
          </cell>
          <cell r="F22">
            <v>107.54864864864865</v>
          </cell>
          <cell r="G22">
            <v>78.05</v>
          </cell>
          <cell r="H22">
            <v>56.782248858447488</v>
          </cell>
          <cell r="I22">
            <v>114</v>
          </cell>
          <cell r="J22">
            <v>9.5494182393888369</v>
          </cell>
          <cell r="K22">
            <v>224</v>
          </cell>
          <cell r="N22">
            <v>1094158</v>
          </cell>
          <cell r="O22">
            <v>0.916541435260808</v>
          </cell>
          <cell r="P22">
            <v>18208</v>
          </cell>
          <cell r="Q22">
            <v>15.252263798490523</v>
          </cell>
        </row>
        <row r="23">
          <cell r="B23" t="str">
            <v>90-91</v>
          </cell>
          <cell r="C23">
            <v>240</v>
          </cell>
          <cell r="D23">
            <v>1250</v>
          </cell>
          <cell r="E23">
            <v>1137.1400000000001</v>
          </cell>
          <cell r="F23">
            <v>90.97120000000001</v>
          </cell>
          <cell r="G23">
            <v>73.55</v>
          </cell>
          <cell r="H23">
            <v>54.087709284627103</v>
          </cell>
          <cell r="I23">
            <v>113</v>
          </cell>
          <cell r="J23">
            <v>9.9372108975148166</v>
          </cell>
          <cell r="K23">
            <v>215</v>
          </cell>
          <cell r="N23">
            <v>1065421</v>
          </cell>
          <cell r="O23">
            <v>0.93693036917178185</v>
          </cell>
          <cell r="P23">
            <v>14929</v>
          </cell>
          <cell r="Q23">
            <v>13.128550574247672</v>
          </cell>
        </row>
        <row r="24">
          <cell r="B24" t="str">
            <v>91-92</v>
          </cell>
          <cell r="C24">
            <v>240</v>
          </cell>
          <cell r="D24">
            <v>1200</v>
          </cell>
          <cell r="E24">
            <v>850.6</v>
          </cell>
          <cell r="F24">
            <v>70.88333333333334</v>
          </cell>
          <cell r="G24">
            <v>60.67</v>
          </cell>
          <cell r="H24">
            <v>40.458523592085236</v>
          </cell>
          <cell r="I24">
            <v>93.49</v>
          </cell>
          <cell r="J24">
            <v>10.99106513049612</v>
          </cell>
          <cell r="K24">
            <v>218</v>
          </cell>
          <cell r="N24">
            <v>821535</v>
          </cell>
          <cell r="O24">
            <v>0.96583000235128147</v>
          </cell>
          <cell r="P24">
            <v>13865</v>
          </cell>
          <cell r="Q24">
            <v>16.300258640959321</v>
          </cell>
        </row>
        <row r="25">
          <cell r="B25" t="str">
            <v>92-93</v>
          </cell>
          <cell r="C25">
            <v>240</v>
          </cell>
          <cell r="D25">
            <v>1100</v>
          </cell>
          <cell r="E25">
            <v>866.45</v>
          </cell>
          <cell r="F25">
            <v>78.768181818181816</v>
          </cell>
          <cell r="G25">
            <v>60.12</v>
          </cell>
          <cell r="H25">
            <v>41.212423896499239</v>
          </cell>
          <cell r="I25">
            <v>93.94</v>
          </cell>
          <cell r="J25">
            <v>10.841941254544405</v>
          </cell>
          <cell r="K25">
            <v>220</v>
          </cell>
          <cell r="N25">
            <v>837244</v>
          </cell>
          <cell r="O25">
            <v>0.96629234231634831</v>
          </cell>
          <cell r="P25">
            <v>13463</v>
          </cell>
          <cell r="Q25">
            <v>15.538115298055283</v>
          </cell>
        </row>
        <row r="26">
          <cell r="B26" t="str">
            <v>93-94</v>
          </cell>
          <cell r="C26">
            <v>240</v>
          </cell>
          <cell r="D26">
            <v>1200</v>
          </cell>
          <cell r="E26">
            <v>1009.737</v>
          </cell>
          <cell r="F26">
            <v>84.144750000000002</v>
          </cell>
          <cell r="G26">
            <v>68.032301369863021</v>
          </cell>
          <cell r="H26">
            <v>48.027825342465754</v>
          </cell>
          <cell r="I26">
            <v>106.832292</v>
          </cell>
          <cell r="J26">
            <v>10.580209698168929</v>
          </cell>
          <cell r="K26">
            <v>216</v>
          </cell>
          <cell r="N26">
            <v>1033657</v>
          </cell>
          <cell r="O26">
            <v>1.0236893369263482</v>
          </cell>
          <cell r="P26">
            <v>9864.48</v>
          </cell>
          <cell r="Q26">
            <v>9.7693557827434265</v>
          </cell>
        </row>
        <row r="27">
          <cell r="B27" t="str">
            <v>94-95</v>
          </cell>
          <cell r="C27">
            <v>240</v>
          </cell>
          <cell r="D27">
            <v>1150</v>
          </cell>
          <cell r="E27">
            <v>1103</v>
          </cell>
          <cell r="F27">
            <v>95.913043478260875</v>
          </cell>
          <cell r="G27">
            <v>76.5</v>
          </cell>
          <cell r="H27">
            <v>52.463850837138509</v>
          </cell>
          <cell r="I27">
            <v>121.3</v>
          </cell>
          <cell r="J27">
            <v>10.99728014505893</v>
          </cell>
          <cell r="K27">
            <v>217</v>
          </cell>
          <cell r="N27">
            <v>1127339</v>
          </cell>
          <cell r="O27">
            <v>1.0220661831368993</v>
          </cell>
          <cell r="P27">
            <v>19357</v>
          </cell>
          <cell r="Q27">
            <v>17.5494106980961</v>
          </cell>
        </row>
        <row r="28">
          <cell r="B28" t="str">
            <v>95-96</v>
          </cell>
          <cell r="C28">
            <v>240</v>
          </cell>
          <cell r="D28">
            <v>1150</v>
          </cell>
          <cell r="E28">
            <v>1114.5</v>
          </cell>
          <cell r="F28">
            <v>96.913043478260875</v>
          </cell>
          <cell r="G28">
            <v>72.2</v>
          </cell>
          <cell r="H28">
            <v>52.866006375227684</v>
          </cell>
          <cell r="I28">
            <v>119.5</v>
          </cell>
          <cell r="J28">
            <v>10.722296994167788</v>
          </cell>
          <cell r="K28">
            <v>214</v>
          </cell>
          <cell r="N28">
            <v>1148422</v>
          </cell>
          <cell r="O28">
            <v>1.0304369672498879</v>
          </cell>
          <cell r="P28">
            <v>9390</v>
          </cell>
          <cell r="Q28">
            <v>8.4253028263795429</v>
          </cell>
        </row>
        <row r="29">
          <cell r="B29" t="str">
            <v>96-97</v>
          </cell>
          <cell r="C29">
            <v>240</v>
          </cell>
          <cell r="D29">
            <v>1200</v>
          </cell>
          <cell r="E29">
            <v>1261.0999999999999</v>
          </cell>
          <cell r="F29">
            <v>105.09166666666665</v>
          </cell>
          <cell r="G29">
            <v>78.599999999999994</v>
          </cell>
          <cell r="H29">
            <v>59.983828006088274</v>
          </cell>
          <cell r="I29">
            <v>130.69999999999999</v>
          </cell>
          <cell r="J29">
            <v>10.363967964475457</v>
          </cell>
          <cell r="K29">
            <v>217</v>
          </cell>
          <cell r="N29">
            <v>1215835</v>
          </cell>
          <cell r="O29">
            <v>0.96410673221790499</v>
          </cell>
          <cell r="P29">
            <v>7474</v>
          </cell>
          <cell r="Q29">
            <v>5.9265720402822932</v>
          </cell>
        </row>
        <row r="30">
          <cell r="B30" t="str">
            <v>97-98</v>
          </cell>
          <cell r="C30">
            <v>240</v>
          </cell>
          <cell r="D30">
            <v>1000</v>
          </cell>
          <cell r="E30">
            <v>1352.17</v>
          </cell>
          <cell r="F30">
            <v>135.21700000000001</v>
          </cell>
          <cell r="G30">
            <v>83.4</v>
          </cell>
          <cell r="H30">
            <v>64.31554414003044</v>
          </cell>
          <cell r="I30">
            <v>139.19800000000001</v>
          </cell>
          <cell r="J30">
            <v>10.294415643003468</v>
          </cell>
          <cell r="K30">
            <v>213</v>
          </cell>
          <cell r="N30">
            <v>1152800</v>
          </cell>
          <cell r="O30">
            <v>0.85255552186485428</v>
          </cell>
          <cell r="P30">
            <v>6231</v>
          </cell>
          <cell r="Q30">
            <v>4.6081483837091488</v>
          </cell>
        </row>
        <row r="31">
          <cell r="B31" t="str">
            <v>98-99</v>
          </cell>
          <cell r="C31">
            <v>240</v>
          </cell>
          <cell r="D31">
            <v>1100</v>
          </cell>
          <cell r="E31">
            <v>969.66</v>
          </cell>
          <cell r="F31">
            <v>88.150909090909096</v>
          </cell>
          <cell r="G31">
            <v>59.9</v>
          </cell>
          <cell r="H31">
            <v>46.121575342465754</v>
          </cell>
          <cell r="I31">
            <v>104.9</v>
          </cell>
          <cell r="J31">
            <v>10.818224944826023</v>
          </cell>
          <cell r="K31">
            <v>205</v>
          </cell>
          <cell r="N31">
            <v>842753</v>
          </cell>
          <cell r="O31">
            <v>0.86912216653259911</v>
          </cell>
          <cell r="P31">
            <v>4062</v>
          </cell>
          <cell r="Q31">
            <v>4.1890972093311056</v>
          </cell>
        </row>
        <row r="32">
          <cell r="B32" t="str">
            <v>99-00</v>
          </cell>
          <cell r="C32">
            <v>240</v>
          </cell>
          <cell r="D32">
            <v>1000</v>
          </cell>
          <cell r="E32">
            <v>1349.3</v>
          </cell>
          <cell r="F32">
            <v>150.1</v>
          </cell>
          <cell r="G32">
            <v>84.2</v>
          </cell>
          <cell r="H32">
            <v>64</v>
          </cell>
          <cell r="I32">
            <v>136.1</v>
          </cell>
          <cell r="J32">
            <v>10.1</v>
          </cell>
          <cell r="K32">
            <v>208</v>
          </cell>
          <cell r="N32">
            <v>1212963</v>
          </cell>
          <cell r="O32">
            <v>0.9</v>
          </cell>
          <cell r="P32">
            <v>5019</v>
          </cell>
          <cell r="Q32">
            <v>3.72</v>
          </cell>
        </row>
        <row r="33">
          <cell r="B33" t="str">
            <v>00-01</v>
          </cell>
          <cell r="C33">
            <v>240</v>
          </cell>
          <cell r="D33">
            <v>1150</v>
          </cell>
          <cell r="E33">
            <v>1293.6300000000001</v>
          </cell>
          <cell r="F33">
            <v>112.48956521739132</v>
          </cell>
          <cell r="G33">
            <v>81.05</v>
          </cell>
          <cell r="H33">
            <v>61.53</v>
          </cell>
          <cell r="I33">
            <v>128.52000000000001</v>
          </cell>
          <cell r="J33">
            <v>9.93</v>
          </cell>
          <cell r="K33">
            <v>206</v>
          </cell>
          <cell r="N33">
            <v>1151942</v>
          </cell>
          <cell r="O33">
            <v>0.89</v>
          </cell>
          <cell r="P33">
            <v>5085</v>
          </cell>
          <cell r="Q33">
            <v>3.93</v>
          </cell>
        </row>
        <row r="34">
          <cell r="A34" t="str">
            <v>Average last 5 years</v>
          </cell>
          <cell r="D34">
            <v>1090</v>
          </cell>
          <cell r="E34">
            <v>1245.172</v>
          </cell>
          <cell r="F34">
            <v>118.20982819499341</v>
          </cell>
          <cell r="G34">
            <v>77.430000000000007</v>
          </cell>
          <cell r="H34">
            <v>59.190189497716894</v>
          </cell>
          <cell r="I34">
            <v>127.8836</v>
          </cell>
          <cell r="J34">
            <v>10.301321710460989</v>
          </cell>
          <cell r="K34">
            <v>209.8</v>
          </cell>
          <cell r="L34">
            <v>0</v>
          </cell>
          <cell r="M34">
            <v>0</v>
          </cell>
          <cell r="N34">
            <v>1115258.6000000001</v>
          </cell>
          <cell r="O34">
            <v>0.89515688412307171</v>
          </cell>
          <cell r="P34">
            <v>5574.2</v>
          </cell>
          <cell r="Q34">
            <v>4.4747635266645087</v>
          </cell>
        </row>
        <row r="35">
          <cell r="A35" t="str">
            <v>KORBA EAST</v>
          </cell>
          <cell r="B35" t="str">
            <v>88-89</v>
          </cell>
          <cell r="C35">
            <v>530</v>
          </cell>
          <cell r="D35">
            <v>2450</v>
          </cell>
          <cell r="E35">
            <v>1935.25</v>
          </cell>
          <cell r="F35">
            <v>78.989795918367349</v>
          </cell>
          <cell r="G35">
            <v>60.835283018867919</v>
          </cell>
          <cell r="H35">
            <v>41.682820711639529</v>
          </cell>
          <cell r="I35">
            <v>0</v>
          </cell>
          <cell r="J35">
            <v>0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>
            <v>1845307</v>
          </cell>
          <cell r="O35">
            <v>0.95352383412995734</v>
          </cell>
          <cell r="P35">
            <v>26429</v>
          </cell>
          <cell r="Q35">
            <v>13.656633509882445</v>
          </cell>
        </row>
        <row r="36">
          <cell r="B36" t="str">
            <v>89-90</v>
          </cell>
          <cell r="C36">
            <v>530</v>
          </cell>
          <cell r="D36">
            <v>2325</v>
          </cell>
          <cell r="E36">
            <v>2290.6799999999998</v>
          </cell>
          <cell r="F36">
            <v>98.523870967741928</v>
          </cell>
          <cell r="G36">
            <v>70.599811320754725</v>
          </cell>
          <cell r="H36">
            <v>49.338330317911598</v>
          </cell>
          <cell r="I36">
            <v>233</v>
          </cell>
          <cell r="J36">
            <v>10.171652085843506</v>
          </cell>
          <cell r="K36" t="str">
            <v xml:space="preserve"> </v>
          </cell>
          <cell r="L36">
            <v>126109</v>
          </cell>
          <cell r="M36">
            <v>2052076</v>
          </cell>
          <cell r="N36">
            <v>2149604</v>
          </cell>
          <cell r="O36">
            <v>0.93841304765397171</v>
          </cell>
          <cell r="P36">
            <v>22882</v>
          </cell>
          <cell r="Q36">
            <v>9.9891735205266574</v>
          </cell>
        </row>
        <row r="37">
          <cell r="B37" t="str">
            <v>90-91</v>
          </cell>
          <cell r="C37">
            <v>400</v>
          </cell>
          <cell r="D37">
            <v>2300</v>
          </cell>
          <cell r="E37">
            <v>2156.79</v>
          </cell>
          <cell r="F37">
            <v>93.773478260869567</v>
          </cell>
          <cell r="G37">
            <v>74.846000000000004</v>
          </cell>
          <cell r="H37">
            <v>61.552226027397261</v>
          </cell>
          <cell r="I37">
            <v>239</v>
          </cell>
          <cell r="J37">
            <v>11.081282832357346</v>
          </cell>
          <cell r="K37" t="str">
            <v xml:space="preserve"> </v>
          </cell>
          <cell r="L37">
            <v>140564</v>
          </cell>
          <cell r="M37">
            <v>1960713</v>
          </cell>
          <cell r="N37">
            <v>2050937</v>
          </cell>
          <cell r="O37">
            <v>0.9509210447006895</v>
          </cell>
          <cell r="P37">
            <v>19666</v>
          </cell>
          <cell r="Q37">
            <v>9.1181802586250864</v>
          </cell>
        </row>
        <row r="38">
          <cell r="B38" t="str">
            <v>91-92</v>
          </cell>
          <cell r="C38">
            <v>400</v>
          </cell>
          <cell r="D38">
            <v>2040</v>
          </cell>
          <cell r="E38">
            <v>1473.96</v>
          </cell>
          <cell r="F38">
            <v>72.252941176470586</v>
          </cell>
          <cell r="G38">
            <v>58.622000000000007</v>
          </cell>
          <cell r="H38">
            <v>41.950136612021858</v>
          </cell>
          <cell r="I38">
            <v>185.32999999999998</v>
          </cell>
          <cell r="J38">
            <v>12.573611224185187</v>
          </cell>
          <cell r="K38" t="str">
            <v xml:space="preserve"> </v>
          </cell>
          <cell r="L38">
            <v>106295</v>
          </cell>
          <cell r="M38">
            <v>1485028</v>
          </cell>
          <cell r="N38">
            <v>1448019</v>
          </cell>
          <cell r="O38">
            <v>0.98240047219734594</v>
          </cell>
          <cell r="P38">
            <v>20237</v>
          </cell>
          <cell r="Q38">
            <v>13.729680588347037</v>
          </cell>
        </row>
        <row r="39">
          <cell r="B39" t="str">
            <v>92-93</v>
          </cell>
          <cell r="C39">
            <v>400</v>
          </cell>
          <cell r="D39">
            <v>1940</v>
          </cell>
          <cell r="E39">
            <v>1592.21</v>
          </cell>
          <cell r="F39">
            <v>82.072680412371128</v>
          </cell>
          <cell r="G39">
            <v>60.6</v>
          </cell>
          <cell r="H39">
            <v>45.439783105022833</v>
          </cell>
          <cell r="I39">
            <v>198.07</v>
          </cell>
          <cell r="J39">
            <v>12.439941967454041</v>
          </cell>
          <cell r="K39" t="str">
            <v xml:space="preserve"> </v>
          </cell>
          <cell r="L39">
            <v>138478</v>
          </cell>
          <cell r="M39">
            <v>1460489</v>
          </cell>
          <cell r="N39">
            <v>1582526</v>
          </cell>
          <cell r="O39">
            <v>0.99391788771581635</v>
          </cell>
          <cell r="P39">
            <v>21352</v>
          </cell>
          <cell r="Q39">
            <v>13.410291356039718</v>
          </cell>
        </row>
        <row r="40">
          <cell r="B40" t="str">
            <v>93-94</v>
          </cell>
          <cell r="C40">
            <v>400</v>
          </cell>
          <cell r="D40">
            <v>2050</v>
          </cell>
          <cell r="E40">
            <v>1735.9369999999999</v>
          </cell>
          <cell r="F40">
            <v>84.679853658536572</v>
          </cell>
          <cell r="G40">
            <v>64.925298630136979</v>
          </cell>
          <cell r="H40">
            <v>49.541581050228309</v>
          </cell>
          <cell r="I40">
            <v>209.68964199999999</v>
          </cell>
          <cell r="J40">
            <v>12.079334791527572</v>
          </cell>
          <cell r="K40" t="str">
            <v xml:space="preserve"> </v>
          </cell>
          <cell r="L40">
            <v>55118</v>
          </cell>
          <cell r="M40">
            <v>1778517</v>
          </cell>
          <cell r="N40">
            <v>1780809</v>
          </cell>
          <cell r="O40">
            <v>1.0258488643309061</v>
          </cell>
          <cell r="P40">
            <v>16460.55</v>
          </cell>
          <cell r="Q40">
            <v>9.482227753656959</v>
          </cell>
        </row>
        <row r="41">
          <cell r="B41" t="str">
            <v>94-95</v>
          </cell>
          <cell r="C41">
            <v>400</v>
          </cell>
          <cell r="D41">
            <v>2000</v>
          </cell>
          <cell r="E41">
            <v>1900.1</v>
          </cell>
          <cell r="F41">
            <v>95.004999999999995</v>
          </cell>
          <cell r="G41">
            <v>72.78</v>
          </cell>
          <cell r="H41">
            <v>54.226598173515981</v>
          </cell>
          <cell r="I41">
            <v>232.39999999999998</v>
          </cell>
          <cell r="J41">
            <v>12.230935213936107</v>
          </cell>
          <cell r="K41">
            <v>390</v>
          </cell>
          <cell r="L41">
            <v>55519</v>
          </cell>
          <cell r="M41">
            <v>1906808</v>
          </cell>
          <cell r="N41">
            <v>1957923</v>
          </cell>
          <cell r="O41">
            <v>1.0304315562338824</v>
          </cell>
          <cell r="P41">
            <v>29594</v>
          </cell>
          <cell r="Q41">
            <v>15.57496973843482</v>
          </cell>
        </row>
        <row r="42">
          <cell r="B42" t="str">
            <v>95-96</v>
          </cell>
          <cell r="C42">
            <v>400</v>
          </cell>
          <cell r="D42">
            <v>2050</v>
          </cell>
          <cell r="E42">
            <v>2132.1</v>
          </cell>
          <cell r="F42">
            <v>104.00487804878048</v>
          </cell>
          <cell r="G42">
            <v>74</v>
          </cell>
          <cell r="H42">
            <v>60.681352459016395</v>
          </cell>
          <cell r="I42">
            <v>246.5</v>
          </cell>
          <cell r="J42">
            <v>11.561371417850946</v>
          </cell>
          <cell r="K42">
            <v>393</v>
          </cell>
          <cell r="L42">
            <v>66859</v>
          </cell>
          <cell r="M42">
            <v>1965681</v>
          </cell>
          <cell r="N42">
            <v>2204319</v>
          </cell>
          <cell r="O42">
            <v>1.0338722386379626</v>
          </cell>
          <cell r="P42">
            <v>16164</v>
          </cell>
          <cell r="Q42">
            <v>7.581257914731955</v>
          </cell>
        </row>
        <row r="43">
          <cell r="B43" t="str">
            <v>96-97</v>
          </cell>
          <cell r="C43">
            <v>400</v>
          </cell>
          <cell r="D43">
            <v>2100</v>
          </cell>
          <cell r="E43">
            <v>2372.1999999999998</v>
          </cell>
          <cell r="F43">
            <v>112.96190476190475</v>
          </cell>
          <cell r="G43">
            <v>79.72</v>
          </cell>
          <cell r="H43">
            <v>67.699771689497709</v>
          </cell>
          <cell r="I43">
            <v>259.5</v>
          </cell>
          <cell r="J43">
            <v>10.939212545316584</v>
          </cell>
          <cell r="K43">
            <v>426</v>
          </cell>
          <cell r="L43">
            <v>76639</v>
          </cell>
          <cell r="M43">
            <v>2274395</v>
          </cell>
          <cell r="N43">
            <v>2313991</v>
          </cell>
          <cell r="O43">
            <v>0.97546201837956326</v>
          </cell>
          <cell r="P43">
            <v>13861</v>
          </cell>
          <cell r="Q43">
            <v>5.8430992327796982</v>
          </cell>
        </row>
        <row r="44">
          <cell r="B44" t="str">
            <v>97-98</v>
          </cell>
          <cell r="C44">
            <v>400</v>
          </cell>
          <cell r="D44">
            <v>2050</v>
          </cell>
          <cell r="E44">
            <v>2476.12</v>
          </cell>
          <cell r="F44">
            <v>120.78634146341463</v>
          </cell>
          <cell r="G44">
            <v>83.44</v>
          </cell>
          <cell r="H44">
            <v>70.665525114155244</v>
          </cell>
          <cell r="I44">
            <v>271.86099999999999</v>
          </cell>
          <cell r="J44">
            <v>10.97931441125632</v>
          </cell>
          <cell r="K44">
            <v>395</v>
          </cell>
          <cell r="L44">
            <v>22006</v>
          </cell>
          <cell r="M44">
            <v>2264444</v>
          </cell>
          <cell r="N44">
            <v>2202073</v>
          </cell>
          <cell r="O44">
            <v>0.8893240230683489</v>
          </cell>
          <cell r="P44">
            <v>12105</v>
          </cell>
          <cell r="Q44">
            <v>4.8886968321406075</v>
          </cell>
        </row>
        <row r="45">
          <cell r="B45" t="str">
            <v>98-99</v>
          </cell>
          <cell r="C45">
            <v>400</v>
          </cell>
          <cell r="D45">
            <v>2100</v>
          </cell>
          <cell r="E45">
            <v>1797.15</v>
          </cell>
          <cell r="F45">
            <v>85.578571428571422</v>
          </cell>
          <cell r="G45">
            <v>59.9</v>
          </cell>
          <cell r="H45">
            <v>51.288527397260275</v>
          </cell>
          <cell r="I45">
            <v>203.60000000000002</v>
          </cell>
          <cell r="J45">
            <v>11.329048771666251</v>
          </cell>
          <cell r="K45">
            <v>392</v>
          </cell>
          <cell r="L45">
            <v>82281</v>
          </cell>
          <cell r="M45">
            <v>1607171</v>
          </cell>
          <cell r="N45">
            <v>1612964</v>
          </cell>
          <cell r="O45">
            <v>0.89751217205019063</v>
          </cell>
          <cell r="P45">
            <v>7656</v>
          </cell>
          <cell r="Q45">
            <v>4.2600784575577997</v>
          </cell>
        </row>
        <row r="46">
          <cell r="B46" t="str">
            <v>99-00</v>
          </cell>
          <cell r="C46">
            <v>400</v>
          </cell>
          <cell r="D46">
            <v>1900</v>
          </cell>
          <cell r="E46">
            <v>2340.6999999999998</v>
          </cell>
          <cell r="F46">
            <v>123.19473684210524</v>
          </cell>
          <cell r="G46">
            <v>81.099999999999994</v>
          </cell>
          <cell r="H46">
            <v>66.599999999999994</v>
          </cell>
          <cell r="I46">
            <v>260</v>
          </cell>
          <cell r="J46">
            <v>11.107788268466699</v>
          </cell>
          <cell r="K46">
            <v>395</v>
          </cell>
          <cell r="L46">
            <v>69143</v>
          </cell>
          <cell r="M46">
            <v>2183603</v>
          </cell>
          <cell r="N46">
            <v>2158056</v>
          </cell>
          <cell r="O46">
            <v>0.92</v>
          </cell>
          <cell r="P46">
            <v>9893</v>
          </cell>
          <cell r="Q46">
            <v>4.2300000000000004</v>
          </cell>
        </row>
        <row r="47">
          <cell r="B47" t="str">
            <v>00-01</v>
          </cell>
          <cell r="C47">
            <v>400</v>
          </cell>
          <cell r="D47">
            <v>2000</v>
          </cell>
          <cell r="E47">
            <v>2182.83</v>
          </cell>
          <cell r="F47">
            <v>109.14149999999999</v>
          </cell>
          <cell r="G47">
            <v>74.38</v>
          </cell>
          <cell r="H47">
            <v>62.3</v>
          </cell>
          <cell r="I47">
            <v>236.25</v>
          </cell>
          <cell r="J47">
            <v>10.82</v>
          </cell>
          <cell r="K47">
            <v>379</v>
          </cell>
          <cell r="L47">
            <v>90525</v>
          </cell>
          <cell r="M47">
            <v>1943564</v>
          </cell>
          <cell r="N47">
            <v>2004726</v>
          </cell>
          <cell r="O47">
            <v>0.91800000000000004</v>
          </cell>
          <cell r="P47">
            <v>8579</v>
          </cell>
          <cell r="Q47">
            <v>3.93</v>
          </cell>
        </row>
        <row r="48">
          <cell r="A48" t="str">
            <v>Average last 5 years</v>
          </cell>
          <cell r="D48">
            <v>2030</v>
          </cell>
          <cell r="E48">
            <v>2233.7999999999997</v>
          </cell>
          <cell r="F48">
            <v>110.3326108991992</v>
          </cell>
          <cell r="G48">
            <v>75.707999999999998</v>
          </cell>
          <cell r="H48">
            <v>63.710764840182641</v>
          </cell>
          <cell r="I48">
            <v>246.2422</v>
          </cell>
          <cell r="J48">
            <v>11.035072799341171</v>
          </cell>
          <cell r="K48">
            <v>397.4</v>
          </cell>
          <cell r="L48">
            <v>68118.8</v>
          </cell>
          <cell r="M48">
            <v>2054635.4</v>
          </cell>
          <cell r="N48">
            <v>2058362</v>
          </cell>
          <cell r="O48">
            <v>0.92005964269962059</v>
          </cell>
          <cell r="P48">
            <v>10418.799999999999</v>
          </cell>
          <cell r="Q48">
            <v>4.6303749044956213</v>
          </cell>
        </row>
        <row r="49">
          <cell r="A49" t="str">
            <v>STATE  LOAD  DESPATCH  CENTRE  M.P.E.B.  JABALPUR</v>
          </cell>
        </row>
        <row r="50">
          <cell r="A50" t="str">
            <v>KORBA WEST</v>
          </cell>
        </row>
        <row r="51">
          <cell r="A51" t="str">
            <v>STATION NAME</v>
          </cell>
          <cell r="B51" t="str">
            <v>YEAR</v>
          </cell>
          <cell r="C51" t="str">
            <v>CAPACITY</v>
          </cell>
          <cell r="D51" t="str">
            <v>TARGET</v>
          </cell>
          <cell r="E51" t="str">
            <v>ACTUAL GENE.</v>
          </cell>
          <cell r="F51" t="str">
            <v>ACHIEVE-MENT</v>
          </cell>
          <cell r="G51" t="str">
            <v>AVAIL-ABILITY</v>
          </cell>
          <cell r="H51" t="str">
            <v>P.L.F.</v>
          </cell>
          <cell r="I51" t="str">
            <v>AUXILIARY CONSUMPTION</v>
          </cell>
          <cell r="K51" t="str">
            <v>MAXIMUM DEMAND</v>
          </cell>
          <cell r="L51" t="str">
            <v>COAL IN MT</v>
          </cell>
          <cell r="N51" t="str">
            <v>COAL CONSUMED</v>
          </cell>
          <cell r="P51" t="str">
            <v>FUEL OIL CONSUMPTION</v>
          </cell>
        </row>
        <row r="52">
          <cell r="C52" t="str">
            <v>MW</v>
          </cell>
          <cell r="D52" t="str">
            <v>MKwh</v>
          </cell>
          <cell r="E52" t="str">
            <v>MKwh</v>
          </cell>
          <cell r="F52" t="str">
            <v>%</v>
          </cell>
          <cell r="G52" t="str">
            <v>%</v>
          </cell>
          <cell r="H52" t="str">
            <v>%</v>
          </cell>
          <cell r="I52" t="str">
            <v>MKwh</v>
          </cell>
          <cell r="J52" t="str">
            <v>%</v>
          </cell>
          <cell r="K52" t="str">
            <v>MW</v>
          </cell>
          <cell r="L52" t="str">
            <v>OP.STOCK</v>
          </cell>
          <cell r="M52" t="str">
            <v>RECIEPT</v>
          </cell>
          <cell r="N52" t="str">
            <v>MT</v>
          </cell>
          <cell r="O52" t="str">
            <v>Kg/kWH</v>
          </cell>
          <cell r="P52" t="str">
            <v>KL</v>
          </cell>
          <cell r="Q52" t="str">
            <v>ml/KWH</v>
          </cell>
        </row>
        <row r="53">
          <cell r="A53" t="str">
            <v>KORBA WEST I</v>
          </cell>
          <cell r="B53" t="str">
            <v>88-89</v>
          </cell>
          <cell r="C53">
            <v>420</v>
          </cell>
          <cell r="D53">
            <v>2000</v>
          </cell>
          <cell r="E53">
            <v>2064.27</v>
          </cell>
          <cell r="F53">
            <v>103.2135</v>
          </cell>
          <cell r="G53">
            <v>68.7</v>
          </cell>
          <cell r="H53">
            <v>56.106490541422048</v>
          </cell>
          <cell r="I53" t="str">
            <v xml:space="preserve"> </v>
          </cell>
          <cell r="J53">
            <v>0</v>
          </cell>
          <cell r="K53">
            <v>420</v>
          </cell>
          <cell r="N53">
            <v>1641352</v>
          </cell>
          <cell r="O53">
            <v>0.79512466876910481</v>
          </cell>
          <cell r="P53">
            <v>8572</v>
          </cell>
          <cell r="Q53">
            <v>4.1525575627219311</v>
          </cell>
        </row>
        <row r="54">
          <cell r="B54" t="str">
            <v>89-90</v>
          </cell>
          <cell r="C54">
            <v>420</v>
          </cell>
          <cell r="D54">
            <v>2000</v>
          </cell>
          <cell r="E54">
            <v>2369.84</v>
          </cell>
          <cell r="F54">
            <v>118.492</v>
          </cell>
          <cell r="G54">
            <v>73.63</v>
          </cell>
          <cell r="H54">
            <v>64.411828658404005</v>
          </cell>
          <cell r="I54">
            <v>205</v>
          </cell>
          <cell r="J54">
            <v>8.6503730209634409</v>
          </cell>
          <cell r="K54">
            <v>430</v>
          </cell>
          <cell r="N54">
            <v>1805424</v>
          </cell>
          <cell r="O54">
            <v>0.76183371029267799</v>
          </cell>
          <cell r="P54">
            <v>10037</v>
          </cell>
          <cell r="Q54">
            <v>4.2353070249468319</v>
          </cell>
        </row>
        <row r="55">
          <cell r="B55" t="str">
            <v>90-91</v>
          </cell>
          <cell r="C55">
            <v>420</v>
          </cell>
          <cell r="D55">
            <v>2200</v>
          </cell>
          <cell r="E55">
            <v>2292.38</v>
          </cell>
          <cell r="F55">
            <v>104.19909090909091</v>
          </cell>
          <cell r="G55">
            <v>73.5</v>
          </cell>
          <cell r="H55">
            <v>62.30647966949337</v>
          </cell>
          <cell r="I55">
            <v>212.26</v>
          </cell>
          <cell r="J55">
            <v>9.2593723553686562</v>
          </cell>
          <cell r="K55">
            <v>435</v>
          </cell>
          <cell r="N55">
            <v>1619831</v>
          </cell>
          <cell r="O55">
            <v>0.70661539535330098</v>
          </cell>
          <cell r="P55">
            <v>11371</v>
          </cell>
          <cell r="Q55">
            <v>4.9603468883867423</v>
          </cell>
        </row>
        <row r="56">
          <cell r="B56" t="str">
            <v>91-92</v>
          </cell>
          <cell r="C56">
            <v>420</v>
          </cell>
          <cell r="D56">
            <v>2200</v>
          </cell>
          <cell r="E56">
            <v>2607.5700000000002</v>
          </cell>
          <cell r="F56">
            <v>118.52590909090911</v>
          </cell>
          <cell r="G56">
            <v>87.35</v>
          </cell>
          <cell r="H56">
            <v>70.873287671232887</v>
          </cell>
          <cell r="I56">
            <v>255</v>
          </cell>
          <cell r="J56">
            <v>9.7792197333149247</v>
          </cell>
          <cell r="K56">
            <v>415</v>
          </cell>
          <cell r="N56">
            <v>1954298</v>
          </cell>
          <cell r="O56">
            <v>0.74947096338736829</v>
          </cell>
          <cell r="P56">
            <v>14148</v>
          </cell>
          <cell r="Q56">
            <v>5.4257412073309625</v>
          </cell>
        </row>
        <row r="57">
          <cell r="B57" t="str">
            <v>92-93</v>
          </cell>
          <cell r="C57">
            <v>420</v>
          </cell>
          <cell r="D57">
            <v>2400</v>
          </cell>
          <cell r="E57">
            <v>2406.0700000000002</v>
          </cell>
          <cell r="F57">
            <v>100.25291666666668</v>
          </cell>
          <cell r="G57">
            <v>78.28</v>
          </cell>
          <cell r="H57">
            <v>65.396553598608406</v>
          </cell>
          <cell r="I57">
            <v>224.43</v>
          </cell>
          <cell r="J57">
            <v>9.3276587962943722</v>
          </cell>
          <cell r="K57">
            <v>425</v>
          </cell>
          <cell r="N57">
            <v>1700511</v>
          </cell>
          <cell r="O57">
            <v>0.70675873935504785</v>
          </cell>
          <cell r="P57">
            <v>12383</v>
          </cell>
          <cell r="Q57">
            <v>5.1465668081144766</v>
          </cell>
        </row>
        <row r="58">
          <cell r="B58" t="str">
            <v>93-94</v>
          </cell>
          <cell r="C58">
            <v>420</v>
          </cell>
          <cell r="D58">
            <v>2534</v>
          </cell>
          <cell r="E58">
            <v>2504.9</v>
          </cell>
          <cell r="F58">
            <v>98.851617995264405</v>
          </cell>
          <cell r="G58">
            <v>79.501534246575346</v>
          </cell>
          <cell r="H58">
            <v>68.082735377255929</v>
          </cell>
          <cell r="I58">
            <v>254.25299999999999</v>
          </cell>
          <cell r="J58">
            <v>10.150225557906502</v>
          </cell>
          <cell r="K58">
            <v>440</v>
          </cell>
          <cell r="N58">
            <v>1734277</v>
          </cell>
          <cell r="O58">
            <v>0.69235378657830648</v>
          </cell>
          <cell r="P58">
            <v>10457.49</v>
          </cell>
          <cell r="Q58">
            <v>4.1748133658030255</v>
          </cell>
        </row>
        <row r="59">
          <cell r="B59" t="str">
            <v>94-95</v>
          </cell>
          <cell r="C59">
            <v>420</v>
          </cell>
          <cell r="D59">
            <v>2480</v>
          </cell>
          <cell r="E59">
            <v>2383</v>
          </cell>
          <cell r="F59">
            <v>96.088709677419359</v>
          </cell>
          <cell r="G59">
            <v>77</v>
          </cell>
          <cell r="H59">
            <v>64.769515111980866</v>
          </cell>
          <cell r="I59">
            <v>253</v>
          </cell>
          <cell r="J59">
            <v>10.616869492236676</v>
          </cell>
          <cell r="K59">
            <v>420</v>
          </cell>
          <cell r="N59">
            <v>1601918</v>
          </cell>
          <cell r="O59">
            <v>0.6722274443978179</v>
          </cell>
          <cell r="P59">
            <v>12273</v>
          </cell>
          <cell r="Q59">
            <v>5.150230801510701</v>
          </cell>
        </row>
        <row r="60">
          <cell r="B60" t="str">
            <v>95-96</v>
          </cell>
          <cell r="C60">
            <v>420</v>
          </cell>
          <cell r="D60">
            <v>2500</v>
          </cell>
          <cell r="E60">
            <v>2636</v>
          </cell>
          <cell r="F60">
            <v>105.44</v>
          </cell>
          <cell r="G60">
            <v>81</v>
          </cell>
          <cell r="H60">
            <v>71.450255876485386</v>
          </cell>
          <cell r="I60">
            <v>267.8</v>
          </cell>
          <cell r="J60">
            <v>10.159332321699544</v>
          </cell>
          <cell r="K60">
            <v>420</v>
          </cell>
          <cell r="N60">
            <v>1807464</v>
          </cell>
          <cell r="O60">
            <v>0.68568437025796658</v>
          </cell>
          <cell r="P60">
            <v>8827</v>
          </cell>
          <cell r="Q60">
            <v>3.3486342943854326</v>
          </cell>
        </row>
        <row r="61">
          <cell r="B61" t="str">
            <v>96-97</v>
          </cell>
          <cell r="C61">
            <v>420</v>
          </cell>
          <cell r="D61">
            <v>2550</v>
          </cell>
          <cell r="E61">
            <v>2712.5</v>
          </cell>
          <cell r="F61">
            <v>106.37254901960785</v>
          </cell>
          <cell r="G61">
            <v>79.599999999999994</v>
          </cell>
          <cell r="H61">
            <v>73.725266362252668</v>
          </cell>
          <cell r="I61">
            <v>250.7</v>
          </cell>
          <cell r="J61">
            <v>9.2423963133640559</v>
          </cell>
          <cell r="K61">
            <v>440</v>
          </cell>
          <cell r="N61">
            <v>1843079</v>
          </cell>
          <cell r="O61">
            <v>0.67947612903225807</v>
          </cell>
          <cell r="P61">
            <v>9072</v>
          </cell>
          <cell r="Q61">
            <v>3.3445161290322583</v>
          </cell>
        </row>
        <row r="62">
          <cell r="B62" t="str">
            <v>97-98</v>
          </cell>
          <cell r="C62">
            <v>420</v>
          </cell>
          <cell r="D62">
            <v>2550</v>
          </cell>
          <cell r="E62">
            <v>2757.26</v>
          </cell>
          <cell r="F62">
            <v>108.1278431372549</v>
          </cell>
          <cell r="G62">
            <v>81.400000000000006</v>
          </cell>
          <cell r="H62">
            <v>74.941835181561203</v>
          </cell>
          <cell r="I62">
            <v>268.755</v>
          </cell>
          <cell r="J62">
            <v>9.7471765448307366</v>
          </cell>
          <cell r="K62">
            <v>435</v>
          </cell>
          <cell r="N62">
            <v>1910941</v>
          </cell>
          <cell r="O62">
            <v>0.69305796334041769</v>
          </cell>
          <cell r="P62">
            <v>6239</v>
          </cell>
          <cell r="Q62">
            <v>2.2627536032147857</v>
          </cell>
        </row>
        <row r="63">
          <cell r="B63" t="str">
            <v>98-99</v>
          </cell>
          <cell r="C63">
            <v>420</v>
          </cell>
          <cell r="D63">
            <v>2600</v>
          </cell>
          <cell r="E63">
            <v>2723.45</v>
          </cell>
          <cell r="F63">
            <v>104.74807692307692</v>
          </cell>
          <cell r="G63">
            <v>80.400000000000006</v>
          </cell>
          <cell r="H63">
            <v>74.022885409871705</v>
          </cell>
          <cell r="I63">
            <v>266.60000000000002</v>
          </cell>
          <cell r="J63">
            <v>9.7890543244781458</v>
          </cell>
          <cell r="K63">
            <v>430</v>
          </cell>
          <cell r="N63">
            <v>2064016</v>
          </cell>
          <cell r="O63">
            <v>0.75786814518349888</v>
          </cell>
          <cell r="P63">
            <v>5152</v>
          </cell>
          <cell r="Q63">
            <v>1.8917182250454387</v>
          </cell>
        </row>
        <row r="64">
          <cell r="B64" t="str">
            <v>99-00</v>
          </cell>
          <cell r="C64">
            <v>420</v>
          </cell>
          <cell r="D64">
            <v>2700</v>
          </cell>
          <cell r="E64">
            <v>2614.8000000000002</v>
          </cell>
          <cell r="F64">
            <v>96.844444444444449</v>
          </cell>
          <cell r="G64">
            <v>81.3</v>
          </cell>
          <cell r="H64">
            <v>70.900000000000006</v>
          </cell>
          <cell r="I64">
            <v>260.7</v>
          </cell>
          <cell r="J64">
            <v>10</v>
          </cell>
          <cell r="K64">
            <v>420</v>
          </cell>
          <cell r="N64">
            <v>2054539</v>
          </cell>
          <cell r="O64">
            <v>0.79</v>
          </cell>
          <cell r="P64">
            <v>3915</v>
          </cell>
          <cell r="Q64">
            <v>1.5</v>
          </cell>
        </row>
        <row r="65">
          <cell r="B65" t="str">
            <v>00-01</v>
          </cell>
          <cell r="C65">
            <v>420</v>
          </cell>
          <cell r="D65">
            <v>2800</v>
          </cell>
          <cell r="E65">
            <v>2792.13</v>
          </cell>
          <cell r="F65">
            <v>99.718928571428577</v>
          </cell>
          <cell r="G65">
            <v>87.16</v>
          </cell>
          <cell r="H65">
            <v>75.89</v>
          </cell>
          <cell r="I65">
            <v>267.75</v>
          </cell>
          <cell r="J65">
            <v>9.59</v>
          </cell>
          <cell r="K65">
            <v>420</v>
          </cell>
          <cell r="N65">
            <v>2056216</v>
          </cell>
          <cell r="O65">
            <v>0.73599999999999999</v>
          </cell>
          <cell r="P65">
            <v>3523</v>
          </cell>
          <cell r="Q65">
            <v>1.26</v>
          </cell>
        </row>
        <row r="66">
          <cell r="A66" t="str">
            <v>Average last 5 years</v>
          </cell>
          <cell r="D66">
            <v>2640</v>
          </cell>
          <cell r="E66">
            <v>2720.0279999999998</v>
          </cell>
          <cell r="F66">
            <v>103.16236841916255</v>
          </cell>
          <cell r="G66">
            <v>81.972000000000008</v>
          </cell>
          <cell r="H66">
            <v>73.895997390737122</v>
          </cell>
          <cell r="I66">
            <v>262.90099999999995</v>
          </cell>
          <cell r="J66">
            <v>9.6737254365345873</v>
          </cell>
          <cell r="K66">
            <v>429</v>
          </cell>
          <cell r="L66">
            <v>0</v>
          </cell>
          <cell r="M66">
            <v>0</v>
          </cell>
          <cell r="N66">
            <v>1985758.2</v>
          </cell>
          <cell r="O66">
            <v>0.73128044751123489</v>
          </cell>
          <cell r="P66">
            <v>5580.2</v>
          </cell>
          <cell r="Q66">
            <v>2.0517975914584965</v>
          </cell>
        </row>
        <row r="67">
          <cell r="A67" t="str">
            <v>KORBA WEST II</v>
          </cell>
          <cell r="B67" t="str">
            <v>88-89</v>
          </cell>
          <cell r="C67">
            <v>420</v>
          </cell>
          <cell r="D67">
            <v>1500</v>
          </cell>
          <cell r="E67">
            <v>1556.53</v>
          </cell>
          <cell r="F67">
            <v>103.76866666666666</v>
          </cell>
          <cell r="G67">
            <v>60.17</v>
          </cell>
          <cell r="H67">
            <v>42.306207871276364</v>
          </cell>
          <cell r="I67" t="str">
            <v xml:space="preserve">  </v>
          </cell>
          <cell r="J67">
            <v>0</v>
          </cell>
          <cell r="K67">
            <v>405</v>
          </cell>
          <cell r="N67">
            <v>1243803</v>
          </cell>
          <cell r="O67">
            <v>0.79908707188425532</v>
          </cell>
          <cell r="P67">
            <v>10940</v>
          </cell>
          <cell r="Q67">
            <v>7.0284543182592047</v>
          </cell>
        </row>
        <row r="68">
          <cell r="B68" t="str">
            <v>89-90</v>
          </cell>
          <cell r="C68">
            <v>420</v>
          </cell>
          <cell r="D68">
            <v>1560</v>
          </cell>
          <cell r="E68">
            <v>1683.58</v>
          </cell>
          <cell r="F68">
            <v>107.92179487179487</v>
          </cell>
          <cell r="G68">
            <v>52.76</v>
          </cell>
          <cell r="H68">
            <v>45.759404218308326</v>
          </cell>
          <cell r="I68">
            <v>149</v>
          </cell>
          <cell r="J68">
            <v>8.8501882892407853</v>
          </cell>
          <cell r="K68">
            <v>420</v>
          </cell>
          <cell r="N68">
            <v>1297045</v>
          </cell>
          <cell r="O68">
            <v>0.77040889057841033</v>
          </cell>
          <cell r="P68">
            <v>6352</v>
          </cell>
          <cell r="Q68">
            <v>3.7729124841112394</v>
          </cell>
        </row>
        <row r="69">
          <cell r="B69" t="str">
            <v>90-91</v>
          </cell>
          <cell r="C69">
            <v>420</v>
          </cell>
          <cell r="D69">
            <v>2200</v>
          </cell>
          <cell r="E69">
            <v>2768.58</v>
          </cell>
          <cell r="F69">
            <v>125.84454545454545</v>
          </cell>
          <cell r="G69">
            <v>89.4</v>
          </cell>
          <cell r="H69">
            <v>75.249510763209386</v>
          </cell>
          <cell r="I69">
            <v>260.75</v>
          </cell>
          <cell r="J69">
            <v>9.4181854958137379</v>
          </cell>
          <cell r="K69">
            <v>420</v>
          </cell>
          <cell r="N69">
            <v>1963008</v>
          </cell>
          <cell r="O69">
            <v>0.70903062219621615</v>
          </cell>
          <cell r="P69">
            <v>7928</v>
          </cell>
          <cell r="Q69">
            <v>2.8635618259179796</v>
          </cell>
        </row>
        <row r="70">
          <cell r="B70" t="str">
            <v>91-92</v>
          </cell>
          <cell r="C70">
            <v>420</v>
          </cell>
          <cell r="D70">
            <v>2200</v>
          </cell>
          <cell r="E70">
            <v>2041.83</v>
          </cell>
          <cell r="F70">
            <v>92.810454545454547</v>
          </cell>
          <cell r="G70">
            <v>68.760000000000005</v>
          </cell>
          <cell r="H70">
            <v>55.496575342465754</v>
          </cell>
          <cell r="I70">
            <v>189.16</v>
          </cell>
          <cell r="J70">
            <v>9.2642384527605142</v>
          </cell>
          <cell r="K70">
            <v>420</v>
          </cell>
          <cell r="N70">
            <v>1514144</v>
          </cell>
          <cell r="O70">
            <v>0.7415622260423248</v>
          </cell>
          <cell r="P70">
            <v>10879</v>
          </cell>
          <cell r="Q70">
            <v>5.3280635508343011</v>
          </cell>
        </row>
        <row r="71">
          <cell r="B71" t="str">
            <v>92-93</v>
          </cell>
          <cell r="C71">
            <v>420</v>
          </cell>
          <cell r="D71">
            <v>2400</v>
          </cell>
          <cell r="E71">
            <v>2447.34</v>
          </cell>
          <cell r="F71">
            <v>101.9725</v>
          </cell>
          <cell r="G71">
            <v>81.28</v>
          </cell>
          <cell r="H71">
            <v>66.518264840182653</v>
          </cell>
          <cell r="I71">
            <v>229.96</v>
          </cell>
          <cell r="J71">
            <v>9.3963241723667323</v>
          </cell>
          <cell r="K71">
            <v>420</v>
          </cell>
          <cell r="N71">
            <v>1717518</v>
          </cell>
          <cell r="O71">
            <v>0.7017896982029469</v>
          </cell>
          <cell r="P71">
            <v>12666</v>
          </cell>
          <cell r="Q71">
            <v>5.1754149403025318</v>
          </cell>
        </row>
        <row r="72">
          <cell r="B72" t="str">
            <v>93-94</v>
          </cell>
          <cell r="C72">
            <v>420</v>
          </cell>
          <cell r="D72">
            <v>2466</v>
          </cell>
          <cell r="E72">
            <v>2435.13</v>
          </cell>
          <cell r="F72">
            <v>98.748175182481745</v>
          </cell>
          <cell r="G72">
            <v>80.770465753424659</v>
          </cell>
          <cell r="H72">
            <v>66.186399217221137</v>
          </cell>
          <cell r="I72">
            <v>241.17</v>
          </cell>
          <cell r="J72">
            <v>9.9037833709083287</v>
          </cell>
          <cell r="K72">
            <v>425</v>
          </cell>
          <cell r="N72">
            <v>1694854</v>
          </cell>
          <cell r="O72">
            <v>0.69600144550804266</v>
          </cell>
          <cell r="P72">
            <v>12366.135</v>
          </cell>
          <cell r="Q72">
            <v>5.0782237498614036</v>
          </cell>
        </row>
        <row r="73">
          <cell r="B73" t="str">
            <v>94-95</v>
          </cell>
          <cell r="C73">
            <v>420</v>
          </cell>
          <cell r="D73">
            <v>2520</v>
          </cell>
          <cell r="E73">
            <v>2072</v>
          </cell>
          <cell r="F73">
            <v>82.222222222222229</v>
          </cell>
          <cell r="G73">
            <v>67.599999999999994</v>
          </cell>
          <cell r="H73">
            <v>56.316590563165903</v>
          </cell>
          <cell r="I73">
            <v>207</v>
          </cell>
          <cell r="J73">
            <v>9.9903474903474905</v>
          </cell>
          <cell r="K73">
            <v>420</v>
          </cell>
          <cell r="N73">
            <v>1388587</v>
          </cell>
          <cell r="O73">
            <v>0.6701674710424711</v>
          </cell>
          <cell r="P73">
            <v>9236</v>
          </cell>
          <cell r="Q73">
            <v>4.4575289575289574</v>
          </cell>
        </row>
        <row r="74">
          <cell r="B74" t="str">
            <v>95-96</v>
          </cell>
          <cell r="C74">
            <v>420</v>
          </cell>
          <cell r="D74">
            <v>2550</v>
          </cell>
          <cell r="E74">
            <v>2024.8</v>
          </cell>
          <cell r="F74">
            <v>79.403921568627453</v>
          </cell>
          <cell r="G74">
            <v>65</v>
          </cell>
          <cell r="H74">
            <v>54.883337670222915</v>
          </cell>
          <cell r="I74">
            <v>200</v>
          </cell>
          <cell r="J74">
            <v>9.8775187672856575</v>
          </cell>
          <cell r="K74">
            <v>420</v>
          </cell>
          <cell r="N74">
            <v>1377039</v>
          </cell>
          <cell r="O74">
            <v>0.68008642828921373</v>
          </cell>
          <cell r="P74">
            <v>6316</v>
          </cell>
          <cell r="Q74">
            <v>3.1193204267088106</v>
          </cell>
        </row>
        <row r="75">
          <cell r="B75" t="str">
            <v>96-97</v>
          </cell>
          <cell r="C75">
            <v>420</v>
          </cell>
          <cell r="D75">
            <v>2550</v>
          </cell>
          <cell r="E75">
            <v>2200.6</v>
          </cell>
          <cell r="F75">
            <v>86.298039215686273</v>
          </cell>
          <cell r="G75">
            <v>73.599999999999994</v>
          </cell>
          <cell r="H75">
            <v>59.811915633833443</v>
          </cell>
          <cell r="I75">
            <v>221.2</v>
          </cell>
          <cell r="J75">
            <v>10.051804053439971</v>
          </cell>
          <cell r="K75">
            <v>415</v>
          </cell>
          <cell r="N75">
            <v>1498328</v>
          </cell>
          <cell r="O75">
            <v>0.68087248932109423</v>
          </cell>
          <cell r="P75">
            <v>8360</v>
          </cell>
          <cell r="Q75">
            <v>3.7989639189312006</v>
          </cell>
        </row>
        <row r="76">
          <cell r="B76" t="str">
            <v>97-98</v>
          </cell>
          <cell r="C76">
            <v>420</v>
          </cell>
          <cell r="D76">
            <v>2550</v>
          </cell>
          <cell r="E76">
            <v>2273.96</v>
          </cell>
          <cell r="F76">
            <v>89.174901960784311</v>
          </cell>
          <cell r="G76">
            <v>72</v>
          </cell>
          <cell r="H76">
            <v>61.805827353772557</v>
          </cell>
          <cell r="I76">
            <v>227.755</v>
          </cell>
          <cell r="J76">
            <v>10.015787436894229</v>
          </cell>
          <cell r="K76">
            <v>440</v>
          </cell>
          <cell r="N76">
            <v>1574060</v>
          </cell>
          <cell r="O76">
            <v>0.69221094478354939</v>
          </cell>
          <cell r="P76">
            <v>5914</v>
          </cell>
          <cell r="Q76">
            <v>2.6007493535506341</v>
          </cell>
        </row>
        <row r="77">
          <cell r="B77" t="str">
            <v>98-99</v>
          </cell>
          <cell r="C77">
            <v>420</v>
          </cell>
          <cell r="D77">
            <v>2600</v>
          </cell>
          <cell r="E77">
            <v>2594.7199999999998</v>
          </cell>
          <cell r="F77">
            <v>99.796923076923065</v>
          </cell>
          <cell r="G77">
            <v>81.5</v>
          </cell>
          <cell r="H77">
            <v>70.524026962383118</v>
          </cell>
          <cell r="I77">
            <v>265</v>
          </cell>
          <cell r="J77">
            <v>10.213048036011594</v>
          </cell>
          <cell r="K77">
            <v>420</v>
          </cell>
          <cell r="N77">
            <v>1991333</v>
          </cell>
          <cell r="O77">
            <v>0.76745583338471979</v>
          </cell>
          <cell r="P77">
            <v>3723</v>
          </cell>
          <cell r="Q77">
            <v>1.4348368995498553</v>
          </cell>
        </row>
        <row r="78">
          <cell r="B78" t="str">
            <v>99-00</v>
          </cell>
          <cell r="C78">
            <v>420</v>
          </cell>
          <cell r="D78">
            <v>2600</v>
          </cell>
          <cell r="E78">
            <v>2403.0500000000002</v>
          </cell>
          <cell r="F78">
            <v>92.425000000000011</v>
          </cell>
          <cell r="G78">
            <v>73.599999999999994</v>
          </cell>
          <cell r="H78">
            <v>65.099999999999994</v>
          </cell>
          <cell r="I78">
            <v>228</v>
          </cell>
          <cell r="J78">
            <v>9.5</v>
          </cell>
          <cell r="K78">
            <v>415</v>
          </cell>
          <cell r="N78">
            <v>1887370</v>
          </cell>
          <cell r="O78">
            <v>0.79</v>
          </cell>
          <cell r="P78">
            <v>3313</v>
          </cell>
          <cell r="Q78">
            <v>1.38</v>
          </cell>
        </row>
        <row r="79">
          <cell r="B79" t="str">
            <v>00-01</v>
          </cell>
          <cell r="C79">
            <v>420</v>
          </cell>
          <cell r="D79">
            <v>2650</v>
          </cell>
          <cell r="E79">
            <v>2163.6799999999998</v>
          </cell>
          <cell r="F79">
            <v>81.648301886792439</v>
          </cell>
          <cell r="G79">
            <v>67.81</v>
          </cell>
          <cell r="H79">
            <v>58.81</v>
          </cell>
          <cell r="I79">
            <v>216.61</v>
          </cell>
          <cell r="J79">
            <v>10.01</v>
          </cell>
          <cell r="K79">
            <v>410</v>
          </cell>
          <cell r="N79">
            <v>1588622</v>
          </cell>
          <cell r="O79">
            <v>0.73399999999999999</v>
          </cell>
          <cell r="P79">
            <v>3183</v>
          </cell>
          <cell r="Q79">
            <v>1.47</v>
          </cell>
        </row>
        <row r="80">
          <cell r="A80" t="str">
            <v>Average last 5 years</v>
          </cell>
          <cell r="D80">
            <v>2590</v>
          </cell>
          <cell r="E80">
            <v>2327.2019999999998</v>
          </cell>
          <cell r="F80">
            <v>89.868633228037226</v>
          </cell>
          <cell r="G80">
            <v>73.701999999999998</v>
          </cell>
          <cell r="H80">
            <v>63.210353989997827</v>
          </cell>
          <cell r="I80">
            <v>231.71300000000002</v>
          </cell>
          <cell r="J80">
            <v>9.9581279052691585</v>
          </cell>
          <cell r="K80">
            <v>420</v>
          </cell>
          <cell r="L80">
            <v>0</v>
          </cell>
          <cell r="M80">
            <v>0</v>
          </cell>
          <cell r="N80">
            <v>1707942.6</v>
          </cell>
          <cell r="O80">
            <v>0.73290785349787269</v>
          </cell>
          <cell r="P80">
            <v>4898.6000000000004</v>
          </cell>
          <cell r="Q80">
            <v>2.1369100344063381</v>
          </cell>
        </row>
        <row r="81">
          <cell r="A81" t="str">
            <v xml:space="preserve">KORBA WEST </v>
          </cell>
          <cell r="B81" t="str">
            <v>88-89</v>
          </cell>
          <cell r="C81">
            <v>840</v>
          </cell>
          <cell r="D81">
            <v>3500</v>
          </cell>
          <cell r="E81">
            <v>3620.8</v>
          </cell>
          <cell r="F81">
            <v>103.45142857142856</v>
          </cell>
          <cell r="G81">
            <v>64.435000000000002</v>
          </cell>
          <cell r="H81" t="str">
            <v>***</v>
          </cell>
          <cell r="I81">
            <v>0</v>
          </cell>
          <cell r="J81">
            <v>0</v>
          </cell>
          <cell r="K81" t="str">
            <v xml:space="preserve"> </v>
          </cell>
          <cell r="L81" t="str">
            <v xml:space="preserve"> </v>
          </cell>
          <cell r="M81" t="str">
            <v xml:space="preserve"> </v>
          </cell>
          <cell r="N81">
            <v>2885155</v>
          </cell>
          <cell r="O81">
            <v>0.79682804904993376</v>
          </cell>
          <cell r="P81">
            <v>19512</v>
          </cell>
          <cell r="Q81">
            <v>5.388864339372514</v>
          </cell>
        </row>
        <row r="82">
          <cell r="B82" t="str">
            <v>89-90</v>
          </cell>
          <cell r="C82">
            <v>840</v>
          </cell>
          <cell r="D82">
            <v>3560</v>
          </cell>
          <cell r="E82">
            <v>4053.42</v>
          </cell>
          <cell r="F82">
            <v>113.86011235955056</v>
          </cell>
          <cell r="G82">
            <v>63.195</v>
          </cell>
          <cell r="H82">
            <v>55.085616438356162</v>
          </cell>
          <cell r="I82">
            <v>354</v>
          </cell>
          <cell r="J82">
            <v>8.7333658984265146</v>
          </cell>
          <cell r="K82" t="str">
            <v xml:space="preserve"> </v>
          </cell>
          <cell r="L82">
            <v>159088</v>
          </cell>
          <cell r="M82">
            <v>3250742</v>
          </cell>
          <cell r="N82">
            <v>3102469</v>
          </cell>
          <cell r="O82">
            <v>0.76539539450636751</v>
          </cell>
          <cell r="P82">
            <v>16389</v>
          </cell>
          <cell r="Q82">
            <v>4.0432523646698346</v>
          </cell>
        </row>
        <row r="83">
          <cell r="B83" t="str">
            <v>90-91</v>
          </cell>
          <cell r="C83">
            <v>840</v>
          </cell>
          <cell r="D83">
            <v>4400</v>
          </cell>
          <cell r="E83">
            <v>5060.96</v>
          </cell>
          <cell r="F83">
            <v>115.02181818181818</v>
          </cell>
          <cell r="G83">
            <v>81.45</v>
          </cell>
          <cell r="H83">
            <v>68.777995216351385</v>
          </cell>
          <cell r="I83">
            <v>473.01</v>
          </cell>
          <cell r="J83">
            <v>9.3462505137365248</v>
          </cell>
          <cell r="K83" t="str">
            <v xml:space="preserve"> </v>
          </cell>
          <cell r="L83">
            <v>313023</v>
          </cell>
          <cell r="M83">
            <v>3289767</v>
          </cell>
          <cell r="N83">
            <v>3582839</v>
          </cell>
          <cell r="O83">
            <v>0.7079366365274572</v>
          </cell>
          <cell r="P83">
            <v>19299</v>
          </cell>
          <cell r="Q83">
            <v>3.8133081470709116</v>
          </cell>
        </row>
        <row r="84">
          <cell r="B84" t="str">
            <v>91-92</v>
          </cell>
          <cell r="C84">
            <v>840</v>
          </cell>
          <cell r="D84">
            <v>4400</v>
          </cell>
          <cell r="E84">
            <v>4649.3999999999996</v>
          </cell>
          <cell r="F84">
            <v>105.66818181818181</v>
          </cell>
          <cell r="G84">
            <v>78.054999999999993</v>
          </cell>
          <cell r="H84">
            <v>63.012295081967203</v>
          </cell>
          <cell r="I84">
            <v>444.15999999999997</v>
          </cell>
          <cell r="J84">
            <v>9.5530606099711797</v>
          </cell>
          <cell r="K84" t="str">
            <v xml:space="preserve"> </v>
          </cell>
          <cell r="L84">
            <v>123702</v>
          </cell>
          <cell r="M84">
            <v>3358189</v>
          </cell>
          <cell r="N84">
            <v>3468442</v>
          </cell>
          <cell r="O84">
            <v>0.74599776315223465</v>
          </cell>
          <cell r="P84">
            <v>25027</v>
          </cell>
          <cell r="Q84">
            <v>5.3828450982922531</v>
          </cell>
        </row>
        <row r="85">
          <cell r="B85" t="str">
            <v>92-93</v>
          </cell>
          <cell r="C85">
            <v>840</v>
          </cell>
          <cell r="D85">
            <v>4800</v>
          </cell>
          <cell r="E85">
            <v>4853.41</v>
          </cell>
          <cell r="F85">
            <v>101.11270833333333</v>
          </cell>
          <cell r="G85">
            <v>79.78</v>
          </cell>
          <cell r="H85">
            <v>65.957409219395515</v>
          </cell>
          <cell r="I85">
            <v>454.39</v>
          </cell>
          <cell r="J85">
            <v>9.3622834254678668</v>
          </cell>
          <cell r="K85" t="str">
            <v xml:space="preserve"> </v>
          </cell>
          <cell r="L85">
            <v>99032</v>
          </cell>
          <cell r="M85">
            <v>3326019</v>
          </cell>
          <cell r="N85">
            <v>3418029</v>
          </cell>
          <cell r="O85">
            <v>0.70425309215582443</v>
          </cell>
          <cell r="P85">
            <v>25049</v>
          </cell>
          <cell r="Q85">
            <v>5.1611135263659982</v>
          </cell>
        </row>
        <row r="86">
          <cell r="B86" t="str">
            <v>93-94</v>
          </cell>
          <cell r="C86">
            <v>840</v>
          </cell>
          <cell r="D86">
            <v>5000</v>
          </cell>
          <cell r="E86">
            <v>4940.0300000000007</v>
          </cell>
          <cell r="F86">
            <v>98.800600000000017</v>
          </cell>
          <cell r="G86">
            <v>80.135999999999996</v>
          </cell>
          <cell r="H86">
            <v>67.134567297238533</v>
          </cell>
          <cell r="I86">
            <v>495.423</v>
          </cell>
          <cell r="J86">
            <v>10.028744764707906</v>
          </cell>
          <cell r="K86">
            <v>865</v>
          </cell>
          <cell r="L86">
            <v>248312</v>
          </cell>
          <cell r="M86">
            <v>3304685</v>
          </cell>
          <cell r="N86">
            <v>3429131</v>
          </cell>
          <cell r="O86">
            <v>0.69415185737738416</v>
          </cell>
          <cell r="P86">
            <v>22823.625</v>
          </cell>
          <cell r="Q86">
            <v>4.6201389465246159</v>
          </cell>
        </row>
        <row r="87">
          <cell r="B87" t="str">
            <v>94-95</v>
          </cell>
          <cell r="C87">
            <v>840</v>
          </cell>
          <cell r="D87">
            <v>5000</v>
          </cell>
          <cell r="E87">
            <v>4455</v>
          </cell>
          <cell r="F87">
            <v>89.1</v>
          </cell>
          <cell r="G87">
            <v>72.3</v>
          </cell>
          <cell r="H87">
            <v>60.543052837573384</v>
          </cell>
          <cell r="I87">
            <v>460</v>
          </cell>
          <cell r="J87">
            <v>10.325476992143658</v>
          </cell>
          <cell r="K87">
            <v>840</v>
          </cell>
          <cell r="L87">
            <v>152721</v>
          </cell>
          <cell r="M87">
            <v>3059426</v>
          </cell>
          <cell r="N87">
            <v>2990505</v>
          </cell>
          <cell r="O87">
            <v>0.67126936026936024</v>
          </cell>
          <cell r="P87">
            <v>21509</v>
          </cell>
          <cell r="Q87">
            <v>4.8280583613916948</v>
          </cell>
        </row>
        <row r="88">
          <cell r="B88" t="str">
            <v>95-96</v>
          </cell>
          <cell r="C88">
            <v>840</v>
          </cell>
          <cell r="D88">
            <v>5050</v>
          </cell>
          <cell r="E88">
            <v>4660.8</v>
          </cell>
          <cell r="F88">
            <v>92.29306930693069</v>
          </cell>
          <cell r="G88">
            <v>73</v>
          </cell>
          <cell r="H88">
            <v>63.16679677335415</v>
          </cell>
          <cell r="I88">
            <v>467.8</v>
          </cell>
          <cell r="J88">
            <v>10.03690353587367</v>
          </cell>
          <cell r="K88">
            <v>840</v>
          </cell>
          <cell r="L88">
            <v>281544</v>
          </cell>
          <cell r="M88">
            <v>3036370</v>
          </cell>
          <cell r="N88">
            <v>3184503</v>
          </cell>
          <cell r="O88">
            <v>0.68325244593202883</v>
          </cell>
          <cell r="P88">
            <v>15143</v>
          </cell>
          <cell r="Q88">
            <v>3.2490130449708206</v>
          </cell>
        </row>
        <row r="89">
          <cell r="B89" t="str">
            <v>96-97</v>
          </cell>
          <cell r="C89">
            <v>840</v>
          </cell>
          <cell r="D89">
            <v>5100</v>
          </cell>
          <cell r="E89">
            <v>4913.1000000000004</v>
          </cell>
          <cell r="F89">
            <v>96.335294117647067</v>
          </cell>
          <cell r="G89">
            <v>76.599999999999994</v>
          </cell>
          <cell r="H89">
            <v>66.768590998043067</v>
          </cell>
          <cell r="I89">
            <v>471.9</v>
          </cell>
          <cell r="J89">
            <v>9.6049337485497954</v>
          </cell>
          <cell r="K89">
            <v>840</v>
          </cell>
          <cell r="L89">
            <v>134441</v>
          </cell>
          <cell r="M89">
            <v>3393898</v>
          </cell>
          <cell r="N89">
            <v>3341407</v>
          </cell>
          <cell r="O89">
            <v>0.68010156520323217</v>
          </cell>
          <cell r="P89">
            <v>17432</v>
          </cell>
          <cell r="Q89">
            <v>3.548065376239034</v>
          </cell>
        </row>
        <row r="90">
          <cell r="B90" t="str">
            <v>97-98</v>
          </cell>
          <cell r="C90">
            <v>840</v>
          </cell>
          <cell r="D90">
            <v>5100</v>
          </cell>
          <cell r="E90">
            <v>5031.22</v>
          </cell>
          <cell r="F90">
            <v>98.651372549019612</v>
          </cell>
          <cell r="G90">
            <v>76.599999999999994</v>
          </cell>
          <cell r="H90">
            <v>68.373831267666887</v>
          </cell>
          <cell r="I90">
            <v>496.51</v>
          </cell>
          <cell r="J90">
            <v>9.8685805828407425</v>
          </cell>
          <cell r="K90">
            <v>870</v>
          </cell>
          <cell r="L90">
            <v>225761</v>
          </cell>
          <cell r="M90">
            <v>3512855</v>
          </cell>
          <cell r="N90">
            <v>3485001</v>
          </cell>
          <cell r="O90">
            <v>0.69267513644801859</v>
          </cell>
          <cell r="P90">
            <v>12153</v>
          </cell>
          <cell r="Q90">
            <v>2.415517508675828</v>
          </cell>
        </row>
        <row r="91">
          <cell r="B91" t="str">
            <v>98-99</v>
          </cell>
          <cell r="C91">
            <v>840</v>
          </cell>
          <cell r="D91">
            <v>5200</v>
          </cell>
          <cell r="E91">
            <v>5318.17</v>
          </cell>
          <cell r="F91">
            <v>102.27249999999999</v>
          </cell>
          <cell r="G91">
            <v>76.599999999999994</v>
          </cell>
          <cell r="H91">
            <v>72.273456186127419</v>
          </cell>
          <cell r="I91">
            <v>531.6</v>
          </cell>
          <cell r="J91">
            <v>9.9959196490522118</v>
          </cell>
          <cell r="K91">
            <v>840</v>
          </cell>
          <cell r="L91">
            <v>189000</v>
          </cell>
          <cell r="M91">
            <v>4085508</v>
          </cell>
          <cell r="N91">
            <v>4055349</v>
          </cell>
          <cell r="O91">
            <v>0.7625459509568141</v>
          </cell>
          <cell r="P91">
            <v>8875</v>
          </cell>
          <cell r="Q91">
            <v>1.6688071272637015</v>
          </cell>
        </row>
        <row r="92">
          <cell r="B92" t="str">
            <v>99-00</v>
          </cell>
          <cell r="C92">
            <v>840</v>
          </cell>
          <cell r="D92">
            <v>5300</v>
          </cell>
          <cell r="E92">
            <v>5017.8999999999996</v>
          </cell>
          <cell r="F92">
            <v>94.677358490566021</v>
          </cell>
          <cell r="G92">
            <v>77.5</v>
          </cell>
          <cell r="H92">
            <v>68</v>
          </cell>
          <cell r="I92">
            <v>488.7</v>
          </cell>
          <cell r="J92">
            <v>9.7391339006357249</v>
          </cell>
          <cell r="K92">
            <v>815</v>
          </cell>
          <cell r="L92">
            <v>77595</v>
          </cell>
          <cell r="M92">
            <v>4123724</v>
          </cell>
          <cell r="N92">
            <v>3941909</v>
          </cell>
          <cell r="O92">
            <v>0.79</v>
          </cell>
          <cell r="P92">
            <v>7229</v>
          </cell>
          <cell r="Q92">
            <v>1.4406424998505352</v>
          </cell>
        </row>
        <row r="93">
          <cell r="B93" t="str">
            <v>00-01</v>
          </cell>
          <cell r="C93">
            <v>840</v>
          </cell>
          <cell r="D93">
            <v>5450</v>
          </cell>
          <cell r="E93">
            <v>4955.8099999999995</v>
          </cell>
          <cell r="F93">
            <v>90.932293577981639</v>
          </cell>
          <cell r="G93">
            <v>77.48</v>
          </cell>
          <cell r="H93">
            <v>67.349999999999994</v>
          </cell>
          <cell r="I93">
            <v>484.36</v>
          </cell>
          <cell r="J93">
            <v>9.773578890231871</v>
          </cell>
          <cell r="K93">
            <v>820</v>
          </cell>
          <cell r="L93">
            <v>259409</v>
          </cell>
          <cell r="M93">
            <v>3227819</v>
          </cell>
          <cell r="N93">
            <v>3644838</v>
          </cell>
          <cell r="O93">
            <v>0.73499999999999999</v>
          </cell>
          <cell r="P93">
            <v>6706</v>
          </cell>
          <cell r="Q93">
            <v>1.35</v>
          </cell>
        </row>
        <row r="94">
          <cell r="A94" t="str">
            <v>Average last 5 years</v>
          </cell>
          <cell r="D94">
            <v>5230</v>
          </cell>
          <cell r="E94">
            <v>5047.24</v>
          </cell>
          <cell r="F94">
            <v>96.573763747042861</v>
          </cell>
          <cell r="G94">
            <v>76.955999999999989</v>
          </cell>
          <cell r="H94">
            <v>68.553175690367468</v>
          </cell>
          <cell r="I94">
            <v>494.61400000000003</v>
          </cell>
          <cell r="J94">
            <v>9.7964293542620702</v>
          </cell>
          <cell r="K94">
            <v>837</v>
          </cell>
          <cell r="L94">
            <v>177241.2</v>
          </cell>
          <cell r="M94">
            <v>3668760.8</v>
          </cell>
          <cell r="N94">
            <v>3693700.8</v>
          </cell>
          <cell r="O94">
            <v>0.73206453052161291</v>
          </cell>
          <cell r="P94">
            <v>10479</v>
          </cell>
          <cell r="Q94">
            <v>2.0846065024058196</v>
          </cell>
        </row>
        <row r="95">
          <cell r="A95" t="str">
            <v>STATE  LOAD  DESPATCH  CENTRE  M.P.E.B.  JABALPUR</v>
          </cell>
        </row>
        <row r="96">
          <cell r="A96" t="str">
            <v>AMARKANTAK</v>
          </cell>
        </row>
        <row r="97">
          <cell r="A97" t="str">
            <v>STATION NAME</v>
          </cell>
          <cell r="B97" t="str">
            <v>YEAR</v>
          </cell>
          <cell r="C97" t="str">
            <v>CAPACITY</v>
          </cell>
          <cell r="D97" t="str">
            <v>TARGET</v>
          </cell>
          <cell r="E97" t="str">
            <v>ACTUAL GENE.</v>
          </cell>
          <cell r="F97" t="str">
            <v>ACHIEVE-MENT</v>
          </cell>
          <cell r="G97" t="str">
            <v>AVAIL-ABILITY</v>
          </cell>
          <cell r="H97" t="str">
            <v>P.L.F.</v>
          </cell>
          <cell r="I97" t="str">
            <v>AUXILIARY CONSUMPTION</v>
          </cell>
          <cell r="K97" t="str">
            <v>MAXIMUM DEMAND</v>
          </cell>
          <cell r="L97" t="str">
            <v>COAL IN MT</v>
          </cell>
          <cell r="N97" t="str">
            <v>COAL CONSUMED</v>
          </cell>
          <cell r="P97" t="str">
            <v>FUEL OIL CONSUMPTION</v>
          </cell>
        </row>
        <row r="98">
          <cell r="C98" t="str">
            <v>MW</v>
          </cell>
          <cell r="D98" t="str">
            <v>MKwh</v>
          </cell>
          <cell r="E98" t="str">
            <v>MKwh</v>
          </cell>
          <cell r="F98" t="str">
            <v>%</v>
          </cell>
          <cell r="G98" t="str">
            <v>%</v>
          </cell>
          <cell r="H98" t="str">
            <v>%</v>
          </cell>
          <cell r="I98" t="str">
            <v>MKwh</v>
          </cell>
          <cell r="J98" t="str">
            <v>%</v>
          </cell>
          <cell r="K98" t="str">
            <v>MW</v>
          </cell>
          <cell r="L98" t="str">
            <v>OP.STOCK</v>
          </cell>
          <cell r="M98" t="str">
            <v>RECIEPT</v>
          </cell>
          <cell r="N98" t="str">
            <v>MT</v>
          </cell>
          <cell r="O98" t="str">
            <v>Kg/kWH</v>
          </cell>
          <cell r="P98" t="str">
            <v>KL</v>
          </cell>
          <cell r="Q98" t="str">
            <v>ml/KWH</v>
          </cell>
        </row>
        <row r="99">
          <cell r="A99" t="str">
            <v>AMARKANTAK I</v>
          </cell>
          <cell r="B99" t="str">
            <v>88-89</v>
          </cell>
          <cell r="C99">
            <v>60</v>
          </cell>
          <cell r="D99">
            <v>300</v>
          </cell>
          <cell r="E99">
            <v>375.32</v>
          </cell>
          <cell r="F99">
            <v>125.10666666666667</v>
          </cell>
          <cell r="G99">
            <v>87.49</v>
          </cell>
          <cell r="H99">
            <v>71.407914764079152</v>
          </cell>
          <cell r="I99" t="str">
            <v xml:space="preserve"> </v>
          </cell>
          <cell r="J99">
            <v>0</v>
          </cell>
          <cell r="K99">
            <v>61</v>
          </cell>
          <cell r="N99">
            <v>252980</v>
          </cell>
          <cell r="O99">
            <v>0.6740381541084941</v>
          </cell>
          <cell r="P99">
            <v>2143</v>
          </cell>
          <cell r="Q99">
            <v>5.7097943088564422</v>
          </cell>
        </row>
        <row r="100">
          <cell r="B100" t="str">
            <v>89-90</v>
          </cell>
          <cell r="C100">
            <v>60</v>
          </cell>
          <cell r="D100">
            <v>330</v>
          </cell>
          <cell r="E100">
            <v>348.29</v>
          </cell>
          <cell r="F100">
            <v>105.54242424242425</v>
          </cell>
          <cell r="G100">
            <v>94.49</v>
          </cell>
          <cell r="H100">
            <v>66.265220700152213</v>
          </cell>
          <cell r="I100" t="str">
            <v xml:space="preserve"> </v>
          </cell>
          <cell r="J100">
            <v>0</v>
          </cell>
          <cell r="K100">
            <v>60</v>
          </cell>
          <cell r="N100">
            <v>241459</v>
          </cell>
          <cell r="O100">
            <v>0.69326997616928421</v>
          </cell>
          <cell r="P100">
            <v>3121</v>
          </cell>
          <cell r="Q100">
            <v>8.9609233684573191</v>
          </cell>
        </row>
        <row r="101">
          <cell r="B101" t="str">
            <v>90-91</v>
          </cell>
          <cell r="C101">
            <v>60</v>
          </cell>
          <cell r="D101">
            <v>350</v>
          </cell>
          <cell r="E101">
            <v>212.54</v>
          </cell>
          <cell r="F101">
            <v>60.725714285714282</v>
          </cell>
          <cell r="G101">
            <v>55.52</v>
          </cell>
          <cell r="H101">
            <v>40.43759512937595</v>
          </cell>
          <cell r="I101">
            <v>21.16</v>
          </cell>
          <cell r="J101">
            <v>9.9557730309588788</v>
          </cell>
          <cell r="K101">
            <v>58</v>
          </cell>
          <cell r="N101">
            <v>159372</v>
          </cell>
          <cell r="O101">
            <v>0.74984473510868543</v>
          </cell>
          <cell r="P101">
            <v>5292</v>
          </cell>
          <cell r="Q101">
            <v>24.898842570810203</v>
          </cell>
        </row>
        <row r="102">
          <cell r="B102" t="str">
            <v>91-92</v>
          </cell>
          <cell r="C102">
            <v>60</v>
          </cell>
          <cell r="D102">
            <v>350</v>
          </cell>
          <cell r="E102">
            <v>166.64</v>
          </cell>
          <cell r="F102">
            <v>47.611428571428569</v>
          </cell>
          <cell r="G102">
            <v>42.98</v>
          </cell>
          <cell r="H102">
            <v>31.704718417047182</v>
          </cell>
          <cell r="I102">
            <v>17.46</v>
          </cell>
          <cell r="J102">
            <v>10.477676428228518</v>
          </cell>
          <cell r="K102">
            <v>30</v>
          </cell>
          <cell r="N102">
            <v>126486</v>
          </cell>
          <cell r="O102">
            <v>0.75903744599135858</v>
          </cell>
          <cell r="P102">
            <v>1923</v>
          </cell>
          <cell r="Q102">
            <v>11.539846375420067</v>
          </cell>
        </row>
        <row r="103">
          <cell r="B103" t="str">
            <v>92-93</v>
          </cell>
          <cell r="C103">
            <v>60</v>
          </cell>
          <cell r="D103">
            <v>300</v>
          </cell>
          <cell r="E103">
            <v>284.81</v>
          </cell>
          <cell r="F103">
            <v>94.936666666666667</v>
          </cell>
          <cell r="G103">
            <v>87.9</v>
          </cell>
          <cell r="H103">
            <v>54.965647676393395</v>
          </cell>
          <cell r="I103">
            <v>29.54</v>
          </cell>
          <cell r="J103">
            <v>10.371826831923036</v>
          </cell>
          <cell r="K103">
            <v>50</v>
          </cell>
          <cell r="N103">
            <v>205036</v>
          </cell>
          <cell r="O103">
            <v>0.71990449773533227</v>
          </cell>
          <cell r="P103">
            <v>3864</v>
          </cell>
          <cell r="Q103">
            <v>13.566939363084161</v>
          </cell>
        </row>
        <row r="104">
          <cell r="B104" t="str">
            <v>93-94</v>
          </cell>
          <cell r="C104">
            <v>50</v>
          </cell>
          <cell r="D104">
            <v>300</v>
          </cell>
          <cell r="E104">
            <v>304.72899999999998</v>
          </cell>
          <cell r="F104">
            <v>101.57633333333332</v>
          </cell>
          <cell r="G104">
            <v>92.043342465753426</v>
          </cell>
          <cell r="H104">
            <v>69.572831050228316</v>
          </cell>
          <cell r="I104">
            <v>32.345314999999999</v>
          </cell>
          <cell r="J104">
            <v>10.614452513544823</v>
          </cell>
          <cell r="K104">
            <v>50</v>
          </cell>
          <cell r="N104">
            <v>211815.05</v>
          </cell>
          <cell r="O104">
            <v>0.69509318115440277</v>
          </cell>
          <cell r="P104">
            <v>3308.25</v>
          </cell>
          <cell r="Q104">
            <v>10.856367460924297</v>
          </cell>
        </row>
        <row r="105">
          <cell r="B105" t="str">
            <v>94-95</v>
          </cell>
          <cell r="C105">
            <v>50</v>
          </cell>
          <cell r="D105">
            <v>300</v>
          </cell>
          <cell r="E105">
            <v>304.39999999999998</v>
          </cell>
          <cell r="F105">
            <v>101.46666666666665</v>
          </cell>
          <cell r="G105">
            <v>89.8</v>
          </cell>
          <cell r="H105">
            <v>69.49771689497716</v>
          </cell>
          <cell r="I105">
            <v>31.2</v>
          </cell>
          <cell r="J105">
            <v>10.249671484888305</v>
          </cell>
          <cell r="K105">
            <v>50</v>
          </cell>
          <cell r="N105">
            <v>214826</v>
          </cell>
          <cell r="O105">
            <v>0.70573587385019709</v>
          </cell>
          <cell r="P105">
            <v>5006</v>
          </cell>
          <cell r="Q105">
            <v>16.445466491458607</v>
          </cell>
        </row>
        <row r="106">
          <cell r="B106" t="str">
            <v>95-96</v>
          </cell>
          <cell r="C106">
            <v>50</v>
          </cell>
          <cell r="D106">
            <v>300</v>
          </cell>
          <cell r="E106">
            <v>294.39999999999998</v>
          </cell>
          <cell r="F106">
            <v>98.133333333333326</v>
          </cell>
          <cell r="G106">
            <v>90.6</v>
          </cell>
          <cell r="H106">
            <v>67.030965391621123</v>
          </cell>
          <cell r="I106">
            <v>32.299999999999997</v>
          </cell>
          <cell r="J106">
            <v>10.971467391304348</v>
          </cell>
          <cell r="K106">
            <v>50</v>
          </cell>
          <cell r="N106">
            <v>204359</v>
          </cell>
          <cell r="O106">
            <v>0.69415421195652172</v>
          </cell>
          <cell r="P106">
            <v>2743</v>
          </cell>
          <cell r="Q106">
            <v>9.3172554347826093</v>
          </cell>
        </row>
        <row r="107">
          <cell r="B107" t="str">
            <v>96-97</v>
          </cell>
          <cell r="C107">
            <v>50</v>
          </cell>
          <cell r="D107">
            <v>300</v>
          </cell>
          <cell r="E107">
            <v>258.89999999999998</v>
          </cell>
          <cell r="F107">
            <v>86.299999999999983</v>
          </cell>
          <cell r="G107">
            <v>85.6</v>
          </cell>
          <cell r="H107">
            <v>59.10958904109588</v>
          </cell>
          <cell r="I107">
            <v>29</v>
          </cell>
          <cell r="J107">
            <v>11.201235998455003</v>
          </cell>
          <cell r="K107">
            <v>49</v>
          </cell>
          <cell r="N107">
            <v>177922</v>
          </cell>
          <cell r="O107">
            <v>0.68722286597141757</v>
          </cell>
          <cell r="P107">
            <v>2063</v>
          </cell>
          <cell r="Q107">
            <v>7.9683275395905762</v>
          </cell>
        </row>
        <row r="108">
          <cell r="B108" t="str">
            <v>97-98</v>
          </cell>
          <cell r="C108">
            <v>50</v>
          </cell>
          <cell r="D108">
            <v>300</v>
          </cell>
          <cell r="E108">
            <v>251.97</v>
          </cell>
          <cell r="F108">
            <v>83.99</v>
          </cell>
          <cell r="G108">
            <v>87.6</v>
          </cell>
          <cell r="H108">
            <v>57.527397260273972</v>
          </cell>
          <cell r="I108">
            <v>30.628</v>
          </cell>
          <cell r="J108">
            <v>12.155415327221496</v>
          </cell>
          <cell r="K108">
            <v>50</v>
          </cell>
          <cell r="N108">
            <v>174156</v>
          </cell>
          <cell r="O108">
            <v>0.69117752113346831</v>
          </cell>
          <cell r="P108">
            <v>2350</v>
          </cell>
          <cell r="Q108">
            <v>9.3265071238639514</v>
          </cell>
        </row>
        <row r="109">
          <cell r="B109" t="str">
            <v>98-99</v>
          </cell>
          <cell r="C109">
            <v>50</v>
          </cell>
          <cell r="D109">
            <v>300</v>
          </cell>
          <cell r="E109">
            <v>202.17</v>
          </cell>
          <cell r="F109">
            <v>67.39</v>
          </cell>
          <cell r="G109">
            <v>76</v>
          </cell>
          <cell r="H109">
            <v>46.157534246575345</v>
          </cell>
          <cell r="I109">
            <v>25.5</v>
          </cell>
          <cell r="J109">
            <v>12.613147351239057</v>
          </cell>
          <cell r="K109">
            <v>49</v>
          </cell>
          <cell r="N109">
            <v>135455</v>
          </cell>
          <cell r="O109">
            <v>0.67000544096552406</v>
          </cell>
          <cell r="P109">
            <v>2779</v>
          </cell>
          <cell r="Q109">
            <v>13.745857446703271</v>
          </cell>
        </row>
        <row r="110">
          <cell r="B110" t="str">
            <v>99-00</v>
          </cell>
          <cell r="C110">
            <v>50</v>
          </cell>
          <cell r="D110">
            <v>250</v>
          </cell>
          <cell r="E110">
            <v>248.2</v>
          </cell>
          <cell r="F110">
            <v>98.9</v>
          </cell>
          <cell r="G110">
            <v>86.2</v>
          </cell>
          <cell r="H110">
            <v>56.5</v>
          </cell>
          <cell r="I110">
            <v>29.3</v>
          </cell>
          <cell r="J110">
            <v>11.804995970991136</v>
          </cell>
          <cell r="K110">
            <v>50</v>
          </cell>
          <cell r="N110">
            <v>170257</v>
          </cell>
          <cell r="O110">
            <v>0.68596696212731667</v>
          </cell>
          <cell r="P110">
            <v>1599</v>
          </cell>
          <cell r="Q110">
            <v>6.4423851732473816</v>
          </cell>
        </row>
        <row r="111">
          <cell r="B111" t="str">
            <v>00-01</v>
          </cell>
          <cell r="C111">
            <v>50</v>
          </cell>
          <cell r="D111">
            <v>250</v>
          </cell>
          <cell r="E111">
            <v>180.96</v>
          </cell>
          <cell r="F111">
            <v>71.81</v>
          </cell>
          <cell r="G111">
            <v>64.22</v>
          </cell>
          <cell r="H111">
            <v>41.31</v>
          </cell>
          <cell r="I111">
            <v>23.72</v>
          </cell>
          <cell r="J111">
            <v>13.1078691423519</v>
          </cell>
          <cell r="K111">
            <v>49</v>
          </cell>
          <cell r="N111">
            <v>131657</v>
          </cell>
          <cell r="O111">
            <v>0.72754752431476566</v>
          </cell>
          <cell r="P111">
            <v>2944</v>
          </cell>
          <cell r="Q111">
            <v>16.268788682581786</v>
          </cell>
        </row>
        <row r="112">
          <cell r="A112" t="str">
            <v>Average last 5 years</v>
          </cell>
          <cell r="D112">
            <v>280</v>
          </cell>
          <cell r="E112">
            <v>228.44</v>
          </cell>
          <cell r="F112">
            <v>81.677999999999983</v>
          </cell>
          <cell r="G112">
            <v>79.924000000000007</v>
          </cell>
          <cell r="H112">
            <v>52.120904109589034</v>
          </cell>
          <cell r="I112">
            <v>27.6296</v>
          </cell>
          <cell r="J112">
            <v>12.176532758051719</v>
          </cell>
          <cell r="K112">
            <v>49.4</v>
          </cell>
          <cell r="N112">
            <v>157889.4</v>
          </cell>
          <cell r="O112">
            <v>0.69238406290249854</v>
          </cell>
          <cell r="P112">
            <v>2347</v>
          </cell>
          <cell r="Q112">
            <v>10.750373193197394</v>
          </cell>
        </row>
        <row r="113">
          <cell r="A113" t="str">
            <v>AMARKANTAK II</v>
          </cell>
          <cell r="B113" t="str">
            <v>88-89</v>
          </cell>
          <cell r="C113">
            <v>240</v>
          </cell>
          <cell r="D113">
            <v>1250</v>
          </cell>
          <cell r="E113">
            <v>1209.6600000000001</v>
          </cell>
          <cell r="F113">
            <v>96.772800000000018</v>
          </cell>
          <cell r="G113">
            <v>78.19</v>
          </cell>
          <cell r="H113">
            <v>57.537100456621012</v>
          </cell>
          <cell r="I113" t="str">
            <v xml:space="preserve"> </v>
          </cell>
          <cell r="J113">
            <v>0</v>
          </cell>
          <cell r="K113">
            <v>230</v>
          </cell>
          <cell r="N113">
            <v>908200</v>
          </cell>
          <cell r="O113">
            <v>0.75078947803515039</v>
          </cell>
          <cell r="P113">
            <v>9857</v>
          </cell>
          <cell r="Q113">
            <v>8.1485706727510205</v>
          </cell>
        </row>
        <row r="114">
          <cell r="B114" t="str">
            <v>89-90</v>
          </cell>
          <cell r="C114">
            <v>240</v>
          </cell>
          <cell r="D114">
            <v>1310</v>
          </cell>
          <cell r="E114">
            <v>988.66</v>
          </cell>
          <cell r="F114">
            <v>75.470229007633591</v>
          </cell>
          <cell r="G114">
            <v>69.31</v>
          </cell>
          <cell r="H114">
            <v>47.025304414003045</v>
          </cell>
          <cell r="I114">
            <v>103</v>
          </cell>
          <cell r="J114">
            <v>10.418141727186294</v>
          </cell>
          <cell r="K114">
            <v>200</v>
          </cell>
          <cell r="N114">
            <v>755851</v>
          </cell>
          <cell r="O114">
            <v>0.76452066433354238</v>
          </cell>
          <cell r="P114">
            <v>11664</v>
          </cell>
          <cell r="Q114">
            <v>11.797786903485527</v>
          </cell>
        </row>
        <row r="115">
          <cell r="B115" t="str">
            <v>90-91</v>
          </cell>
          <cell r="C115">
            <v>240</v>
          </cell>
          <cell r="D115">
            <v>1250</v>
          </cell>
          <cell r="E115">
            <v>791.39</v>
          </cell>
          <cell r="F115">
            <v>63.311199999999999</v>
          </cell>
          <cell r="G115">
            <v>55.96</v>
          </cell>
          <cell r="H115">
            <v>37.642218417047182</v>
          </cell>
          <cell r="I115">
            <v>87.17</v>
          </cell>
          <cell r="J115">
            <v>11.014796750022112</v>
          </cell>
          <cell r="K115">
            <v>190</v>
          </cell>
          <cell r="N115">
            <v>643580</v>
          </cell>
          <cell r="O115">
            <v>0.81322735945614677</v>
          </cell>
          <cell r="P115">
            <v>10599</v>
          </cell>
          <cell r="Q115">
            <v>13.39289098927204</v>
          </cell>
        </row>
        <row r="116">
          <cell r="B116" t="str">
            <v>91-92</v>
          </cell>
          <cell r="C116">
            <v>240</v>
          </cell>
          <cell r="D116">
            <v>1200</v>
          </cell>
          <cell r="E116">
            <v>902.14</v>
          </cell>
          <cell r="F116">
            <v>75.178333333333327</v>
          </cell>
          <cell r="G116">
            <v>63.18</v>
          </cell>
          <cell r="H116">
            <v>42.792767152398298</v>
          </cell>
          <cell r="I116">
            <v>96.78</v>
          </cell>
          <cell r="J116">
            <v>10.727824949564368</v>
          </cell>
          <cell r="K116">
            <v>195</v>
          </cell>
          <cell r="N116">
            <v>744899</v>
          </cell>
          <cell r="O116">
            <v>0.82570221916775666</v>
          </cell>
          <cell r="P116">
            <v>13223</v>
          </cell>
          <cell r="Q116">
            <v>14.657370252954086</v>
          </cell>
        </row>
        <row r="117">
          <cell r="B117" t="str">
            <v>92-93</v>
          </cell>
          <cell r="C117">
            <v>240</v>
          </cell>
          <cell r="D117">
            <v>1200</v>
          </cell>
          <cell r="E117">
            <v>991.24</v>
          </cell>
          <cell r="F117">
            <v>82.603333333333339</v>
          </cell>
          <cell r="G117">
            <v>70.989999999999995</v>
          </cell>
          <cell r="H117">
            <v>47.148021308980212</v>
          </cell>
          <cell r="I117">
            <v>106.47</v>
          </cell>
          <cell r="J117">
            <v>10.741091965618821</v>
          </cell>
          <cell r="K117">
            <v>211</v>
          </cell>
          <cell r="N117">
            <v>797288</v>
          </cell>
          <cell r="O117">
            <v>0.80433396553811387</v>
          </cell>
          <cell r="P117">
            <v>13294</v>
          </cell>
          <cell r="Q117">
            <v>13.411484605141036</v>
          </cell>
        </row>
        <row r="118">
          <cell r="B118" t="str">
            <v>93-94</v>
          </cell>
          <cell r="C118">
            <v>240</v>
          </cell>
          <cell r="D118">
            <v>1120</v>
          </cell>
          <cell r="E118">
            <v>1070.5160000000001</v>
          </cell>
          <cell r="F118">
            <v>95.581785714285715</v>
          </cell>
          <cell r="G118">
            <v>70.069999999999993</v>
          </cell>
          <cell r="H118">
            <v>50.918759512937605</v>
          </cell>
          <cell r="I118">
            <v>104.467</v>
          </cell>
          <cell r="J118">
            <v>9.7585650284535674</v>
          </cell>
          <cell r="K118">
            <v>205</v>
          </cell>
          <cell r="N118">
            <v>783385.61</v>
          </cell>
          <cell r="O118">
            <v>0.73178318679963683</v>
          </cell>
          <cell r="P118">
            <v>10814.63</v>
          </cell>
          <cell r="Q118">
            <v>10.10225909748196</v>
          </cell>
        </row>
        <row r="119">
          <cell r="B119" t="str">
            <v>94-95</v>
          </cell>
          <cell r="C119">
            <v>240</v>
          </cell>
          <cell r="D119">
            <v>1100</v>
          </cell>
          <cell r="E119">
            <v>1122.9000000000001</v>
          </cell>
          <cell r="F119">
            <v>102.08181818181819</v>
          </cell>
          <cell r="G119">
            <v>76.099999999999994</v>
          </cell>
          <cell r="H119">
            <v>53.410388127853885</v>
          </cell>
          <cell r="I119">
            <v>106.9</v>
          </cell>
          <cell r="J119">
            <v>9.5199928755899901</v>
          </cell>
          <cell r="K119">
            <v>225</v>
          </cell>
          <cell r="N119">
            <v>871239</v>
          </cell>
          <cell r="O119">
            <v>0.7758829815655891</v>
          </cell>
          <cell r="P119">
            <v>12775</v>
          </cell>
          <cell r="Q119">
            <v>11.376792234393088</v>
          </cell>
        </row>
        <row r="120">
          <cell r="B120" t="str">
            <v>95-96</v>
          </cell>
          <cell r="C120">
            <v>240</v>
          </cell>
          <cell r="D120">
            <v>1150</v>
          </cell>
          <cell r="E120">
            <v>958</v>
          </cell>
          <cell r="F120">
            <v>83.304347826086953</v>
          </cell>
          <cell r="G120">
            <v>73.400000000000006</v>
          </cell>
          <cell r="H120">
            <v>45.442471159684274</v>
          </cell>
          <cell r="I120">
            <v>101.8</v>
          </cell>
          <cell r="J120">
            <v>10.626304801670146</v>
          </cell>
          <cell r="K120">
            <v>215</v>
          </cell>
          <cell r="N120">
            <v>742828</v>
          </cell>
          <cell r="O120">
            <v>0.77539457202505224</v>
          </cell>
          <cell r="P120">
            <v>11723</v>
          </cell>
          <cell r="Q120">
            <v>12.236951983298539</v>
          </cell>
        </row>
        <row r="121">
          <cell r="B121" t="str">
            <v>96-97</v>
          </cell>
          <cell r="C121">
            <v>240</v>
          </cell>
          <cell r="D121">
            <v>1200</v>
          </cell>
          <cell r="E121">
            <v>420.6</v>
          </cell>
          <cell r="F121">
            <v>35.049999999999997</v>
          </cell>
          <cell r="G121">
            <v>29.8</v>
          </cell>
          <cell r="H121">
            <v>20.005707762557076</v>
          </cell>
          <cell r="I121">
            <v>45.2</v>
          </cell>
          <cell r="J121">
            <v>10.746552543984784</v>
          </cell>
          <cell r="K121">
            <v>105</v>
          </cell>
          <cell r="N121">
            <v>321549</v>
          </cell>
          <cell r="O121">
            <v>0.76450071326676172</v>
          </cell>
          <cell r="P121">
            <v>3942</v>
          </cell>
          <cell r="Q121">
            <v>9.3723252496433656</v>
          </cell>
        </row>
        <row r="122">
          <cell r="B122" t="str">
            <v>97-98</v>
          </cell>
          <cell r="C122">
            <v>240</v>
          </cell>
          <cell r="D122">
            <v>1000</v>
          </cell>
          <cell r="E122">
            <v>526.26</v>
          </cell>
          <cell r="F122">
            <v>52.625999999999998</v>
          </cell>
          <cell r="G122">
            <v>31.9</v>
          </cell>
          <cell r="H122">
            <v>25.031392694063928</v>
          </cell>
          <cell r="I122">
            <v>49.438000000000002</v>
          </cell>
          <cell r="J122">
            <v>9.39421578687341</v>
          </cell>
          <cell r="K122">
            <v>220</v>
          </cell>
          <cell r="N122">
            <v>385051</v>
          </cell>
          <cell r="O122">
            <v>0.73167445749249416</v>
          </cell>
          <cell r="P122">
            <v>3240</v>
          </cell>
          <cell r="Q122">
            <v>6.1566526051761485</v>
          </cell>
        </row>
        <row r="123">
          <cell r="B123" t="str">
            <v>98-99</v>
          </cell>
          <cell r="C123">
            <v>240</v>
          </cell>
          <cell r="D123">
            <v>1200</v>
          </cell>
          <cell r="E123">
            <v>997.7</v>
          </cell>
          <cell r="F123">
            <v>83.141666666666666</v>
          </cell>
          <cell r="G123">
            <v>58.8</v>
          </cell>
          <cell r="H123">
            <v>47.455289193302889</v>
          </cell>
          <cell r="I123">
            <v>97.4</v>
          </cell>
          <cell r="J123">
            <v>9.7624536433797733</v>
          </cell>
          <cell r="K123">
            <v>220</v>
          </cell>
          <cell r="N123">
            <v>652165</v>
          </cell>
          <cell r="O123">
            <v>0.65366843740603386</v>
          </cell>
          <cell r="P123">
            <v>3605</v>
          </cell>
          <cell r="Q123">
            <v>3.6133106144131499</v>
          </cell>
        </row>
        <row r="124">
          <cell r="B124" t="str">
            <v>99-00</v>
          </cell>
          <cell r="C124">
            <v>240</v>
          </cell>
          <cell r="D124">
            <v>900</v>
          </cell>
          <cell r="E124">
            <v>1048.8</v>
          </cell>
          <cell r="F124">
            <v>87.4</v>
          </cell>
          <cell r="G124">
            <v>65.099999999999994</v>
          </cell>
          <cell r="H124">
            <v>49.7</v>
          </cell>
          <cell r="I124">
            <v>105.9</v>
          </cell>
          <cell r="J124">
            <v>10.09725400457666</v>
          </cell>
          <cell r="K124">
            <v>200</v>
          </cell>
          <cell r="N124">
            <v>674871</v>
          </cell>
          <cell r="O124">
            <v>0.64346967963386725</v>
          </cell>
          <cell r="P124">
            <v>3020</v>
          </cell>
          <cell r="Q124">
            <v>2.8794813119755913</v>
          </cell>
        </row>
        <row r="125">
          <cell r="B125" t="str">
            <v>00-01</v>
          </cell>
          <cell r="C125">
            <v>240</v>
          </cell>
          <cell r="D125">
            <v>1150</v>
          </cell>
          <cell r="E125">
            <v>968.97</v>
          </cell>
          <cell r="F125">
            <v>84.19</v>
          </cell>
          <cell r="G125">
            <v>62.4</v>
          </cell>
          <cell r="H125">
            <v>46.09</v>
          </cell>
          <cell r="I125">
            <v>95.83</v>
          </cell>
          <cell r="J125">
            <v>9.8898830717153263</v>
          </cell>
          <cell r="K125">
            <v>200</v>
          </cell>
          <cell r="N125">
            <v>723885</v>
          </cell>
          <cell r="O125">
            <v>0.74706647264621195</v>
          </cell>
          <cell r="P125">
            <v>5474</v>
          </cell>
          <cell r="Q125">
            <v>5.6492977078753723</v>
          </cell>
        </row>
        <row r="126">
          <cell r="A126" t="str">
            <v>Average last 5 years</v>
          </cell>
          <cell r="D126">
            <v>1090</v>
          </cell>
          <cell r="E126">
            <v>792.46600000000001</v>
          </cell>
          <cell r="F126">
            <v>68.481533333333331</v>
          </cell>
          <cell r="G126">
            <v>49.6</v>
          </cell>
          <cell r="H126">
            <v>37.656477929984774</v>
          </cell>
          <cell r="I126">
            <v>78.753599999999992</v>
          </cell>
          <cell r="J126">
            <v>9.9780718101059911</v>
          </cell>
          <cell r="K126">
            <v>189</v>
          </cell>
          <cell r="N126">
            <v>551504.19999999995</v>
          </cell>
          <cell r="O126">
            <v>0.70807595208907392</v>
          </cell>
          <cell r="P126">
            <v>3856.2</v>
          </cell>
          <cell r="Q126">
            <v>5.5342134978167259</v>
          </cell>
        </row>
        <row r="127">
          <cell r="A127" t="str">
            <v>AMARKANTAK</v>
          </cell>
          <cell r="B127" t="str">
            <v>88-89</v>
          </cell>
          <cell r="C127">
            <v>300</v>
          </cell>
          <cell r="D127">
            <v>1550</v>
          </cell>
          <cell r="E127">
            <v>1584.98</v>
          </cell>
          <cell r="F127">
            <v>102.25677419354838</v>
          </cell>
          <cell r="G127">
            <v>80.05</v>
          </cell>
          <cell r="H127">
            <v>60.31126331811263</v>
          </cell>
          <cell r="I127">
            <v>0</v>
          </cell>
          <cell r="J127">
            <v>0</v>
          </cell>
          <cell r="K127" t="str">
            <v xml:space="preserve"> </v>
          </cell>
          <cell r="L127" t="str">
            <v xml:space="preserve"> </v>
          </cell>
          <cell r="M127" t="str">
            <v xml:space="preserve"> </v>
          </cell>
          <cell r="N127">
            <v>1161180</v>
          </cell>
          <cell r="O127">
            <v>0.73261492258577399</v>
          </cell>
          <cell r="P127">
            <v>12000</v>
          </cell>
          <cell r="Q127">
            <v>7.57107345203094</v>
          </cell>
        </row>
        <row r="128">
          <cell r="B128" t="str">
            <v>89-90</v>
          </cell>
          <cell r="C128">
            <v>300</v>
          </cell>
          <cell r="D128">
            <v>1640</v>
          </cell>
          <cell r="E128">
            <v>1336.95</v>
          </cell>
          <cell r="F128">
            <v>81.521341463414629</v>
          </cell>
          <cell r="G128">
            <v>74.346000000000004</v>
          </cell>
          <cell r="H128">
            <v>50.873287671232873</v>
          </cell>
          <cell r="I128">
            <v>103</v>
          </cell>
          <cell r="J128">
            <v>7.7041026216388042</v>
          </cell>
          <cell r="K128" t="str">
            <v xml:space="preserve"> </v>
          </cell>
          <cell r="L128">
            <v>31115</v>
          </cell>
          <cell r="M128">
            <v>1015605</v>
          </cell>
          <cell r="N128">
            <v>997310</v>
          </cell>
          <cell r="O128">
            <v>0.74595908597928118</v>
          </cell>
          <cell r="P128">
            <v>14785</v>
          </cell>
          <cell r="Q128">
            <v>11.0587531321291</v>
          </cell>
        </row>
        <row r="129">
          <cell r="B129" t="str">
            <v>90-91</v>
          </cell>
          <cell r="C129">
            <v>300</v>
          </cell>
          <cell r="D129">
            <v>1600</v>
          </cell>
          <cell r="E129">
            <v>1003.93</v>
          </cell>
          <cell r="F129">
            <v>62.745624999999997</v>
          </cell>
          <cell r="G129">
            <v>55.871999999999993</v>
          </cell>
          <cell r="H129">
            <v>38.201293759512936</v>
          </cell>
          <cell r="I129">
            <v>108.33</v>
          </cell>
          <cell r="J129">
            <v>10.790592969629357</v>
          </cell>
          <cell r="K129" t="str">
            <v xml:space="preserve"> </v>
          </cell>
          <cell r="L129">
            <v>47723</v>
          </cell>
          <cell r="M129">
            <v>791141</v>
          </cell>
          <cell r="N129">
            <v>802952</v>
          </cell>
          <cell r="O129">
            <v>0.7998087516061877</v>
          </cell>
          <cell r="P129">
            <v>15891</v>
          </cell>
          <cell r="Q129">
            <v>15.828792844122599</v>
          </cell>
        </row>
        <row r="130">
          <cell r="B130" t="str">
            <v>91-92</v>
          </cell>
          <cell r="C130">
            <v>300</v>
          </cell>
          <cell r="D130">
            <v>1550</v>
          </cell>
          <cell r="E130">
            <v>1068.78</v>
          </cell>
          <cell r="F130">
            <v>68.953548387096774</v>
          </cell>
          <cell r="G130">
            <v>59.14</v>
          </cell>
          <cell r="H130">
            <v>40.557832422586522</v>
          </cell>
          <cell r="I130">
            <v>114.24000000000001</v>
          </cell>
          <cell r="J130">
            <v>10.688822769887162</v>
          </cell>
          <cell r="K130" t="str">
            <v xml:space="preserve"> </v>
          </cell>
          <cell r="L130">
            <v>51627</v>
          </cell>
          <cell r="M130">
            <v>828867</v>
          </cell>
          <cell r="N130">
            <v>871385</v>
          </cell>
          <cell r="O130">
            <v>0.81530810831041001</v>
          </cell>
          <cell r="P130">
            <v>15146</v>
          </cell>
          <cell r="Q130">
            <v>14.171298115608451</v>
          </cell>
        </row>
        <row r="131">
          <cell r="B131" t="str">
            <v>92-93</v>
          </cell>
          <cell r="C131">
            <v>300</v>
          </cell>
          <cell r="D131">
            <v>1500</v>
          </cell>
          <cell r="E131">
            <v>1276.05</v>
          </cell>
          <cell r="F131">
            <v>85.07</v>
          </cell>
          <cell r="G131">
            <v>74.372</v>
          </cell>
          <cell r="H131">
            <v>48.693790640168515</v>
          </cell>
          <cell r="I131">
            <v>136.01</v>
          </cell>
          <cell r="J131">
            <v>10.65867324948082</v>
          </cell>
          <cell r="K131" t="str">
            <v xml:space="preserve"> </v>
          </cell>
          <cell r="L131">
            <v>3954</v>
          </cell>
          <cell r="M131">
            <v>1008841</v>
          </cell>
          <cell r="N131">
            <v>1002324</v>
          </cell>
          <cell r="O131">
            <v>0.78548959680263308</v>
          </cell>
          <cell r="P131">
            <v>17158</v>
          </cell>
          <cell r="Q131">
            <v>13.446181575957056</v>
          </cell>
        </row>
        <row r="132">
          <cell r="B132" t="str">
            <v>93-94</v>
          </cell>
          <cell r="C132">
            <v>290</v>
          </cell>
          <cell r="D132">
            <v>1420</v>
          </cell>
          <cell r="E132">
            <v>1375.2450000000001</v>
          </cell>
          <cell r="F132">
            <v>96.848239436619721</v>
          </cell>
          <cell r="G132">
            <v>73.858507321681628</v>
          </cell>
          <cell r="H132">
            <v>54.134978743504959</v>
          </cell>
          <cell r="I132">
            <v>136.81231500000001</v>
          </cell>
          <cell r="J132">
            <v>9.9482139546044532</v>
          </cell>
          <cell r="K132" t="str">
            <v xml:space="preserve"> </v>
          </cell>
          <cell r="L132">
            <v>10262</v>
          </cell>
          <cell r="M132">
            <v>1014037</v>
          </cell>
          <cell r="N132">
            <v>995200.65999999992</v>
          </cell>
          <cell r="O132">
            <v>0.72365335631105709</v>
          </cell>
          <cell r="P132">
            <v>14122.88</v>
          </cell>
          <cell r="Q132">
            <v>10.269355642085591</v>
          </cell>
        </row>
        <row r="133">
          <cell r="B133" t="str">
            <v>94-95</v>
          </cell>
          <cell r="C133">
            <v>290</v>
          </cell>
          <cell r="D133">
            <v>1400</v>
          </cell>
          <cell r="E133">
            <v>1427.3000000000002</v>
          </cell>
          <cell r="F133">
            <v>101.95000000000002</v>
          </cell>
          <cell r="G133">
            <v>78.462068965517247</v>
          </cell>
          <cell r="H133">
            <v>56.030557125808691</v>
          </cell>
          <cell r="I133">
            <v>138.1</v>
          </cell>
          <cell r="J133">
            <v>9.6756112940517056</v>
          </cell>
          <cell r="K133" t="str">
            <v xml:space="preserve"> </v>
          </cell>
          <cell r="L133">
            <v>41415</v>
          </cell>
          <cell r="M133">
            <v>1102016</v>
          </cell>
          <cell r="N133">
            <v>1086065</v>
          </cell>
          <cell r="O133">
            <v>0.76092272122188731</v>
          </cell>
          <cell r="P133">
            <v>17781</v>
          </cell>
          <cell r="Q133">
            <v>12.457787430813422</v>
          </cell>
        </row>
        <row r="134">
          <cell r="B134" t="str">
            <v>95-96</v>
          </cell>
          <cell r="C134">
            <v>290</v>
          </cell>
          <cell r="D134">
            <v>1450</v>
          </cell>
          <cell r="E134">
            <v>1252.4000000000001</v>
          </cell>
          <cell r="F134">
            <v>86.372413793103462</v>
          </cell>
          <cell r="G134">
            <v>76.365517241379308</v>
          </cell>
          <cell r="H134">
            <v>49.299322941269097</v>
          </cell>
          <cell r="I134">
            <v>134.1</v>
          </cell>
          <cell r="J134">
            <v>10.707441711913127</v>
          </cell>
          <cell r="K134">
            <v>245</v>
          </cell>
          <cell r="L134">
            <v>58749</v>
          </cell>
          <cell r="M134">
            <v>972440</v>
          </cell>
          <cell r="N134">
            <v>947187</v>
          </cell>
          <cell r="O134">
            <v>0.7562975087831364</v>
          </cell>
          <cell r="P134">
            <v>14466</v>
          </cell>
          <cell r="Q134">
            <v>11.550622804215905</v>
          </cell>
        </row>
        <row r="135">
          <cell r="B135" t="str">
            <v>96-97</v>
          </cell>
          <cell r="C135">
            <v>290</v>
          </cell>
          <cell r="D135">
            <v>1500</v>
          </cell>
          <cell r="E135">
            <v>679.5</v>
          </cell>
          <cell r="F135">
            <v>45.3</v>
          </cell>
          <cell r="G135">
            <v>39.420689655172417</v>
          </cell>
          <cell r="H135">
            <v>26.747756258856874</v>
          </cell>
          <cell r="I135">
            <v>74.2</v>
          </cell>
          <cell r="J135">
            <v>10.919793966151582</v>
          </cell>
          <cell r="K135">
            <v>245</v>
          </cell>
          <cell r="L135">
            <v>84001</v>
          </cell>
          <cell r="M135">
            <v>471584</v>
          </cell>
          <cell r="N135">
            <v>499471</v>
          </cell>
          <cell r="O135">
            <v>0.73505665930831499</v>
          </cell>
          <cell r="P135">
            <v>6005</v>
          </cell>
          <cell r="Q135">
            <v>8.8373804267844012</v>
          </cell>
        </row>
        <row r="136">
          <cell r="B136" t="str">
            <v>97-98</v>
          </cell>
          <cell r="C136">
            <v>290</v>
          </cell>
          <cell r="D136">
            <v>1300</v>
          </cell>
          <cell r="E136">
            <v>778.23</v>
          </cell>
          <cell r="F136">
            <v>59.863846153846154</v>
          </cell>
          <cell r="G136">
            <v>41.50344827586207</v>
          </cell>
          <cell r="H136">
            <v>30.634152102031177</v>
          </cell>
          <cell r="I136">
            <v>80.066000000000003</v>
          </cell>
          <cell r="J136">
            <v>10.288218136026625</v>
          </cell>
          <cell r="K136">
            <v>258</v>
          </cell>
          <cell r="L136">
            <v>58003</v>
          </cell>
          <cell r="M136">
            <v>576062</v>
          </cell>
          <cell r="N136">
            <v>559207</v>
          </cell>
          <cell r="O136">
            <v>0.71856263572465728</v>
          </cell>
          <cell r="P136">
            <v>5590</v>
          </cell>
          <cell r="Q136">
            <v>7.1829664752065581</v>
          </cell>
        </row>
        <row r="137">
          <cell r="B137" t="str">
            <v>98-99</v>
          </cell>
          <cell r="C137">
            <v>290</v>
          </cell>
          <cell r="D137">
            <v>1500</v>
          </cell>
          <cell r="E137">
            <v>1199.8700000000001</v>
          </cell>
          <cell r="F137">
            <v>79.991333333333344</v>
          </cell>
          <cell r="G137">
            <v>61.765517241379314</v>
          </cell>
          <cell r="H137">
            <v>47.231538340418837</v>
          </cell>
          <cell r="I137">
            <v>122.9</v>
          </cell>
          <cell r="J137">
            <v>10.242776300765914</v>
          </cell>
          <cell r="K137">
            <v>270</v>
          </cell>
          <cell r="L137">
            <v>100659</v>
          </cell>
          <cell r="M137">
            <v>783861</v>
          </cell>
          <cell r="N137">
            <v>787620</v>
          </cell>
          <cell r="O137">
            <v>0.65642111228716427</v>
          </cell>
          <cell r="P137">
            <v>6384</v>
          </cell>
          <cell r="Q137">
            <v>5.3205763957762082</v>
          </cell>
        </row>
        <row r="138">
          <cell r="B138" t="str">
            <v>99-00</v>
          </cell>
          <cell r="C138">
            <v>290</v>
          </cell>
          <cell r="D138">
            <v>1150</v>
          </cell>
          <cell r="E138">
            <v>1297</v>
          </cell>
          <cell r="F138">
            <v>112.8</v>
          </cell>
          <cell r="G138">
            <v>68.7</v>
          </cell>
          <cell r="H138">
            <v>50.9</v>
          </cell>
          <cell r="I138">
            <v>135.19999999999999</v>
          </cell>
          <cell r="J138">
            <v>10.424055512721663</v>
          </cell>
          <cell r="K138">
            <v>235</v>
          </cell>
          <cell r="M138">
            <v>875677</v>
          </cell>
          <cell r="N138">
            <v>845128</v>
          </cell>
          <cell r="O138">
            <v>0.65160215882806471</v>
          </cell>
          <cell r="P138">
            <v>4619</v>
          </cell>
          <cell r="Q138">
            <v>3.5612952968388587</v>
          </cell>
        </row>
        <row r="139">
          <cell r="B139" t="str">
            <v>00-01</v>
          </cell>
          <cell r="C139">
            <v>290</v>
          </cell>
          <cell r="D139">
            <v>1400</v>
          </cell>
          <cell r="E139">
            <v>1149.93</v>
          </cell>
          <cell r="F139">
            <v>82.14</v>
          </cell>
          <cell r="G139">
            <v>62.71</v>
          </cell>
          <cell r="H139">
            <v>45.27</v>
          </cell>
          <cell r="I139">
            <v>119.56</v>
          </cell>
          <cell r="J139">
            <v>10.397154609411007</v>
          </cell>
          <cell r="K139">
            <v>229</v>
          </cell>
          <cell r="L139">
            <v>106452</v>
          </cell>
          <cell r="M139">
            <v>784705</v>
          </cell>
          <cell r="N139">
            <v>855542</v>
          </cell>
          <cell r="O139">
            <v>0.74399485186054803</v>
          </cell>
          <cell r="P139">
            <v>8418</v>
          </cell>
          <cell r="Q139">
            <v>7.3204455923404028</v>
          </cell>
        </row>
        <row r="140">
          <cell r="A140" t="str">
            <v>Average last 5 years</v>
          </cell>
          <cell r="D140">
            <v>1370</v>
          </cell>
          <cell r="E140">
            <v>1020.9060000000002</v>
          </cell>
          <cell r="F140">
            <v>76.019035897435899</v>
          </cell>
          <cell r="G140">
            <v>54.819931034482764</v>
          </cell>
          <cell r="H140">
            <v>40.15668934026138</v>
          </cell>
          <cell r="I140">
            <v>106.38520000000001</v>
          </cell>
          <cell r="J140">
            <v>10.454399705015359</v>
          </cell>
          <cell r="K140">
            <v>247.4</v>
          </cell>
          <cell r="L140">
            <v>69823</v>
          </cell>
          <cell r="M140">
            <v>698377.8</v>
          </cell>
          <cell r="N140">
            <v>709393.6</v>
          </cell>
          <cell r="O140">
            <v>0.70112748360174992</v>
          </cell>
          <cell r="P140">
            <v>6203.2</v>
          </cell>
          <cell r="Q140">
            <v>6.4445328373892865</v>
          </cell>
        </row>
        <row r="141">
          <cell r="A141" t="str">
            <v>STATE  LOAD  DESPATCH  CENTRE  M.P.E.B.  JABALPUR</v>
          </cell>
        </row>
        <row r="142">
          <cell r="A142" t="str">
            <v>SATPURA</v>
          </cell>
        </row>
        <row r="143">
          <cell r="A143" t="str">
            <v>STATION NAME</v>
          </cell>
          <cell r="B143" t="str">
            <v>YEAR</v>
          </cell>
          <cell r="C143" t="str">
            <v>CAPACITY</v>
          </cell>
          <cell r="D143" t="str">
            <v>TARGET</v>
          </cell>
          <cell r="E143" t="str">
            <v>ACTUAL GENE.</v>
          </cell>
          <cell r="F143" t="str">
            <v>ACHIEVE-MENT</v>
          </cell>
          <cell r="G143" t="str">
            <v>AVAIL-ABILITY</v>
          </cell>
          <cell r="H143" t="str">
            <v>P.L.F.</v>
          </cell>
          <cell r="I143" t="str">
            <v>AUXILIARY CONSUMPTION</v>
          </cell>
          <cell r="K143" t="str">
            <v>MAXIMUM DEMAND</v>
          </cell>
          <cell r="L143" t="str">
            <v>COAL IN MT</v>
          </cell>
          <cell r="N143" t="str">
            <v>COAL CONSUMED</v>
          </cell>
          <cell r="P143" t="str">
            <v>FUEL OIL CONSUMPTION</v>
          </cell>
        </row>
        <row r="144">
          <cell r="C144" t="str">
            <v>MW</v>
          </cell>
          <cell r="D144" t="str">
            <v>MKwh</v>
          </cell>
          <cell r="E144" t="str">
            <v>MKwh</v>
          </cell>
          <cell r="F144" t="str">
            <v>%</v>
          </cell>
          <cell r="G144" t="str">
            <v>%</v>
          </cell>
          <cell r="H144" t="str">
            <v>%</v>
          </cell>
          <cell r="I144" t="str">
            <v>MKwh</v>
          </cell>
          <cell r="J144" t="str">
            <v>%</v>
          </cell>
          <cell r="K144" t="str">
            <v>MW</v>
          </cell>
          <cell r="L144" t="str">
            <v>OP.STOCK</v>
          </cell>
          <cell r="M144" t="str">
            <v>RECIEPT</v>
          </cell>
          <cell r="N144" t="str">
            <v>MT</v>
          </cell>
          <cell r="O144" t="str">
            <v>Kg/kWH</v>
          </cell>
          <cell r="P144" t="str">
            <v>KL</v>
          </cell>
          <cell r="Q144" t="str">
            <v>ml/KWH</v>
          </cell>
        </row>
        <row r="145">
          <cell r="A145" t="str">
            <v>SATPURA I</v>
          </cell>
          <cell r="B145" t="str">
            <v>88-89</v>
          </cell>
          <cell r="C145">
            <v>312.5</v>
          </cell>
          <cell r="D145">
            <v>1650</v>
          </cell>
          <cell r="E145">
            <v>1832.28</v>
          </cell>
          <cell r="F145">
            <v>111.04727272727273</v>
          </cell>
          <cell r="G145">
            <v>78.5</v>
          </cell>
          <cell r="H145">
            <v>66.932602739726022</v>
          </cell>
          <cell r="I145" t="str">
            <v xml:space="preserve"> </v>
          </cell>
          <cell r="J145">
            <v>0</v>
          </cell>
          <cell r="K145">
            <v>312</v>
          </cell>
          <cell r="N145">
            <v>1518619</v>
          </cell>
          <cell r="O145">
            <v>0.82881382758093736</v>
          </cell>
          <cell r="P145">
            <v>25303</v>
          </cell>
          <cell r="Q145">
            <v>13.809570589647871</v>
          </cell>
        </row>
        <row r="146">
          <cell r="B146" t="str">
            <v>89-90</v>
          </cell>
          <cell r="C146">
            <v>312.5</v>
          </cell>
          <cell r="D146">
            <v>1575</v>
          </cell>
          <cell r="E146">
            <v>1730</v>
          </cell>
          <cell r="F146">
            <v>109.84126984126983</v>
          </cell>
          <cell r="G146">
            <v>77.010000000000005</v>
          </cell>
          <cell r="H146">
            <v>63.196347031963469</v>
          </cell>
          <cell r="I146">
            <v>183</v>
          </cell>
          <cell r="J146">
            <v>10.578034682080926</v>
          </cell>
          <cell r="K146">
            <v>300</v>
          </cell>
          <cell r="N146">
            <v>1355923</v>
          </cell>
          <cell r="O146">
            <v>0.78377052023121385</v>
          </cell>
          <cell r="P146">
            <v>41696</v>
          </cell>
          <cell r="Q146">
            <v>24.101734104046244</v>
          </cell>
        </row>
        <row r="147">
          <cell r="B147" t="str">
            <v>90-91</v>
          </cell>
          <cell r="C147">
            <v>312.5</v>
          </cell>
          <cell r="D147">
            <v>1700</v>
          </cell>
          <cell r="E147">
            <v>1515.39</v>
          </cell>
          <cell r="F147">
            <v>89.140588235294118</v>
          </cell>
          <cell r="G147">
            <v>72.61</v>
          </cell>
          <cell r="H147">
            <v>55.356712328767124</v>
          </cell>
          <cell r="I147">
            <v>170.39</v>
          </cell>
          <cell r="J147">
            <v>11.243970199090663</v>
          </cell>
          <cell r="K147">
            <v>270</v>
          </cell>
          <cell r="N147">
            <v>1267262</v>
          </cell>
          <cell r="O147">
            <v>0.83626129247256487</v>
          </cell>
          <cell r="P147">
            <v>29278</v>
          </cell>
          <cell r="Q147">
            <v>19.320438962907236</v>
          </cell>
        </row>
        <row r="148">
          <cell r="B148" t="str">
            <v>91-92</v>
          </cell>
          <cell r="C148">
            <v>312.5</v>
          </cell>
          <cell r="D148">
            <v>1700</v>
          </cell>
          <cell r="E148">
            <v>1385.47</v>
          </cell>
          <cell r="F148">
            <v>81.498235294117649</v>
          </cell>
          <cell r="G148">
            <v>64.790000000000006</v>
          </cell>
          <cell r="H148">
            <v>50.610776255707762</v>
          </cell>
          <cell r="I148">
            <v>149.15</v>
          </cell>
          <cell r="J148">
            <v>10.765299862140646</v>
          </cell>
          <cell r="K148">
            <v>260</v>
          </cell>
          <cell r="N148">
            <v>1231619</v>
          </cell>
          <cell r="O148">
            <v>0.88895392899160575</v>
          </cell>
          <cell r="P148">
            <v>24484</v>
          </cell>
          <cell r="Q148">
            <v>17.67198134928941</v>
          </cell>
        </row>
        <row r="149">
          <cell r="B149" t="str">
            <v>92-93</v>
          </cell>
          <cell r="C149">
            <v>312.5</v>
          </cell>
          <cell r="D149">
            <v>1600</v>
          </cell>
          <cell r="E149">
            <v>1538.84</v>
          </cell>
          <cell r="F149">
            <v>96.177499999999995</v>
          </cell>
          <cell r="G149">
            <v>72.41</v>
          </cell>
          <cell r="H149">
            <v>56.213333333333331</v>
          </cell>
          <cell r="I149">
            <v>157.91</v>
          </cell>
          <cell r="J149">
            <v>10.261625640092538</v>
          </cell>
          <cell r="K149">
            <v>305</v>
          </cell>
          <cell r="N149">
            <v>1453111</v>
          </cell>
          <cell r="O149">
            <v>0.94428985469574489</v>
          </cell>
          <cell r="P149">
            <v>28065</v>
          </cell>
          <cell r="Q149">
            <v>18.237763510176496</v>
          </cell>
        </row>
        <row r="150">
          <cell r="B150" t="str">
            <v>93-94</v>
          </cell>
          <cell r="C150">
            <v>312.5</v>
          </cell>
          <cell r="D150">
            <v>1500</v>
          </cell>
          <cell r="E150">
            <v>1519.37</v>
          </cell>
          <cell r="F150">
            <v>101.29133333333333</v>
          </cell>
          <cell r="G150">
            <v>72.699726027397261</v>
          </cell>
          <cell r="H150">
            <v>55.502100456621008</v>
          </cell>
          <cell r="I150">
            <v>165.02799999999999</v>
          </cell>
          <cell r="J150">
            <v>10.861607113474664</v>
          </cell>
          <cell r="K150">
            <v>306</v>
          </cell>
          <cell r="N150">
            <v>1405416</v>
          </cell>
          <cell r="O150">
            <v>0.92499917729058756</v>
          </cell>
          <cell r="P150">
            <v>29911.776000000002</v>
          </cell>
          <cell r="Q150">
            <v>19.686959726728844</v>
          </cell>
        </row>
        <row r="151">
          <cell r="B151" t="str">
            <v>94-95</v>
          </cell>
          <cell r="C151">
            <v>312.5</v>
          </cell>
          <cell r="D151">
            <v>1550</v>
          </cell>
          <cell r="E151">
            <v>1497.8</v>
          </cell>
          <cell r="F151">
            <v>96.632258064516122</v>
          </cell>
          <cell r="G151">
            <v>70</v>
          </cell>
          <cell r="H151">
            <v>54.714155251141555</v>
          </cell>
          <cell r="I151">
            <v>161.1</v>
          </cell>
          <cell r="J151">
            <v>10.755775136867406</v>
          </cell>
          <cell r="K151">
            <v>310</v>
          </cell>
          <cell r="L151" t="str">
            <v xml:space="preserve"> </v>
          </cell>
          <cell r="N151">
            <v>1384902</v>
          </cell>
          <cell r="O151">
            <v>0.92462411536920819</v>
          </cell>
          <cell r="P151">
            <v>20311</v>
          </cell>
          <cell r="Q151">
            <v>13.560555481372681</v>
          </cell>
        </row>
        <row r="152">
          <cell r="B152" t="str">
            <v>95-96</v>
          </cell>
          <cell r="C152">
            <v>312.5</v>
          </cell>
          <cell r="D152">
            <v>1550</v>
          </cell>
          <cell r="E152">
            <v>1814</v>
          </cell>
          <cell r="F152">
            <v>117.03225806451613</v>
          </cell>
          <cell r="G152">
            <v>78.900000000000006</v>
          </cell>
          <cell r="H152">
            <v>66.083788706739526</v>
          </cell>
          <cell r="I152">
            <v>173.2</v>
          </cell>
          <cell r="J152">
            <v>9.5479603087100333</v>
          </cell>
          <cell r="K152">
            <v>313</v>
          </cell>
          <cell r="N152">
            <v>1640420</v>
          </cell>
          <cell r="O152">
            <v>0.90431091510474093</v>
          </cell>
          <cell r="P152">
            <v>17336</v>
          </cell>
          <cell r="Q152">
            <v>9.5567805953693501</v>
          </cell>
        </row>
        <row r="153">
          <cell r="B153" t="str">
            <v>96-97</v>
          </cell>
          <cell r="C153">
            <v>312.5</v>
          </cell>
          <cell r="D153">
            <v>1650</v>
          </cell>
          <cell r="E153">
            <v>1819</v>
          </cell>
          <cell r="F153">
            <v>110.24242424242425</v>
          </cell>
          <cell r="G153">
            <v>78</v>
          </cell>
          <cell r="H153">
            <v>66.447488584474883</v>
          </cell>
          <cell r="I153">
            <v>169</v>
          </cell>
          <cell r="J153">
            <v>9.2908191313908741</v>
          </cell>
          <cell r="K153">
            <v>315</v>
          </cell>
          <cell r="N153">
            <v>1634052</v>
          </cell>
          <cell r="O153">
            <v>0.89832435404068167</v>
          </cell>
          <cell r="P153">
            <v>14501</v>
          </cell>
          <cell r="Q153">
            <v>7.97196261682243</v>
          </cell>
        </row>
        <row r="154">
          <cell r="B154" t="str">
            <v>97-98</v>
          </cell>
          <cell r="C154">
            <v>312.5</v>
          </cell>
          <cell r="D154">
            <v>1800</v>
          </cell>
          <cell r="E154">
            <v>2122.88</v>
          </cell>
          <cell r="F154">
            <v>117.93777777777778</v>
          </cell>
          <cell r="G154">
            <v>85.2</v>
          </cell>
          <cell r="H154">
            <v>77.548127853881283</v>
          </cell>
          <cell r="I154">
            <v>192.33500000000001</v>
          </cell>
          <cell r="J154">
            <v>9.0600976032559544</v>
          </cell>
          <cell r="K154">
            <v>325</v>
          </cell>
          <cell r="N154">
            <v>1889366</v>
          </cell>
          <cell r="O154">
            <v>0.89000131896291834</v>
          </cell>
          <cell r="P154">
            <v>10789</v>
          </cell>
          <cell r="Q154">
            <v>5.0822467591196858</v>
          </cell>
        </row>
        <row r="155">
          <cell r="B155" t="str">
            <v>98-99</v>
          </cell>
          <cell r="C155">
            <v>312.5</v>
          </cell>
          <cell r="D155">
            <v>1700</v>
          </cell>
          <cell r="E155">
            <v>1925.81</v>
          </cell>
          <cell r="F155">
            <v>113.28294117647059</v>
          </cell>
          <cell r="G155">
            <v>78.900000000000006</v>
          </cell>
          <cell r="H155">
            <v>70.349223744292232</v>
          </cell>
          <cell r="I155">
            <v>175.8</v>
          </cell>
          <cell r="J155">
            <v>9.1286263961657692</v>
          </cell>
          <cell r="K155">
            <v>308</v>
          </cell>
          <cell r="N155">
            <v>1687020</v>
          </cell>
          <cell r="O155">
            <v>0.87600542109553903</v>
          </cell>
          <cell r="P155">
            <v>9962</v>
          </cell>
          <cell r="Q155">
            <v>5.1728882911606027</v>
          </cell>
        </row>
        <row r="156">
          <cell r="B156" t="str">
            <v>99-00</v>
          </cell>
          <cell r="C156">
            <v>312.5</v>
          </cell>
          <cell r="D156">
            <v>2050</v>
          </cell>
          <cell r="E156">
            <v>2102.1999999999998</v>
          </cell>
          <cell r="F156">
            <v>102.5</v>
          </cell>
          <cell r="G156">
            <v>80.8</v>
          </cell>
          <cell r="H156">
            <v>76.599999999999994</v>
          </cell>
          <cell r="I156">
            <v>187.6</v>
          </cell>
          <cell r="J156">
            <v>8.9</v>
          </cell>
          <cell r="K156">
            <v>313</v>
          </cell>
          <cell r="N156">
            <v>1663406</v>
          </cell>
          <cell r="O156">
            <v>0.79</v>
          </cell>
          <cell r="P156">
            <v>8205</v>
          </cell>
          <cell r="Q156">
            <v>3.9</v>
          </cell>
        </row>
        <row r="157">
          <cell r="B157" t="str">
            <v>00-01</v>
          </cell>
          <cell r="C157">
            <v>312.5</v>
          </cell>
          <cell r="D157">
            <v>1950</v>
          </cell>
          <cell r="E157">
            <v>1972.36</v>
          </cell>
          <cell r="F157">
            <v>101.15</v>
          </cell>
          <cell r="G157">
            <v>78.77</v>
          </cell>
          <cell r="H157">
            <v>72.05</v>
          </cell>
          <cell r="I157">
            <v>180.9</v>
          </cell>
          <cell r="J157">
            <v>9.17</v>
          </cell>
          <cell r="K157">
            <v>308</v>
          </cell>
          <cell r="N157">
            <v>1663767</v>
          </cell>
          <cell r="O157">
            <v>0.84399999999999997</v>
          </cell>
          <cell r="P157">
            <v>9457</v>
          </cell>
          <cell r="Q157">
            <v>4.8</v>
          </cell>
        </row>
        <row r="158">
          <cell r="A158" t="str">
            <v>Average last 5 years</v>
          </cell>
          <cell r="D158">
            <v>1830</v>
          </cell>
          <cell r="E158">
            <v>1988.45</v>
          </cell>
          <cell r="F158">
            <v>109.02262863933451</v>
          </cell>
          <cell r="G158">
            <v>80.333999999999989</v>
          </cell>
          <cell r="H158">
            <v>72.598968036529669</v>
          </cell>
          <cell r="I158">
            <v>181.12700000000001</v>
          </cell>
          <cell r="J158">
            <v>9.10990862616252</v>
          </cell>
          <cell r="K158">
            <v>313.8</v>
          </cell>
          <cell r="N158">
            <v>1707522.2</v>
          </cell>
          <cell r="O158">
            <v>0.85966621881982785</v>
          </cell>
          <cell r="P158">
            <v>10582.8</v>
          </cell>
          <cell r="Q158">
            <v>5.3854195334205439</v>
          </cell>
        </row>
        <row r="159">
          <cell r="A159" t="str">
            <v>SATPURA II</v>
          </cell>
          <cell r="B159" t="str">
            <v>88-89</v>
          </cell>
          <cell r="C159">
            <v>410</v>
          </cell>
          <cell r="D159">
            <v>1800</v>
          </cell>
          <cell r="E159">
            <v>1359.91</v>
          </cell>
          <cell r="F159">
            <v>75.550555555555562</v>
          </cell>
          <cell r="G159">
            <v>64.67</v>
          </cell>
          <cell r="H159">
            <v>37.863626239002116</v>
          </cell>
          <cell r="I159" t="str">
            <v xml:space="preserve"> </v>
          </cell>
          <cell r="J159">
            <v>0</v>
          </cell>
          <cell r="K159">
            <v>370</v>
          </cell>
          <cell r="N159">
            <v>1073518</v>
          </cell>
          <cell r="O159">
            <v>0.78940371053966807</v>
          </cell>
          <cell r="P159">
            <v>49985</v>
          </cell>
          <cell r="Q159">
            <v>36.756108860145154</v>
          </cell>
        </row>
        <row r="160">
          <cell r="B160" t="str">
            <v>89-90</v>
          </cell>
          <cell r="C160">
            <v>410</v>
          </cell>
          <cell r="D160">
            <v>1800</v>
          </cell>
          <cell r="E160">
            <v>1247.99</v>
          </cell>
          <cell r="F160">
            <v>69.332777777777778</v>
          </cell>
          <cell r="G160">
            <v>64.5</v>
          </cell>
          <cell r="H160">
            <v>34.747466310279542</v>
          </cell>
          <cell r="I160">
            <v>163</v>
          </cell>
          <cell r="J160">
            <v>13.061002091362912</v>
          </cell>
          <cell r="K160">
            <v>370</v>
          </cell>
          <cell r="N160">
            <v>957978</v>
          </cell>
          <cell r="O160">
            <v>0.7676167276981386</v>
          </cell>
          <cell r="P160">
            <v>69673</v>
          </cell>
          <cell r="Q160">
            <v>55.828171700093748</v>
          </cell>
        </row>
        <row r="161">
          <cell r="B161" t="str">
            <v>90-91</v>
          </cell>
          <cell r="C161">
            <v>410</v>
          </cell>
          <cell r="D161">
            <v>1800</v>
          </cell>
          <cell r="E161">
            <v>1143.08</v>
          </cell>
          <cell r="F161">
            <v>63.504444444444445</v>
          </cell>
          <cell r="G161">
            <v>59.01</v>
          </cell>
          <cell r="H161">
            <v>31.826484018264839</v>
          </cell>
          <cell r="I161">
            <v>154.97</v>
          </cell>
          <cell r="J161">
            <v>13.557231339888723</v>
          </cell>
          <cell r="K161">
            <v>360</v>
          </cell>
          <cell r="N161">
            <v>940719</v>
          </cell>
          <cell r="O161">
            <v>0.82296864611400777</v>
          </cell>
          <cell r="P161">
            <v>46329</v>
          </cell>
          <cell r="Q161">
            <v>40.529971655527177</v>
          </cell>
        </row>
        <row r="162">
          <cell r="B162" t="str">
            <v>91-92</v>
          </cell>
          <cell r="C162">
            <v>410</v>
          </cell>
          <cell r="D162">
            <v>1800</v>
          </cell>
          <cell r="E162">
            <v>1261.23</v>
          </cell>
          <cell r="F162">
            <v>70.068333333333328</v>
          </cell>
          <cell r="G162">
            <v>57.19</v>
          </cell>
          <cell r="H162">
            <v>35.116104243234211</v>
          </cell>
          <cell r="I162">
            <v>163.13</v>
          </cell>
          <cell r="J162">
            <v>12.934199154793337</v>
          </cell>
          <cell r="K162">
            <v>360</v>
          </cell>
          <cell r="N162">
            <v>1092330</v>
          </cell>
          <cell r="O162">
            <v>0.86608310934563881</v>
          </cell>
          <cell r="P162">
            <v>32897</v>
          </cell>
          <cell r="Q162">
            <v>26.083267920997756</v>
          </cell>
        </row>
        <row r="163">
          <cell r="B163" t="str">
            <v>92-93</v>
          </cell>
          <cell r="C163">
            <v>410</v>
          </cell>
          <cell r="D163">
            <v>1600</v>
          </cell>
          <cell r="E163">
            <v>1091.3900000000001</v>
          </cell>
          <cell r="F163">
            <v>68.211875000000006</v>
          </cell>
          <cell r="G163">
            <v>52.11</v>
          </cell>
          <cell r="H163">
            <v>30.387292571555857</v>
          </cell>
          <cell r="I163">
            <v>140.04</v>
          </cell>
          <cell r="J163">
            <v>12.831343516066665</v>
          </cell>
          <cell r="K163">
            <v>360</v>
          </cell>
          <cell r="N163">
            <v>1018559</v>
          </cell>
          <cell r="O163">
            <v>0.93326766783642878</v>
          </cell>
          <cell r="P163">
            <v>47822</v>
          </cell>
          <cell r="Q163">
            <v>43.817517111206804</v>
          </cell>
        </row>
        <row r="164">
          <cell r="B164" t="str">
            <v>93-94</v>
          </cell>
          <cell r="C164">
            <v>410</v>
          </cell>
          <cell r="D164">
            <v>1400</v>
          </cell>
          <cell r="E164">
            <v>1268.5727999999999</v>
          </cell>
          <cell r="F164">
            <v>90.612342857142863</v>
          </cell>
          <cell r="G164">
            <v>50.802958904109587</v>
          </cell>
          <cell r="H164">
            <v>35.320547945205476</v>
          </cell>
          <cell r="I164">
            <v>141.77538000000001</v>
          </cell>
          <cell r="J164">
            <v>11.175975080026941</v>
          </cell>
          <cell r="K164">
            <v>380</v>
          </cell>
          <cell r="N164">
            <v>1109586.71</v>
          </cell>
          <cell r="O164">
            <v>0.87467326274061696</v>
          </cell>
          <cell r="P164">
            <v>22408.133999999998</v>
          </cell>
          <cell r="Q164">
            <v>17.664050498323785</v>
          </cell>
        </row>
        <row r="165">
          <cell r="B165" t="str">
            <v>94-95</v>
          </cell>
          <cell r="C165">
            <v>410</v>
          </cell>
          <cell r="D165">
            <v>1400</v>
          </cell>
          <cell r="E165">
            <v>2021.1</v>
          </cell>
          <cell r="F165">
            <v>144.36428571428573</v>
          </cell>
          <cell r="G165">
            <v>74.5</v>
          </cell>
          <cell r="H165">
            <v>56.272970263949212</v>
          </cell>
          <cell r="I165">
            <v>195.6</v>
          </cell>
          <cell r="J165">
            <v>9.6778981742615411</v>
          </cell>
          <cell r="K165">
            <v>425</v>
          </cell>
          <cell r="N165">
            <v>1776510</v>
          </cell>
          <cell r="O165">
            <v>0.8789817426154074</v>
          </cell>
          <cell r="P165">
            <v>27860</v>
          </cell>
          <cell r="Q165">
            <v>13.784572757409332</v>
          </cell>
        </row>
        <row r="166">
          <cell r="B166" t="str">
            <v>95-96</v>
          </cell>
          <cell r="C166">
            <v>410</v>
          </cell>
          <cell r="D166">
            <v>2000</v>
          </cell>
          <cell r="E166">
            <v>2079.3000000000002</v>
          </cell>
          <cell r="F166">
            <v>103.96500000000002</v>
          </cell>
          <cell r="G166">
            <v>77.3</v>
          </cell>
          <cell r="H166">
            <v>57.735239237638289</v>
          </cell>
          <cell r="I166">
            <v>206.9</v>
          </cell>
          <cell r="J166">
            <v>9.9504640984946846</v>
          </cell>
          <cell r="K166">
            <v>425</v>
          </cell>
          <cell r="N166">
            <v>1823764</v>
          </cell>
          <cell r="O166">
            <v>0.87710479488289317</v>
          </cell>
          <cell r="P166">
            <v>19304</v>
          </cell>
          <cell r="Q166">
            <v>9.2838936180445337</v>
          </cell>
        </row>
        <row r="167">
          <cell r="B167" t="str">
            <v>96-97</v>
          </cell>
          <cell r="C167">
            <v>410</v>
          </cell>
          <cell r="D167">
            <v>2000</v>
          </cell>
          <cell r="E167">
            <v>2273.1</v>
          </cell>
          <cell r="F167">
            <v>113.655</v>
          </cell>
          <cell r="G167">
            <v>77.599999999999994</v>
          </cell>
          <cell r="H167">
            <v>63.289341797527563</v>
          </cell>
          <cell r="I167">
            <v>213</v>
          </cell>
          <cell r="J167">
            <v>9.3704632440279791</v>
          </cell>
          <cell r="K167">
            <v>410</v>
          </cell>
          <cell r="N167">
            <v>1969440</v>
          </cell>
          <cell r="O167">
            <v>0.86641150851260396</v>
          </cell>
          <cell r="P167">
            <v>11164</v>
          </cell>
          <cell r="Q167">
            <v>4.9113545378557921</v>
          </cell>
        </row>
        <row r="168">
          <cell r="B168" t="str">
            <v>97-98</v>
          </cell>
          <cell r="C168">
            <v>410</v>
          </cell>
          <cell r="D168">
            <v>2200</v>
          </cell>
          <cell r="E168">
            <v>2601.9899999999998</v>
          </cell>
          <cell r="F168">
            <v>118.27227272727271</v>
          </cell>
          <cell r="G168">
            <v>84.5</v>
          </cell>
          <cell r="H168">
            <v>72.446541931172732</v>
          </cell>
          <cell r="I168">
            <v>249.321</v>
          </cell>
          <cell r="J168">
            <v>9.5819353648553616</v>
          </cell>
          <cell r="K168">
            <v>425</v>
          </cell>
          <cell r="N168">
            <v>2253381</v>
          </cell>
          <cell r="O168">
            <v>0.86602215996218279</v>
          </cell>
          <cell r="P168">
            <v>10505</v>
          </cell>
          <cell r="Q168">
            <v>4.0372945322618463</v>
          </cell>
        </row>
        <row r="169">
          <cell r="B169" t="str">
            <v>98-99</v>
          </cell>
          <cell r="C169">
            <v>410</v>
          </cell>
          <cell r="D169">
            <v>2150</v>
          </cell>
          <cell r="E169">
            <v>2881.87</v>
          </cell>
          <cell r="F169">
            <v>134.04046511627908</v>
          </cell>
          <cell r="G169">
            <v>87.5</v>
          </cell>
          <cell r="H169">
            <v>80.239169172513641</v>
          </cell>
          <cell r="I169">
            <v>254</v>
          </cell>
          <cell r="J169">
            <v>8.8137216460145673</v>
          </cell>
          <cell r="K169">
            <v>425</v>
          </cell>
          <cell r="N169">
            <v>2346034</v>
          </cell>
          <cell r="O169">
            <v>0.81406656094827312</v>
          </cell>
          <cell r="P169">
            <v>4710</v>
          </cell>
          <cell r="Q169">
            <v>1.6343554705798666</v>
          </cell>
        </row>
        <row r="170">
          <cell r="B170" t="str">
            <v>99-00</v>
          </cell>
          <cell r="C170">
            <v>410</v>
          </cell>
          <cell r="D170">
            <v>2700</v>
          </cell>
          <cell r="E170">
            <v>2520.9</v>
          </cell>
          <cell r="F170">
            <v>93.3</v>
          </cell>
          <cell r="G170">
            <v>75.2</v>
          </cell>
          <cell r="H170">
            <v>70</v>
          </cell>
          <cell r="I170">
            <v>226.5</v>
          </cell>
          <cell r="J170">
            <v>8.9848863501130545</v>
          </cell>
          <cell r="K170">
            <v>425</v>
          </cell>
          <cell r="N170">
            <v>1970136</v>
          </cell>
          <cell r="O170">
            <v>0.78152088539807207</v>
          </cell>
          <cell r="P170">
            <v>4059</v>
          </cell>
          <cell r="Q170">
            <v>1.6101392359871474</v>
          </cell>
        </row>
        <row r="171">
          <cell r="B171" t="str">
            <v>00-01</v>
          </cell>
          <cell r="C171">
            <v>410</v>
          </cell>
          <cell r="D171">
            <v>2850</v>
          </cell>
          <cell r="E171">
            <v>2450.13</v>
          </cell>
          <cell r="F171">
            <v>85.97</v>
          </cell>
          <cell r="G171">
            <v>77.64</v>
          </cell>
          <cell r="H171">
            <v>68.22</v>
          </cell>
          <cell r="I171">
            <v>222.63</v>
          </cell>
          <cell r="J171">
            <v>9.0864566369947717</v>
          </cell>
          <cell r="K171">
            <v>415</v>
          </cell>
          <cell r="N171">
            <v>1980025</v>
          </cell>
          <cell r="O171">
            <v>0.80813058898915568</v>
          </cell>
          <cell r="P171">
            <v>7560</v>
          </cell>
          <cell r="Q171">
            <v>3.0855505626232076</v>
          </cell>
        </row>
        <row r="172">
          <cell r="A172" t="str">
            <v>Average last 5 years</v>
          </cell>
          <cell r="D172">
            <v>2380</v>
          </cell>
          <cell r="E172">
            <v>2545.5980000000004</v>
          </cell>
          <cell r="F172">
            <v>109.04754756871037</v>
          </cell>
          <cell r="G172">
            <v>80.488</v>
          </cell>
          <cell r="H172">
            <v>70.839010580242785</v>
          </cell>
          <cell r="I172">
            <v>233.09020000000001</v>
          </cell>
          <cell r="J172">
            <v>9.1674926484011472</v>
          </cell>
          <cell r="K172">
            <v>420</v>
          </cell>
          <cell r="L172">
            <v>0</v>
          </cell>
          <cell r="M172">
            <v>0</v>
          </cell>
          <cell r="N172">
            <v>2103803.2000000002</v>
          </cell>
          <cell r="O172">
            <v>0.82723034076205759</v>
          </cell>
          <cell r="P172">
            <v>7599.6</v>
          </cell>
          <cell r="Q172">
            <v>3.0557388678615722</v>
          </cell>
        </row>
        <row r="173">
          <cell r="A173" t="str">
            <v>SATPURA III</v>
          </cell>
          <cell r="B173" t="str">
            <v>88-89</v>
          </cell>
          <cell r="C173">
            <v>420</v>
          </cell>
          <cell r="D173">
            <v>2050</v>
          </cell>
          <cell r="E173">
            <v>1857.99</v>
          </cell>
          <cell r="F173">
            <v>90.633658536585372</v>
          </cell>
          <cell r="G173">
            <v>75.62</v>
          </cell>
          <cell r="H173">
            <v>50.4998369210698</v>
          </cell>
          <cell r="I173" t="str">
            <v xml:space="preserve"> </v>
          </cell>
          <cell r="J173">
            <v>0</v>
          </cell>
          <cell r="K173">
            <v>420</v>
          </cell>
          <cell r="N173">
            <v>1419331</v>
          </cell>
          <cell r="O173">
            <v>0.76390669486918661</v>
          </cell>
          <cell r="P173">
            <v>19789</v>
          </cell>
          <cell r="Q173">
            <v>10.650757000844999</v>
          </cell>
        </row>
        <row r="174">
          <cell r="B174" t="str">
            <v>89-90</v>
          </cell>
          <cell r="C174">
            <v>420</v>
          </cell>
          <cell r="D174">
            <v>2100</v>
          </cell>
          <cell r="E174">
            <v>1805.67</v>
          </cell>
          <cell r="F174">
            <v>85.984285714285718</v>
          </cell>
          <cell r="G174">
            <v>88.7</v>
          </cell>
          <cell r="H174">
            <v>49.077788649706456</v>
          </cell>
          <cell r="I174">
            <v>189</v>
          </cell>
          <cell r="J174">
            <v>10.467028859093855</v>
          </cell>
          <cell r="K174">
            <v>370</v>
          </cell>
          <cell r="N174">
            <v>1317205</v>
          </cell>
          <cell r="O174">
            <v>0.72948268509749847</v>
          </cell>
          <cell r="P174">
            <v>56636</v>
          </cell>
          <cell r="Q174">
            <v>31.365642670033836</v>
          </cell>
        </row>
        <row r="175">
          <cell r="B175" t="str">
            <v>90-91</v>
          </cell>
          <cell r="C175">
            <v>420</v>
          </cell>
          <cell r="D175">
            <v>1950</v>
          </cell>
          <cell r="E175">
            <v>1496.73</v>
          </cell>
          <cell r="F175">
            <v>76.755384615384614</v>
          </cell>
          <cell r="G175">
            <v>67.97</v>
          </cell>
          <cell r="H175">
            <v>40.680854533594257</v>
          </cell>
          <cell r="I175">
            <v>168.45</v>
          </cell>
          <cell r="J175">
            <v>11.254534886051593</v>
          </cell>
          <cell r="K175">
            <v>380</v>
          </cell>
          <cell r="N175">
            <v>1201210</v>
          </cell>
          <cell r="O175">
            <v>0.80255623926827147</v>
          </cell>
          <cell r="P175">
            <v>50058</v>
          </cell>
          <cell r="Q175">
            <v>33.444909903589824</v>
          </cell>
        </row>
        <row r="176">
          <cell r="B176" t="str">
            <v>91-92</v>
          </cell>
          <cell r="C176">
            <v>420</v>
          </cell>
          <cell r="D176">
            <v>1950</v>
          </cell>
          <cell r="E176">
            <v>1741.07</v>
          </cell>
          <cell r="F176">
            <v>89.285641025641027</v>
          </cell>
          <cell r="G176">
            <v>69.19</v>
          </cell>
          <cell r="H176">
            <v>47.321972167862576</v>
          </cell>
          <cell r="I176">
            <v>179.06</v>
          </cell>
          <cell r="J176">
            <v>10.284480233419679</v>
          </cell>
          <cell r="K176">
            <v>380</v>
          </cell>
          <cell r="N176">
            <v>1516544</v>
          </cell>
          <cell r="O176">
            <v>0.87104137111086866</v>
          </cell>
          <cell r="P176">
            <v>29511</v>
          </cell>
          <cell r="Q176">
            <v>16.949921599935671</v>
          </cell>
        </row>
        <row r="177">
          <cell r="B177" t="str">
            <v>92-93</v>
          </cell>
          <cell r="C177">
            <v>420</v>
          </cell>
          <cell r="D177">
            <v>1800</v>
          </cell>
          <cell r="E177">
            <v>2011.32</v>
          </cell>
          <cell r="F177">
            <v>111.74</v>
          </cell>
          <cell r="G177">
            <v>81.23</v>
          </cell>
          <cell r="H177">
            <v>54.667318982387478</v>
          </cell>
          <cell r="I177">
            <v>201.66</v>
          </cell>
          <cell r="J177">
            <v>10.026251416979894</v>
          </cell>
          <cell r="K177">
            <v>410</v>
          </cell>
          <cell r="N177">
            <v>1890962</v>
          </cell>
          <cell r="O177">
            <v>0.94015969611996097</v>
          </cell>
          <cell r="P177">
            <v>38920</v>
          </cell>
          <cell r="Q177">
            <v>19.35047630411869</v>
          </cell>
        </row>
        <row r="178">
          <cell r="B178" t="str">
            <v>93-94</v>
          </cell>
          <cell r="C178">
            <v>420</v>
          </cell>
          <cell r="D178">
            <v>2015</v>
          </cell>
          <cell r="E178">
            <v>2278.799</v>
          </cell>
          <cell r="F178">
            <v>113.0917617866005</v>
          </cell>
          <cell r="G178">
            <v>81.576273972602735</v>
          </cell>
          <cell r="H178">
            <v>61.93735051098065</v>
          </cell>
          <cell r="I178">
            <v>217.87020000000001</v>
          </cell>
          <cell r="J178">
            <v>9.5607466915686725</v>
          </cell>
          <cell r="K178">
            <v>420</v>
          </cell>
          <cell r="N178">
            <v>2020976</v>
          </cell>
          <cell r="O178">
            <v>0.88686013992458312</v>
          </cell>
          <cell r="P178">
            <v>29590.454000000002</v>
          </cell>
          <cell r="Q178">
            <v>12.985109261501345</v>
          </cell>
        </row>
        <row r="179">
          <cell r="B179" t="str">
            <v>94-95</v>
          </cell>
          <cell r="C179">
            <v>420</v>
          </cell>
          <cell r="D179">
            <v>2000</v>
          </cell>
          <cell r="E179">
            <v>2280.8000000000002</v>
          </cell>
          <cell r="F179">
            <v>114.04000000000002</v>
          </cell>
          <cell r="G179">
            <v>85.1</v>
          </cell>
          <cell r="H179">
            <v>61.991737334203094</v>
          </cell>
          <cell r="I179">
            <v>230.8</v>
          </cell>
          <cell r="J179">
            <v>10.119256401262714</v>
          </cell>
          <cell r="K179">
            <v>420</v>
          </cell>
          <cell r="N179">
            <v>2011129</v>
          </cell>
          <cell r="O179">
            <v>0.88176473167309721</v>
          </cell>
          <cell r="P179">
            <v>33934</v>
          </cell>
          <cell r="Q179">
            <v>14.878112942827077</v>
          </cell>
        </row>
        <row r="180">
          <cell r="B180" t="str">
            <v>95-96</v>
          </cell>
          <cell r="C180">
            <v>420</v>
          </cell>
          <cell r="D180">
            <v>2100</v>
          </cell>
          <cell r="E180">
            <v>2141.3000000000002</v>
          </cell>
          <cell r="F180">
            <v>101.96666666666668</v>
          </cell>
          <cell r="G180">
            <v>77.400000000000006</v>
          </cell>
          <cell r="H180">
            <v>58.041135397692784</v>
          </cell>
          <cell r="I180">
            <v>217.7</v>
          </cell>
          <cell r="J180">
            <v>10.166721150702843</v>
          </cell>
          <cell r="K180">
            <v>420</v>
          </cell>
          <cell r="N180">
            <v>1891560</v>
          </cell>
          <cell r="O180">
            <v>0.88336991547190957</v>
          </cell>
          <cell r="P180">
            <v>18396</v>
          </cell>
          <cell r="Q180">
            <v>8.5910428244524351</v>
          </cell>
        </row>
        <row r="181">
          <cell r="B181" t="str">
            <v>96-97</v>
          </cell>
          <cell r="C181">
            <v>420</v>
          </cell>
          <cell r="D181">
            <v>2100</v>
          </cell>
          <cell r="E181">
            <v>2447.1999999999998</v>
          </cell>
          <cell r="F181">
            <v>116.53333333333332</v>
          </cell>
          <cell r="G181">
            <v>82.1</v>
          </cell>
          <cell r="H181">
            <v>66.514459665144585</v>
          </cell>
          <cell r="I181">
            <v>235.2</v>
          </cell>
          <cell r="J181">
            <v>9.610983981693364</v>
          </cell>
          <cell r="K181">
            <v>420</v>
          </cell>
          <cell r="N181">
            <v>2117083</v>
          </cell>
          <cell r="O181">
            <v>0.86510420071918925</v>
          </cell>
          <cell r="P181">
            <v>10325</v>
          </cell>
          <cell r="Q181">
            <v>4.2191075514874141</v>
          </cell>
        </row>
        <row r="182">
          <cell r="B182" t="str">
            <v>97-98</v>
          </cell>
          <cell r="C182">
            <v>420</v>
          </cell>
          <cell r="D182">
            <v>2300</v>
          </cell>
          <cell r="E182">
            <v>2706.67</v>
          </cell>
          <cell r="F182">
            <v>117.68130434782609</v>
          </cell>
          <cell r="G182">
            <v>82.6</v>
          </cell>
          <cell r="H182">
            <v>73.566808001739503</v>
          </cell>
          <cell r="I182">
            <v>235.6</v>
          </cell>
          <cell r="J182">
            <v>8.7044227778044601</v>
          </cell>
          <cell r="K182">
            <v>430</v>
          </cell>
          <cell r="N182">
            <v>2345918</v>
          </cell>
          <cell r="O182">
            <v>0.86671740552043652</v>
          </cell>
          <cell r="P182">
            <v>6198</v>
          </cell>
          <cell r="Q182">
            <v>2.2898986577602738</v>
          </cell>
        </row>
        <row r="183">
          <cell r="B183" t="str">
            <v>98-99</v>
          </cell>
          <cell r="C183">
            <v>420</v>
          </cell>
          <cell r="D183">
            <v>2250</v>
          </cell>
          <cell r="E183">
            <v>2830.37</v>
          </cell>
          <cell r="F183">
            <v>125.79422222222222</v>
          </cell>
          <cell r="G183">
            <v>82.9</v>
          </cell>
          <cell r="H183">
            <v>76.92895194607523</v>
          </cell>
          <cell r="I183">
            <v>244</v>
          </cell>
          <cell r="J183">
            <v>8.6207810286287661</v>
          </cell>
          <cell r="K183">
            <v>430</v>
          </cell>
          <cell r="N183">
            <v>2296097</v>
          </cell>
          <cell r="O183">
            <v>0.81123563350374683</v>
          </cell>
          <cell r="P183">
            <v>3438</v>
          </cell>
          <cell r="Q183">
            <v>1.2146821793617089</v>
          </cell>
        </row>
        <row r="184">
          <cell r="B184" t="str">
            <v>99-00</v>
          </cell>
          <cell r="C184">
            <v>420</v>
          </cell>
          <cell r="D184">
            <v>2750</v>
          </cell>
          <cell r="E184">
            <v>3093.5</v>
          </cell>
          <cell r="F184">
            <v>112.5</v>
          </cell>
          <cell r="G184">
            <v>87.3</v>
          </cell>
          <cell r="H184">
            <v>83.9</v>
          </cell>
          <cell r="I184">
            <v>263.5</v>
          </cell>
          <cell r="J184">
            <v>8.51786002909326</v>
          </cell>
          <cell r="K184">
            <v>430</v>
          </cell>
          <cell r="N184">
            <v>2416220</v>
          </cell>
          <cell r="O184">
            <v>0.78106352028446746</v>
          </cell>
          <cell r="P184">
            <v>2388</v>
          </cell>
          <cell r="Q184">
            <v>0.77194116696298687</v>
          </cell>
        </row>
        <row r="185">
          <cell r="B185" t="str">
            <v>00-01</v>
          </cell>
          <cell r="C185">
            <v>420</v>
          </cell>
          <cell r="D185">
            <v>2800</v>
          </cell>
          <cell r="E185">
            <v>2780.62</v>
          </cell>
          <cell r="F185">
            <v>97.46</v>
          </cell>
          <cell r="G185">
            <v>79.290000000000006</v>
          </cell>
          <cell r="H185">
            <v>75.58</v>
          </cell>
          <cell r="I185">
            <v>239.04</v>
          </cell>
          <cell r="J185">
            <v>8.5966439139472488</v>
          </cell>
          <cell r="K185">
            <v>420</v>
          </cell>
          <cell r="N185">
            <v>2263305</v>
          </cell>
          <cell r="O185">
            <v>0.81395695923930633</v>
          </cell>
          <cell r="P185">
            <v>3634</v>
          </cell>
          <cell r="Q185">
            <v>1.3069027770784933</v>
          </cell>
        </row>
        <row r="186">
          <cell r="A186" t="str">
            <v>Average last 5 years</v>
          </cell>
          <cell r="D186">
            <v>2440</v>
          </cell>
          <cell r="E186">
            <v>2771.672</v>
          </cell>
          <cell r="F186">
            <v>113.99377198067631</v>
          </cell>
          <cell r="G186">
            <v>82.837999999999994</v>
          </cell>
          <cell r="H186">
            <v>75.298043922591859</v>
          </cell>
          <cell r="I186">
            <v>243.46799999999999</v>
          </cell>
          <cell r="J186">
            <v>8.8101383462334191</v>
          </cell>
          <cell r="K186">
            <v>426</v>
          </cell>
          <cell r="L186">
            <v>0</v>
          </cell>
          <cell r="M186">
            <v>0</v>
          </cell>
          <cell r="N186">
            <v>2287724.6</v>
          </cell>
          <cell r="O186">
            <v>0.82761554385342928</v>
          </cell>
          <cell r="P186">
            <v>5196.6000000000004</v>
          </cell>
          <cell r="Q186">
            <v>1.9605064665301755</v>
          </cell>
        </row>
        <row r="187">
          <cell r="A187" t="str">
            <v>STATE  LOAD  DESPATCH  CENTRE  M.P.E.B.  JABALPUR</v>
          </cell>
        </row>
        <row r="188">
          <cell r="A188" t="str">
            <v>SATPURA</v>
          </cell>
        </row>
        <row r="189">
          <cell r="A189" t="str">
            <v>STATION NAME</v>
          </cell>
          <cell r="B189" t="str">
            <v>YEAR</v>
          </cell>
          <cell r="C189" t="str">
            <v>CAPACITY</v>
          </cell>
          <cell r="D189" t="str">
            <v>TARGET</v>
          </cell>
          <cell r="E189" t="str">
            <v>ACTUAL GENE.</v>
          </cell>
          <cell r="F189" t="str">
            <v>ACHIEVE-MENT</v>
          </cell>
          <cell r="G189" t="str">
            <v>AVAIL-ABILITY</v>
          </cell>
          <cell r="H189" t="str">
            <v>P.L.F.</v>
          </cell>
          <cell r="I189" t="str">
            <v>AUXILIARY CONSUMPTION</v>
          </cell>
          <cell r="K189" t="str">
            <v>MAXIMUM DEMAND</v>
          </cell>
          <cell r="L189" t="str">
            <v>COAL IN MT</v>
          </cell>
          <cell r="N189" t="str">
            <v>COAL CONSUMED</v>
          </cell>
          <cell r="P189" t="str">
            <v>FUEL OIL CONSUMPTION</v>
          </cell>
        </row>
        <row r="190">
          <cell r="C190" t="str">
            <v>MW</v>
          </cell>
          <cell r="D190" t="str">
            <v>MKwh</v>
          </cell>
          <cell r="E190" t="str">
            <v>MKwh</v>
          </cell>
          <cell r="F190" t="str">
            <v>%</v>
          </cell>
          <cell r="G190" t="str">
            <v>%</v>
          </cell>
          <cell r="H190" t="str">
            <v>%</v>
          </cell>
          <cell r="I190" t="str">
            <v>MKwh</v>
          </cell>
          <cell r="J190" t="str">
            <v>%</v>
          </cell>
          <cell r="K190" t="str">
            <v>MW</v>
          </cell>
          <cell r="L190" t="str">
            <v>OP.STOCK</v>
          </cell>
          <cell r="M190" t="str">
            <v>RECIEPT</v>
          </cell>
          <cell r="N190" t="str">
            <v>MT</v>
          </cell>
          <cell r="O190" t="str">
            <v>Kg/kWH</v>
          </cell>
          <cell r="P190" t="str">
            <v>KL</v>
          </cell>
          <cell r="Q190" t="str">
            <v>ml/KWH</v>
          </cell>
        </row>
        <row r="191">
          <cell r="A191" t="str">
            <v>SATPURA</v>
          </cell>
          <cell r="B191" t="str">
            <v>88-89</v>
          </cell>
          <cell r="C191">
            <v>1142.5</v>
          </cell>
          <cell r="D191">
            <v>5500</v>
          </cell>
          <cell r="E191">
            <v>5050.18</v>
          </cell>
          <cell r="F191">
            <v>91.821454545454543</v>
          </cell>
          <cell r="G191">
            <v>72.4782056892779</v>
          </cell>
          <cell r="H191">
            <v>50.459918267837693</v>
          </cell>
          <cell r="I191">
            <v>0</v>
          </cell>
          <cell r="J191">
            <v>0</v>
          </cell>
          <cell r="K191" t="str">
            <v xml:space="preserve"> </v>
          </cell>
          <cell r="L191" t="str">
            <v xml:space="preserve"> </v>
          </cell>
          <cell r="M191" t="str">
            <v xml:space="preserve"> </v>
          </cell>
          <cell r="N191">
            <v>4011468</v>
          </cell>
          <cell r="O191">
            <v>0.79432178655018237</v>
          </cell>
          <cell r="P191">
            <v>95077</v>
          </cell>
          <cell r="Q191">
            <v>18.826457670815692</v>
          </cell>
        </row>
        <row r="192">
          <cell r="B192" t="str">
            <v>89-90</v>
          </cell>
          <cell r="C192">
            <v>1142.5</v>
          </cell>
          <cell r="D192">
            <v>5475</v>
          </cell>
          <cell r="E192">
            <v>4783.66</v>
          </cell>
          <cell r="F192">
            <v>87.372785388127852</v>
          </cell>
          <cell r="G192">
            <v>76.818052516411385</v>
          </cell>
          <cell r="H192">
            <v>47.796928549304077</v>
          </cell>
          <cell r="I192">
            <v>535</v>
          </cell>
          <cell r="J192">
            <v>11.183905210654604</v>
          </cell>
          <cell r="K192" t="str">
            <v xml:space="preserve"> </v>
          </cell>
          <cell r="L192">
            <v>110061</v>
          </cell>
          <cell r="M192">
            <v>3568758</v>
          </cell>
          <cell r="N192">
            <v>3631106</v>
          </cell>
          <cell r="O192">
            <v>0.75906439838951767</v>
          </cell>
          <cell r="P192">
            <v>168005</v>
          </cell>
          <cell r="Q192">
            <v>35.120598035813586</v>
          </cell>
        </row>
        <row r="193">
          <cell r="B193" t="str">
            <v>90-91</v>
          </cell>
          <cell r="C193">
            <v>1142.5</v>
          </cell>
          <cell r="D193">
            <v>5450</v>
          </cell>
          <cell r="E193">
            <v>4155.2000000000007</v>
          </cell>
          <cell r="F193">
            <v>76.242201834862399</v>
          </cell>
          <cell r="G193">
            <v>66.023741794310723</v>
          </cell>
          <cell r="H193">
            <v>41.517540441433617</v>
          </cell>
          <cell r="I193">
            <v>493.81</v>
          </cell>
          <cell r="J193">
            <v>11.884145167500961</v>
          </cell>
          <cell r="K193" t="str">
            <v xml:space="preserve"> </v>
          </cell>
          <cell r="L193">
            <v>29753</v>
          </cell>
          <cell r="M193">
            <v>3508276</v>
          </cell>
          <cell r="N193">
            <v>3409191</v>
          </cell>
          <cell r="O193">
            <v>0.82046375625721968</v>
          </cell>
          <cell r="P193">
            <v>125665</v>
          </cell>
          <cell r="Q193">
            <v>30.242828263380819</v>
          </cell>
        </row>
        <row r="194">
          <cell r="B194" t="str">
            <v>91-92</v>
          </cell>
          <cell r="C194">
            <v>1142.5</v>
          </cell>
          <cell r="D194">
            <v>5450</v>
          </cell>
          <cell r="E194">
            <v>4387.7699999999995</v>
          </cell>
          <cell r="F194">
            <v>80.509541284403653</v>
          </cell>
          <cell r="G194">
            <v>63.680153172866518</v>
          </cell>
          <cell r="H194">
            <v>43.721526706604003</v>
          </cell>
          <cell r="I194">
            <v>491.34</v>
          </cell>
          <cell r="J194">
            <v>11.197943374424822</v>
          </cell>
          <cell r="K194" t="str">
            <v xml:space="preserve"> </v>
          </cell>
          <cell r="L194">
            <v>61501</v>
          </cell>
          <cell r="M194">
            <v>3837342</v>
          </cell>
          <cell r="N194">
            <v>3840493</v>
          </cell>
          <cell r="O194">
            <v>0.8752721769828411</v>
          </cell>
          <cell r="P194">
            <v>86892</v>
          </cell>
          <cell r="Q194">
            <v>19.803225784396176</v>
          </cell>
        </row>
        <row r="195">
          <cell r="B195" t="str">
            <v>92-93</v>
          </cell>
          <cell r="C195">
            <v>1142.5</v>
          </cell>
          <cell r="D195">
            <v>5000</v>
          </cell>
          <cell r="E195">
            <v>4641.55</v>
          </cell>
          <cell r="F195">
            <v>92.831000000000003</v>
          </cell>
          <cell r="G195">
            <v>68.367461706783374</v>
          </cell>
          <cell r="H195">
            <v>46.37700708412018</v>
          </cell>
          <cell r="I195">
            <v>499.61</v>
          </cell>
          <cell r="J195">
            <v>10.76386121015609</v>
          </cell>
          <cell r="K195" t="str">
            <v xml:space="preserve"> </v>
          </cell>
          <cell r="L195">
            <v>62991</v>
          </cell>
          <cell r="M195">
            <v>4445312</v>
          </cell>
          <cell r="N195">
            <v>4362632</v>
          </cell>
          <cell r="O195">
            <v>0.93990843575960614</v>
          </cell>
          <cell r="P195">
            <v>114807</v>
          </cell>
          <cell r="Q195">
            <v>24.734625286811518</v>
          </cell>
        </row>
        <row r="196">
          <cell r="B196" t="str">
            <v>93-94</v>
          </cell>
          <cell r="C196">
            <v>1142.5</v>
          </cell>
          <cell r="D196">
            <v>4915</v>
          </cell>
          <cell r="E196">
            <v>5066.7417999999998</v>
          </cell>
          <cell r="F196">
            <v>103.08732044760936</v>
          </cell>
          <cell r="G196">
            <v>68.104956326249209</v>
          </cell>
          <cell r="H196">
            <v>50.625398918897318</v>
          </cell>
          <cell r="I196">
            <v>524.67358000000002</v>
          </cell>
          <cell r="J196">
            <v>10.355246047864528</v>
          </cell>
          <cell r="K196" t="str">
            <v xml:space="preserve"> </v>
          </cell>
          <cell r="L196">
            <v>125960</v>
          </cell>
          <cell r="M196">
            <v>4514568</v>
          </cell>
          <cell r="N196">
            <v>4535978.71</v>
          </cell>
          <cell r="O196">
            <v>0.89524568036997665</v>
          </cell>
          <cell r="P196">
            <v>81910.364000000001</v>
          </cell>
          <cell r="Q196">
            <v>16.166279481618741</v>
          </cell>
        </row>
        <row r="197">
          <cell r="B197" t="str">
            <v>94-95</v>
          </cell>
          <cell r="C197">
            <v>1142.5</v>
          </cell>
          <cell r="D197">
            <v>4950</v>
          </cell>
          <cell r="E197">
            <v>5799.7</v>
          </cell>
          <cell r="F197">
            <v>117.16565656565656</v>
          </cell>
          <cell r="G197">
            <v>77.165864332603945</v>
          </cell>
          <cell r="H197">
            <v>57.948902410998869</v>
          </cell>
          <cell r="I197">
            <v>587.5</v>
          </cell>
          <cell r="J197">
            <v>10.129834301774229</v>
          </cell>
          <cell r="K197">
            <v>1085</v>
          </cell>
          <cell r="L197">
            <v>105207</v>
          </cell>
          <cell r="M197">
            <v>5324472</v>
          </cell>
          <cell r="N197">
            <v>5172541</v>
          </cell>
          <cell r="O197">
            <v>0.8918635446661034</v>
          </cell>
          <cell r="P197">
            <v>82105</v>
          </cell>
          <cell r="Q197">
            <v>14.156766729313585</v>
          </cell>
        </row>
        <row r="198">
          <cell r="B198" t="str">
            <v>95-96</v>
          </cell>
          <cell r="C198">
            <v>1142.5</v>
          </cell>
          <cell r="D198">
            <v>5650</v>
          </cell>
          <cell r="E198">
            <v>6034.6</v>
          </cell>
          <cell r="F198">
            <v>106.8070796460177</v>
          </cell>
          <cell r="G198">
            <v>77.774398249452958</v>
          </cell>
          <cell r="H198">
            <v>60.13121131318929</v>
          </cell>
          <cell r="I198">
            <v>597.79999999999995</v>
          </cell>
          <cell r="J198">
            <v>9.9062075365392879</v>
          </cell>
          <cell r="K198">
            <v>1100</v>
          </cell>
          <cell r="L198">
            <v>208549</v>
          </cell>
          <cell r="M198">
            <v>5329168</v>
          </cell>
          <cell r="N198">
            <v>5355744</v>
          </cell>
          <cell r="O198">
            <v>0.88750604845391579</v>
          </cell>
          <cell r="P198">
            <v>55036</v>
          </cell>
          <cell r="Q198">
            <v>9.1200742385576508</v>
          </cell>
        </row>
        <row r="199">
          <cell r="B199" t="str">
            <v>96-97</v>
          </cell>
          <cell r="C199">
            <v>1142.5</v>
          </cell>
          <cell r="D199">
            <v>5750</v>
          </cell>
          <cell r="E199">
            <v>6539.2999999999993</v>
          </cell>
          <cell r="F199">
            <v>113.72695652173911</v>
          </cell>
          <cell r="G199">
            <v>79.3636761487965</v>
          </cell>
          <cell r="H199">
            <v>65.338768821877835</v>
          </cell>
          <cell r="I199">
            <v>617.20000000000005</v>
          </cell>
          <cell r="J199">
            <v>9.4383190861407211</v>
          </cell>
          <cell r="K199">
            <v>1093</v>
          </cell>
          <cell r="L199">
            <v>60203</v>
          </cell>
          <cell r="M199">
            <v>5911303</v>
          </cell>
          <cell r="N199">
            <v>5720575</v>
          </cell>
          <cell r="O199">
            <v>0.87479929044393145</v>
          </cell>
          <cell r="P199">
            <v>35990</v>
          </cell>
          <cell r="Q199">
            <v>5.5036471793617059</v>
          </cell>
        </row>
        <row r="200">
          <cell r="B200" t="str">
            <v>97-98</v>
          </cell>
          <cell r="C200">
            <v>1142.5</v>
          </cell>
          <cell r="D200">
            <v>6300</v>
          </cell>
          <cell r="E200">
            <v>7431.54</v>
          </cell>
          <cell r="F200">
            <v>117.96095238095238</v>
          </cell>
          <cell r="G200">
            <v>83.992997811816196</v>
          </cell>
          <cell r="H200">
            <v>74.253769371421726</v>
          </cell>
          <cell r="I200">
            <v>677.25599999999997</v>
          </cell>
          <cell r="J200">
            <v>9.1132658910535351</v>
          </cell>
          <cell r="K200">
            <v>1155</v>
          </cell>
          <cell r="L200">
            <v>202719</v>
          </cell>
          <cell r="M200">
            <v>6761934</v>
          </cell>
          <cell r="N200">
            <v>6488665</v>
          </cell>
          <cell r="O200">
            <v>0.87312522034463924</v>
          </cell>
          <cell r="P200">
            <v>27492</v>
          </cell>
          <cell r="Q200">
            <v>3.6993678295481152</v>
          </cell>
        </row>
        <row r="201">
          <cell r="B201" t="str">
            <v>98-99</v>
          </cell>
          <cell r="C201">
            <v>1142.5</v>
          </cell>
          <cell r="D201">
            <v>6100</v>
          </cell>
          <cell r="E201">
            <v>7638.05</v>
          </cell>
          <cell r="F201">
            <v>125.21393442622951</v>
          </cell>
          <cell r="G201">
            <v>83.45667396061269</v>
          </cell>
          <cell r="H201">
            <v>76.317156759889286</v>
          </cell>
          <cell r="I201">
            <v>673.8</v>
          </cell>
          <cell r="J201">
            <v>8.8216233200882428</v>
          </cell>
          <cell r="K201">
            <v>1151</v>
          </cell>
          <cell r="L201">
            <v>420745</v>
          </cell>
          <cell r="M201">
            <v>5623850</v>
          </cell>
          <cell r="N201">
            <v>6329151</v>
          </cell>
          <cell r="O201">
            <v>0.82863440275986677</v>
          </cell>
          <cell r="P201">
            <v>18110</v>
          </cell>
          <cell r="Q201">
            <v>2.3710240179103304</v>
          </cell>
        </row>
        <row r="202">
          <cell r="B202" t="str">
            <v>99-00</v>
          </cell>
          <cell r="C202">
            <v>1142.5</v>
          </cell>
          <cell r="D202">
            <v>7500</v>
          </cell>
          <cell r="E202">
            <v>7716.6</v>
          </cell>
          <cell r="F202">
            <v>102.9</v>
          </cell>
          <cell r="G202">
            <v>81.2</v>
          </cell>
          <cell r="H202">
            <v>76.900000000000006</v>
          </cell>
          <cell r="I202">
            <v>677.6</v>
          </cell>
          <cell r="J202">
            <v>8.7810693828888358</v>
          </cell>
          <cell r="K202">
            <v>1153</v>
          </cell>
          <cell r="L202">
            <v>218441</v>
          </cell>
          <cell r="M202">
            <v>5821951</v>
          </cell>
          <cell r="N202">
            <v>6049762</v>
          </cell>
          <cell r="O202">
            <v>0.78399320944457407</v>
          </cell>
          <cell r="P202">
            <v>14653</v>
          </cell>
          <cell r="Q202">
            <v>1.8988932949744706</v>
          </cell>
        </row>
        <row r="203">
          <cell r="B203" t="str">
            <v>00-01</v>
          </cell>
          <cell r="C203">
            <v>1142.5</v>
          </cell>
          <cell r="D203">
            <v>7650</v>
          </cell>
          <cell r="E203">
            <v>7203.11</v>
          </cell>
          <cell r="F203">
            <v>94.16</v>
          </cell>
          <cell r="G203">
            <v>78.55</v>
          </cell>
          <cell r="H203">
            <v>71.97</v>
          </cell>
          <cell r="I203">
            <v>642.57000000000005</v>
          </cell>
          <cell r="J203">
            <v>8.9207300735376815</v>
          </cell>
          <cell r="K203">
            <v>1129</v>
          </cell>
          <cell r="M203">
            <v>6219252</v>
          </cell>
          <cell r="N203">
            <v>5907097</v>
          </cell>
          <cell r="O203">
            <v>0.82007591165482685</v>
          </cell>
          <cell r="P203">
            <v>20652</v>
          </cell>
          <cell r="Q203">
            <v>2.8670949076162935</v>
          </cell>
        </row>
        <row r="204">
          <cell r="A204" t="str">
            <v>Average last 5 years</v>
          </cell>
          <cell r="D204">
            <v>6660</v>
          </cell>
          <cell r="E204">
            <v>7305.7199999999993</v>
          </cell>
          <cell r="F204">
            <v>110.7923686657842</v>
          </cell>
          <cell r="G204">
            <v>81.312669584245072</v>
          </cell>
          <cell r="H204">
            <v>72.955938990637762</v>
          </cell>
          <cell r="I204">
            <v>657.68520000000012</v>
          </cell>
          <cell r="J204">
            <v>9.015001550741804</v>
          </cell>
          <cell r="K204">
            <v>1136.2</v>
          </cell>
          <cell r="L204">
            <v>180421.6</v>
          </cell>
          <cell r="M204">
            <v>6067658</v>
          </cell>
          <cell r="N204">
            <v>6099050</v>
          </cell>
          <cell r="O204">
            <v>0.83612560692956772</v>
          </cell>
          <cell r="P204">
            <v>23379.4</v>
          </cell>
          <cell r="Q204">
            <v>3.2680054458821837</v>
          </cell>
        </row>
        <row r="205">
          <cell r="A205" t="str">
            <v>SANJAY GANDHI I</v>
          </cell>
          <cell r="B205" t="str">
            <v>93-94</v>
          </cell>
          <cell r="C205">
            <v>210</v>
          </cell>
          <cell r="D205">
            <v>1500</v>
          </cell>
          <cell r="E205">
            <v>213.536</v>
          </cell>
          <cell r="F205">
            <v>14.235733333333332</v>
          </cell>
          <cell r="G205">
            <v>51.811609848484849</v>
          </cell>
          <cell r="H205">
            <v>11.607740813220266</v>
          </cell>
          <cell r="I205">
            <v>26.419</v>
          </cell>
          <cell r="J205">
            <v>12.372152704930317</v>
          </cell>
          <cell r="K205">
            <v>210</v>
          </cell>
          <cell r="L205">
            <v>27246</v>
          </cell>
          <cell r="M205">
            <v>163172</v>
          </cell>
          <cell r="N205">
            <v>147992.79999999999</v>
          </cell>
          <cell r="O205">
            <v>0.69305784504720513</v>
          </cell>
          <cell r="P205">
            <v>9704.1849999999995</v>
          </cell>
          <cell r="Q205">
            <v>45.445194252959688</v>
          </cell>
        </row>
        <row r="206">
          <cell r="B206" t="str">
            <v>94-95</v>
          </cell>
          <cell r="C206">
            <v>420</v>
          </cell>
          <cell r="D206">
            <v>1500</v>
          </cell>
          <cell r="E206">
            <v>1199</v>
          </cell>
          <cell r="F206">
            <v>79.933333333333337</v>
          </cell>
          <cell r="G206">
            <v>72.66</v>
          </cell>
          <cell r="H206">
            <v>35.287909758778738</v>
          </cell>
          <cell r="I206">
            <v>140.80000000000001</v>
          </cell>
          <cell r="J206">
            <v>11.743119266055047</v>
          </cell>
          <cell r="K206">
            <v>420</v>
          </cell>
          <cell r="L206">
            <v>42526</v>
          </cell>
          <cell r="M206">
            <v>900647</v>
          </cell>
          <cell r="N206">
            <v>920961</v>
          </cell>
          <cell r="O206">
            <v>0.76810758965804837</v>
          </cell>
          <cell r="P206">
            <v>34256</v>
          </cell>
          <cell r="Q206">
            <v>28.57047539616347</v>
          </cell>
        </row>
        <row r="207">
          <cell r="B207" t="str">
            <v>95-96</v>
          </cell>
          <cell r="C207">
            <v>420</v>
          </cell>
          <cell r="D207">
            <v>2420</v>
          </cell>
          <cell r="E207">
            <v>1991.4</v>
          </cell>
          <cell r="F207">
            <v>82.289256198347104</v>
          </cell>
          <cell r="G207">
            <v>74</v>
          </cell>
          <cell r="H207">
            <v>53.978011969815249</v>
          </cell>
          <cell r="I207">
            <v>202.1</v>
          </cell>
          <cell r="J207">
            <v>10.148639148337852</v>
          </cell>
          <cell r="K207">
            <v>420</v>
          </cell>
          <cell r="L207">
            <v>14598</v>
          </cell>
          <cell r="M207">
            <v>1425155</v>
          </cell>
          <cell r="N207">
            <v>1338274</v>
          </cell>
          <cell r="O207">
            <v>0.67202671487395804</v>
          </cell>
          <cell r="P207">
            <v>23294</v>
          </cell>
          <cell r="Q207">
            <v>11.697298383047102</v>
          </cell>
        </row>
        <row r="208">
          <cell r="B208" t="str">
            <v>96-97</v>
          </cell>
          <cell r="C208">
            <v>420</v>
          </cell>
          <cell r="D208">
            <v>2500</v>
          </cell>
          <cell r="E208">
            <v>2363</v>
          </cell>
          <cell r="F208">
            <v>94.52</v>
          </cell>
          <cell r="G208">
            <v>79.2</v>
          </cell>
          <cell r="H208">
            <v>64.225918677973468</v>
          </cell>
          <cell r="I208">
            <v>227.8</v>
          </cell>
          <cell r="J208">
            <v>9.6402877697841731</v>
          </cell>
          <cell r="K208">
            <v>420</v>
          </cell>
          <cell r="L208">
            <v>140663</v>
          </cell>
          <cell r="M208">
            <v>1583093</v>
          </cell>
          <cell r="N208">
            <v>1606855</v>
          </cell>
          <cell r="O208">
            <v>0.68000634786288616</v>
          </cell>
          <cell r="P208">
            <v>13542</v>
          </cell>
          <cell r="Q208">
            <v>5.7308506136267461</v>
          </cell>
        </row>
        <row r="209">
          <cell r="B209" t="str">
            <v>97-98</v>
          </cell>
          <cell r="C209">
            <v>420</v>
          </cell>
          <cell r="D209">
            <v>2450</v>
          </cell>
          <cell r="E209">
            <v>2249.6</v>
          </cell>
          <cell r="F209">
            <v>91.820408163265313</v>
          </cell>
          <cell r="G209">
            <v>71.7</v>
          </cell>
          <cell r="H209">
            <v>61.143726897151552</v>
          </cell>
          <cell r="I209">
            <v>240.256</v>
          </cell>
          <cell r="J209">
            <v>10.679943100995732</v>
          </cell>
          <cell r="K209">
            <v>428</v>
          </cell>
          <cell r="L209">
            <v>145240</v>
          </cell>
          <cell r="M209">
            <v>1590809</v>
          </cell>
          <cell r="N209">
            <v>1530284</v>
          </cell>
          <cell r="O209">
            <v>0.68024715504978661</v>
          </cell>
          <cell r="P209">
            <v>9014</v>
          </cell>
          <cell r="Q209">
            <v>4.0069345661450928</v>
          </cell>
        </row>
        <row r="210">
          <cell r="B210" t="str">
            <v>98-99</v>
          </cell>
          <cell r="C210">
            <v>420</v>
          </cell>
          <cell r="D210">
            <v>2600</v>
          </cell>
          <cell r="E210">
            <v>2518.15</v>
          </cell>
          <cell r="F210">
            <v>96.851923076923072</v>
          </cell>
          <cell r="G210">
            <v>80</v>
          </cell>
          <cell r="H210">
            <v>68.442868014785816</v>
          </cell>
          <cell r="I210">
            <v>252.1</v>
          </cell>
          <cell r="J210">
            <v>10.01131783253579</v>
          </cell>
          <cell r="K210">
            <v>422</v>
          </cell>
          <cell r="L210">
            <v>120443</v>
          </cell>
          <cell r="M210">
            <v>1750724</v>
          </cell>
          <cell r="N210">
            <v>1762685</v>
          </cell>
          <cell r="O210">
            <v>0.6999920576613784</v>
          </cell>
          <cell r="P210">
            <v>10321</v>
          </cell>
          <cell r="Q210">
            <v>4.0986438456803604</v>
          </cell>
        </row>
        <row r="211">
          <cell r="B211" t="str">
            <v>99-00</v>
          </cell>
          <cell r="C211">
            <v>420</v>
          </cell>
          <cell r="D211">
            <v>2750</v>
          </cell>
          <cell r="E211">
            <v>2308.1</v>
          </cell>
          <cell r="F211">
            <v>83.9</v>
          </cell>
          <cell r="G211">
            <v>76.099999999999994</v>
          </cell>
          <cell r="H211">
            <v>62.6</v>
          </cell>
          <cell r="I211">
            <v>235.9</v>
          </cell>
          <cell r="J211">
            <v>10.220527706771804</v>
          </cell>
          <cell r="K211">
            <v>410</v>
          </cell>
          <cell r="L211" t="str">
            <v xml:space="preserve"> </v>
          </cell>
          <cell r="M211">
            <v>5821951</v>
          </cell>
          <cell r="N211">
            <v>1629408</v>
          </cell>
          <cell r="O211">
            <v>0.70595208179888225</v>
          </cell>
          <cell r="P211">
            <v>6311</v>
          </cell>
          <cell r="Q211">
            <v>2.7342836098955852</v>
          </cell>
        </row>
        <row r="212">
          <cell r="B212" t="str">
            <v>00-01</v>
          </cell>
          <cell r="C212">
            <v>420</v>
          </cell>
          <cell r="D212">
            <v>2650</v>
          </cell>
          <cell r="E212">
            <v>2063.33</v>
          </cell>
          <cell r="F212">
            <v>77.89</v>
          </cell>
          <cell r="G212">
            <v>77.25</v>
          </cell>
          <cell r="H212">
            <v>56.08</v>
          </cell>
          <cell r="I212">
            <v>215.97</v>
          </cell>
          <cell r="J212">
            <v>10.46706052836919</v>
          </cell>
          <cell r="K212">
            <v>420</v>
          </cell>
          <cell r="L212">
            <v>86958</v>
          </cell>
          <cell r="M212">
            <v>6219252</v>
          </cell>
          <cell r="N212">
            <v>1511420</v>
          </cell>
          <cell r="O212">
            <v>0.73251491520987921</v>
          </cell>
          <cell r="P212">
            <v>13144</v>
          </cell>
          <cell r="Q212">
            <v>6.3702849277624036</v>
          </cell>
        </row>
        <row r="213">
          <cell r="A213" t="str">
            <v>Average last 5 years</v>
          </cell>
          <cell r="D213">
            <v>2590</v>
          </cell>
          <cell r="E213">
            <v>2300.4360000000001</v>
          </cell>
          <cell r="F213">
            <v>88.996466248037677</v>
          </cell>
          <cell r="G213">
            <v>76.849999999999994</v>
          </cell>
          <cell r="H213">
            <v>62.49850271798217</v>
          </cell>
          <cell r="I213">
            <v>234.40520000000001</v>
          </cell>
          <cell r="J213">
            <v>10.203827387691337</v>
          </cell>
          <cell r="K213">
            <v>420</v>
          </cell>
          <cell r="L213">
            <v>98660.800000000003</v>
          </cell>
          <cell r="M213">
            <v>3393165.8</v>
          </cell>
          <cell r="N213">
            <v>1608130.4</v>
          </cell>
          <cell r="O213">
            <v>0.69974251151656253</v>
          </cell>
          <cell r="P213">
            <v>10466.4</v>
          </cell>
          <cell r="Q213">
            <v>4.5881995126220376</v>
          </cell>
        </row>
        <row r="214">
          <cell r="A214" t="str">
            <v>SANJAY GANDHI II</v>
          </cell>
          <cell r="B214" t="str">
            <v>99-00</v>
          </cell>
          <cell r="C214">
            <v>420</v>
          </cell>
          <cell r="D214">
            <v>1000</v>
          </cell>
          <cell r="E214">
            <v>1466.19</v>
          </cell>
          <cell r="F214">
            <v>146.619</v>
          </cell>
          <cell r="G214">
            <v>90.47</v>
          </cell>
          <cell r="H214">
            <v>85.84</v>
          </cell>
          <cell r="I214">
            <v>155.31</v>
          </cell>
          <cell r="J214">
            <v>10.592760829087634</v>
          </cell>
          <cell r="K214">
            <v>420</v>
          </cell>
          <cell r="L214" t="str">
            <v xml:space="preserve"> </v>
          </cell>
          <cell r="M214" t="str">
            <v xml:space="preserve"> </v>
          </cell>
          <cell r="N214">
            <v>1024588</v>
          </cell>
          <cell r="O214">
            <v>0.69880984047088035</v>
          </cell>
          <cell r="P214">
            <v>17216.427</v>
          </cell>
          <cell r="Q214">
            <v>11.742289198534978</v>
          </cell>
        </row>
        <row r="215">
          <cell r="B215" t="str">
            <v>00-01</v>
          </cell>
          <cell r="C215">
            <v>420</v>
          </cell>
          <cell r="D215">
            <v>2700</v>
          </cell>
          <cell r="E215">
            <v>2860.88</v>
          </cell>
          <cell r="F215">
            <v>105.84</v>
          </cell>
          <cell r="G215">
            <v>89.52</v>
          </cell>
          <cell r="H215">
            <v>77.760000000000005</v>
          </cell>
          <cell r="I215">
            <v>283.33999999999997</v>
          </cell>
          <cell r="J215">
            <v>9.9</v>
          </cell>
          <cell r="K215">
            <v>420</v>
          </cell>
          <cell r="N215">
            <v>2096666</v>
          </cell>
          <cell r="O215">
            <v>0.73299999999999998</v>
          </cell>
          <cell r="P215">
            <v>8182</v>
          </cell>
          <cell r="Q215">
            <v>2.86</v>
          </cell>
        </row>
        <row r="216">
          <cell r="A216" t="str">
            <v>Average last 2 years</v>
          </cell>
          <cell r="D216">
            <v>1850</v>
          </cell>
          <cell r="E216">
            <v>2163.5349999999999</v>
          </cell>
          <cell r="F216">
            <v>126.2295</v>
          </cell>
          <cell r="G216">
            <v>89.995000000000005</v>
          </cell>
          <cell r="H216">
            <v>81.800000000000011</v>
          </cell>
          <cell r="I216">
            <v>219.32499999999999</v>
          </cell>
          <cell r="J216">
            <v>10.246380414543818</v>
          </cell>
          <cell r="K216">
            <v>420</v>
          </cell>
          <cell r="L216">
            <v>0</v>
          </cell>
          <cell r="M216">
            <v>0</v>
          </cell>
          <cell r="N216">
            <v>1560627</v>
          </cell>
          <cell r="O216">
            <v>0.71590492023544017</v>
          </cell>
          <cell r="P216">
            <v>12699.2135</v>
          </cell>
          <cell r="Q216">
            <v>7.3011445992674888</v>
          </cell>
        </row>
        <row r="217">
          <cell r="A217" t="str">
            <v>SANJAY GANDHI</v>
          </cell>
          <cell r="B217" t="str">
            <v>93-94</v>
          </cell>
          <cell r="C217">
            <v>210</v>
          </cell>
          <cell r="D217">
            <v>1500</v>
          </cell>
          <cell r="E217">
            <v>213.536</v>
          </cell>
          <cell r="F217">
            <v>14.235733333333332</v>
          </cell>
          <cell r="G217">
            <v>51.811609848484849</v>
          </cell>
          <cell r="H217">
            <v>11.607740813220266</v>
          </cell>
          <cell r="I217">
            <v>26.419</v>
          </cell>
          <cell r="J217">
            <v>12.372152704930317</v>
          </cell>
          <cell r="K217">
            <v>210</v>
          </cell>
          <cell r="L217">
            <v>27246</v>
          </cell>
          <cell r="M217">
            <v>163172</v>
          </cell>
          <cell r="N217">
            <v>147992.79999999999</v>
          </cell>
          <cell r="O217">
            <v>0.69305784504720513</v>
          </cell>
          <cell r="P217">
            <v>9704.1849999999995</v>
          </cell>
          <cell r="Q217">
            <v>45.445194252959688</v>
          </cell>
        </row>
        <row r="218">
          <cell r="B218" t="str">
            <v>94-95</v>
          </cell>
          <cell r="C218">
            <v>420</v>
          </cell>
          <cell r="D218">
            <v>1500</v>
          </cell>
          <cell r="E218">
            <v>1199</v>
          </cell>
          <cell r="F218">
            <v>79.933333333333337</v>
          </cell>
          <cell r="G218">
            <v>72.66</v>
          </cell>
          <cell r="H218">
            <v>35.287909758778738</v>
          </cell>
          <cell r="I218">
            <v>140.80000000000001</v>
          </cell>
          <cell r="J218">
            <v>11.743119266055047</v>
          </cell>
          <cell r="K218">
            <v>420</v>
          </cell>
          <cell r="L218">
            <v>42526</v>
          </cell>
          <cell r="M218">
            <v>900647</v>
          </cell>
          <cell r="N218">
            <v>920961</v>
          </cell>
          <cell r="O218">
            <v>0.76810758965804837</v>
          </cell>
          <cell r="P218">
            <v>34256</v>
          </cell>
          <cell r="Q218">
            <v>28.57047539616347</v>
          </cell>
        </row>
        <row r="219">
          <cell r="B219" t="str">
            <v>95-96</v>
          </cell>
          <cell r="C219">
            <v>420</v>
          </cell>
          <cell r="D219">
            <v>2420</v>
          </cell>
          <cell r="E219">
            <v>1991.4</v>
          </cell>
          <cell r="F219">
            <v>82.289256198347104</v>
          </cell>
          <cell r="G219">
            <v>74</v>
          </cell>
          <cell r="H219">
            <v>53.978011969815249</v>
          </cell>
          <cell r="I219">
            <v>202.1</v>
          </cell>
          <cell r="J219">
            <v>10.148639148337852</v>
          </cell>
          <cell r="K219">
            <v>420</v>
          </cell>
          <cell r="L219">
            <v>14598</v>
          </cell>
          <cell r="M219">
            <v>1425155</v>
          </cell>
          <cell r="N219">
            <v>1338274</v>
          </cell>
          <cell r="O219">
            <v>0.67202671487395804</v>
          </cell>
          <cell r="P219">
            <v>23294</v>
          </cell>
          <cell r="Q219">
            <v>11.697298383047102</v>
          </cell>
        </row>
        <row r="220">
          <cell r="B220" t="str">
            <v>96-97</v>
          </cell>
          <cell r="C220">
            <v>420</v>
          </cell>
          <cell r="D220">
            <v>2500</v>
          </cell>
          <cell r="E220">
            <v>2363</v>
          </cell>
          <cell r="F220">
            <v>94.52</v>
          </cell>
          <cell r="G220">
            <v>79.2</v>
          </cell>
          <cell r="H220">
            <v>64.225918677973468</v>
          </cell>
          <cell r="I220">
            <v>227.8</v>
          </cell>
          <cell r="J220">
            <v>9.6402877697841731</v>
          </cell>
          <cell r="K220">
            <v>420</v>
          </cell>
          <cell r="L220">
            <v>140663</v>
          </cell>
          <cell r="M220">
            <v>1583093</v>
          </cell>
          <cell r="N220">
            <v>1606855</v>
          </cell>
          <cell r="O220">
            <v>0.68000634786288616</v>
          </cell>
          <cell r="P220">
            <v>13542</v>
          </cell>
          <cell r="Q220">
            <v>5.7308506136267461</v>
          </cell>
        </row>
        <row r="221">
          <cell r="B221" t="str">
            <v>97-98</v>
          </cell>
          <cell r="C221">
            <v>420</v>
          </cell>
          <cell r="D221">
            <v>2450</v>
          </cell>
          <cell r="E221">
            <v>2249.6</v>
          </cell>
          <cell r="F221">
            <v>91.820408163265313</v>
          </cell>
          <cell r="G221">
            <v>71.7</v>
          </cell>
          <cell r="H221">
            <v>61.143726897151552</v>
          </cell>
          <cell r="I221">
            <v>240.256</v>
          </cell>
          <cell r="J221">
            <v>10.679943100995732</v>
          </cell>
          <cell r="K221">
            <v>428</v>
          </cell>
          <cell r="L221">
            <v>145240</v>
          </cell>
          <cell r="M221">
            <v>1590809</v>
          </cell>
          <cell r="N221">
            <v>1530284</v>
          </cell>
          <cell r="O221">
            <v>0.68024715504978661</v>
          </cell>
          <cell r="P221">
            <v>9014</v>
          </cell>
          <cell r="Q221">
            <v>4.0069345661450928</v>
          </cell>
        </row>
        <row r="222">
          <cell r="B222" t="str">
            <v>98-99</v>
          </cell>
          <cell r="C222">
            <v>420</v>
          </cell>
          <cell r="D222">
            <v>2600</v>
          </cell>
          <cell r="E222">
            <v>2518.15</v>
          </cell>
          <cell r="F222">
            <v>96.851923076923072</v>
          </cell>
          <cell r="G222">
            <v>80</v>
          </cell>
          <cell r="H222">
            <v>68.442868014785816</v>
          </cell>
          <cell r="I222">
            <v>252.1</v>
          </cell>
          <cell r="J222">
            <v>10.01131783253579</v>
          </cell>
          <cell r="K222">
            <v>422</v>
          </cell>
          <cell r="L222">
            <v>120443</v>
          </cell>
          <cell r="M222">
            <v>1750724</v>
          </cell>
          <cell r="N222">
            <v>1762685</v>
          </cell>
          <cell r="O222">
            <v>0.6999920576613784</v>
          </cell>
          <cell r="P222">
            <v>10321</v>
          </cell>
          <cell r="Q222">
            <v>4.0986438456803604</v>
          </cell>
        </row>
        <row r="223">
          <cell r="B223" t="str">
            <v>99-00</v>
          </cell>
          <cell r="C223">
            <v>840</v>
          </cell>
          <cell r="D223">
            <v>3750</v>
          </cell>
          <cell r="E223">
            <v>3774.29</v>
          </cell>
          <cell r="F223">
            <v>230.51900000000001</v>
          </cell>
          <cell r="G223">
            <v>166.57</v>
          </cell>
          <cell r="H223">
            <v>148.44</v>
          </cell>
          <cell r="I223">
            <v>391.21000000000004</v>
          </cell>
          <cell r="J223">
            <v>20.813288535859439</v>
          </cell>
          <cell r="K223">
            <v>830</v>
          </cell>
          <cell r="L223">
            <v>171738.57</v>
          </cell>
          <cell r="M223">
            <v>2540597.02</v>
          </cell>
          <cell r="N223">
            <v>2180367</v>
          </cell>
          <cell r="O223">
            <v>1.4047619222697625</v>
          </cell>
          <cell r="P223">
            <v>23527.427</v>
          </cell>
          <cell r="Q223">
            <v>14.476572808430564</v>
          </cell>
        </row>
        <row r="224">
          <cell r="B224" t="str">
            <v>00-01</v>
          </cell>
          <cell r="C224">
            <v>840</v>
          </cell>
          <cell r="D224">
            <v>5350</v>
          </cell>
          <cell r="E224">
            <v>4924.21</v>
          </cell>
          <cell r="F224">
            <v>92.01</v>
          </cell>
          <cell r="G224">
            <v>83.39</v>
          </cell>
          <cell r="H224">
            <v>66.92</v>
          </cell>
          <cell r="I224">
            <v>499.31</v>
          </cell>
          <cell r="J224">
            <v>10.14</v>
          </cell>
          <cell r="K224">
            <v>820</v>
          </cell>
          <cell r="L224">
            <v>58349</v>
          </cell>
          <cell r="M224">
            <v>3800562</v>
          </cell>
          <cell r="N224">
            <v>2979105</v>
          </cell>
          <cell r="O224">
            <v>0.73</v>
          </cell>
          <cell r="P224">
            <v>21325</v>
          </cell>
          <cell r="Q224">
            <v>4.33</v>
          </cell>
        </row>
        <row r="225">
          <cell r="A225" t="str">
            <v>Average last 5 years</v>
          </cell>
          <cell r="D225">
            <v>3330</v>
          </cell>
          <cell r="E225">
            <v>3165.85</v>
          </cell>
          <cell r="F225">
            <v>121.14426624803768</v>
          </cell>
          <cell r="G225">
            <v>96.171999999999997</v>
          </cell>
          <cell r="H225">
            <v>81.834502717982176</v>
          </cell>
          <cell r="I225">
            <v>322.1352</v>
          </cell>
          <cell r="J225">
            <v>12.256967447835027</v>
          </cell>
          <cell r="K225">
            <v>584</v>
          </cell>
          <cell r="L225">
            <v>127286.71400000001</v>
          </cell>
          <cell r="M225">
            <v>2253157.0039999997</v>
          </cell>
          <cell r="N225">
            <v>2011859.2</v>
          </cell>
          <cell r="O225">
            <v>0.83900149656876266</v>
          </cell>
          <cell r="P225">
            <v>15545.885399999999</v>
          </cell>
          <cell r="Q225">
            <v>6.5286003667765531</v>
          </cell>
        </row>
        <row r="226">
          <cell r="A226" t="str">
            <v xml:space="preserve"> * SANJAY GHANDHI : CONSIDERING SGTPS # 1 W.E.F 01.04.93  &amp;  SGTPS # 2 W.E.F; 26.05.94 .# 3 WE.F; 01.09.99</v>
          </cell>
        </row>
        <row r="227">
          <cell r="A227" t="str">
            <v>CONSIDERING SGTPS # 1 W.E.F; 01.01.95    P.L.F. FOR 94-95 = 66.0</v>
          </cell>
          <cell r="G227" t="str">
            <v>&amp; Unit #2 w.e.f. 01.04.95 for P.L.F.</v>
          </cell>
        </row>
        <row r="228">
          <cell r="A228" t="str">
            <v>STATE  LOAD  DESPATCH  CENTRE  M.P.E.B.  JABALPUR</v>
          </cell>
        </row>
        <row r="229">
          <cell r="A229" t="str">
            <v>THERMAL</v>
          </cell>
        </row>
        <row r="230">
          <cell r="A230" t="str">
            <v>STATION NAME</v>
          </cell>
          <cell r="B230" t="str">
            <v>YEAR</v>
          </cell>
          <cell r="C230" t="str">
            <v>CAPACITY</v>
          </cell>
          <cell r="D230" t="str">
            <v>TARGET</v>
          </cell>
          <cell r="E230" t="str">
            <v>ACTUAL GENE.</v>
          </cell>
          <cell r="F230" t="str">
            <v>ACHIEVE-MENT</v>
          </cell>
          <cell r="G230" t="str">
            <v>AVAIL-ABILITY</v>
          </cell>
          <cell r="H230" t="str">
            <v>P.L.F.</v>
          </cell>
          <cell r="I230" t="str">
            <v>AUXILIARY CONSUMPTION</v>
          </cell>
          <cell r="K230" t="str">
            <v>MAXIMUM DEMAND</v>
          </cell>
          <cell r="L230" t="str">
            <v>COAL IN MT</v>
          </cell>
          <cell r="N230" t="str">
            <v>COAL CONSUMED</v>
          </cell>
          <cell r="P230" t="str">
            <v>FUEL OIL CONSUMPTION</v>
          </cell>
        </row>
        <row r="231">
          <cell r="C231" t="str">
            <v>MW</v>
          </cell>
          <cell r="D231" t="str">
            <v>MKwh</v>
          </cell>
          <cell r="E231" t="str">
            <v>MKwh</v>
          </cell>
          <cell r="F231" t="str">
            <v>%</v>
          </cell>
          <cell r="G231" t="str">
            <v>%</v>
          </cell>
          <cell r="H231" t="str">
            <v>%</v>
          </cell>
          <cell r="I231" t="str">
            <v>MKwh</v>
          </cell>
          <cell r="J231" t="str">
            <v>%</v>
          </cell>
          <cell r="K231" t="str">
            <v>MW</v>
          </cell>
          <cell r="L231" t="str">
            <v>OP.STOCK</v>
          </cell>
          <cell r="M231" t="str">
            <v>RECIEPT</v>
          </cell>
          <cell r="N231" t="str">
            <v>MT</v>
          </cell>
          <cell r="O231" t="str">
            <v>Kg/kWH</v>
          </cell>
          <cell r="P231" t="str">
            <v>KL</v>
          </cell>
          <cell r="Q231" t="str">
            <v>ml/KWH</v>
          </cell>
        </row>
        <row r="232">
          <cell r="A232" t="str">
            <v>THERMAL</v>
          </cell>
          <cell r="B232" t="str">
            <v>88-89</v>
          </cell>
          <cell r="C232">
            <v>2812.5</v>
          </cell>
          <cell r="D232">
            <v>13000</v>
          </cell>
          <cell r="E232">
            <v>12191.210000000001</v>
          </cell>
          <cell r="F232">
            <v>93.77853846153846</v>
          </cell>
          <cell r="G232">
            <v>68.689582222222228</v>
          </cell>
          <cell r="H232">
            <v>50.05</v>
          </cell>
          <cell r="I232">
            <v>0</v>
          </cell>
          <cell r="J232">
            <v>0</v>
          </cell>
          <cell r="K232">
            <v>2080</v>
          </cell>
          <cell r="M232">
            <v>0</v>
          </cell>
          <cell r="N232">
            <v>9903110</v>
          </cell>
          <cell r="O232">
            <v>0.81231559459643454</v>
          </cell>
          <cell r="P232">
            <v>153018</v>
          </cell>
          <cell r="Q232">
            <v>12.551502270898458</v>
          </cell>
        </row>
        <row r="233">
          <cell r="B233" t="str">
            <v>89-90</v>
          </cell>
          <cell r="C233">
            <v>2812.5</v>
          </cell>
          <cell r="D233">
            <v>13000</v>
          </cell>
          <cell r="E233">
            <v>12464.71</v>
          </cell>
          <cell r="F233">
            <v>95.882384615384609</v>
          </cell>
          <cell r="G233">
            <v>71.313822222222228</v>
          </cell>
          <cell r="H233">
            <v>50.592430238457638</v>
          </cell>
          <cell r="I233">
            <v>1225</v>
          </cell>
          <cell r="J233">
            <v>9.827745691636629</v>
          </cell>
          <cell r="K233">
            <v>2080</v>
          </cell>
          <cell r="M233">
            <v>9887181</v>
          </cell>
          <cell r="N233">
            <v>9880489</v>
          </cell>
          <cell r="O233">
            <v>0.79267700572255595</v>
          </cell>
          <cell r="P233">
            <v>222061</v>
          </cell>
          <cell r="Q233">
            <v>17.815175804330789</v>
          </cell>
        </row>
        <row r="234">
          <cell r="B234" t="str">
            <v>90-91</v>
          </cell>
          <cell r="C234">
            <v>2682.5</v>
          </cell>
          <cell r="D234">
            <v>13750</v>
          </cell>
          <cell r="E234">
            <v>12376.880000000001</v>
          </cell>
          <cell r="F234">
            <v>90.013672727272734</v>
          </cell>
          <cell r="G234">
            <v>71.034529356943153</v>
          </cell>
          <cell r="H234">
            <v>52.670488154663872</v>
          </cell>
          <cell r="I234">
            <v>1314.15</v>
          </cell>
          <cell r="J234">
            <v>10.61778089470044</v>
          </cell>
          <cell r="K234">
            <v>2176</v>
          </cell>
          <cell r="M234">
            <v>9549897</v>
          </cell>
          <cell r="N234">
            <v>9845919</v>
          </cell>
          <cell r="O234">
            <v>0.79550896510267521</v>
          </cell>
          <cell r="P234">
            <v>180521</v>
          </cell>
          <cell r="Q234">
            <v>14.585339762524965</v>
          </cell>
        </row>
        <row r="235">
          <cell r="B235" t="str">
            <v>91-92</v>
          </cell>
          <cell r="C235">
            <v>2682.5</v>
          </cell>
          <cell r="D235">
            <v>13440</v>
          </cell>
          <cell r="E235">
            <v>11579.91</v>
          </cell>
          <cell r="F235">
            <v>86.160044642857144</v>
          </cell>
          <cell r="G235">
            <v>66.919506057781931</v>
          </cell>
          <cell r="H235">
            <v>49.144296925529261</v>
          </cell>
          <cell r="I235">
            <v>1235.07</v>
          </cell>
          <cell r="J235">
            <v>10.665626934924365</v>
          </cell>
          <cell r="K235">
            <v>1930</v>
          </cell>
          <cell r="M235">
            <v>9509426</v>
          </cell>
          <cell r="N235">
            <v>9628339</v>
          </cell>
          <cell r="O235">
            <v>0.83146924285249191</v>
          </cell>
          <cell r="P235">
            <v>147302</v>
          </cell>
          <cell r="Q235">
            <v>12.720478829282785</v>
          </cell>
        </row>
        <row r="236">
          <cell r="B236" t="str">
            <v>92-93</v>
          </cell>
          <cell r="C236">
            <v>2682.5</v>
          </cell>
          <cell r="D236">
            <v>13240</v>
          </cell>
          <cell r="E236">
            <v>12363.220000000001</v>
          </cell>
          <cell r="F236">
            <v>93.377794561933541</v>
          </cell>
          <cell r="G236">
            <v>71.4544734389562</v>
          </cell>
          <cell r="H236">
            <v>52.612357279338859</v>
          </cell>
          <cell r="I236">
            <v>1288.08</v>
          </cell>
          <cell r="J236">
            <v>10.418644980838325</v>
          </cell>
          <cell r="K236">
            <v>2304</v>
          </cell>
          <cell r="M236">
            <v>10240661</v>
          </cell>
          <cell r="N236">
            <v>10365511</v>
          </cell>
          <cell r="O236">
            <v>0.8384151539809207</v>
          </cell>
          <cell r="P236">
            <v>178366</v>
          </cell>
          <cell r="Q236">
            <v>14.427147620118381</v>
          </cell>
        </row>
        <row r="237">
          <cell r="B237" t="str">
            <v>93-94</v>
          </cell>
          <cell r="C237">
            <v>2882.5</v>
          </cell>
          <cell r="D237">
            <v>14885</v>
          </cell>
          <cell r="E237">
            <v>13331.489799999999</v>
          </cell>
          <cell r="F237">
            <v>89.563250251931478</v>
          </cell>
          <cell r="G237">
            <v>70.561553251088981</v>
          </cell>
          <cell r="H237">
            <v>52.796515740157702</v>
          </cell>
          <cell r="I237">
            <v>1393.0175370000002</v>
          </cell>
          <cell r="J237">
            <v>10.449076269030341</v>
          </cell>
          <cell r="K237">
            <v>2516</v>
          </cell>
          <cell r="L237" t="str">
            <v xml:space="preserve"> </v>
          </cell>
          <cell r="M237">
            <v>10774979</v>
          </cell>
          <cell r="N237">
            <v>10889112.170000002</v>
          </cell>
          <cell r="O237">
            <v>0.81679634709693161</v>
          </cell>
          <cell r="P237">
            <v>145021.60399999999</v>
          </cell>
          <cell r="Q237">
            <v>10.878124363865171</v>
          </cell>
        </row>
        <row r="238">
          <cell r="B238" t="str">
            <v>94-95</v>
          </cell>
          <cell r="C238">
            <v>3092.5</v>
          </cell>
          <cell r="D238">
            <v>14850</v>
          </cell>
          <cell r="E238">
            <v>14781.1</v>
          </cell>
          <cell r="F238">
            <v>99.536026936026943</v>
          </cell>
          <cell r="G238">
            <v>74.786483427647539</v>
          </cell>
          <cell r="H238">
            <v>54.56233411959262</v>
          </cell>
          <cell r="I238">
            <v>1558.8</v>
          </cell>
          <cell r="J238">
            <v>10.545899831541631</v>
          </cell>
          <cell r="K238">
            <v>2860</v>
          </cell>
          <cell r="L238" t="str">
            <v xml:space="preserve"> </v>
          </cell>
          <cell r="M238">
            <v>12293369</v>
          </cell>
          <cell r="N238">
            <v>12127995</v>
          </cell>
          <cell r="O238">
            <v>0.82050693114856132</v>
          </cell>
          <cell r="P238">
            <v>185245</v>
          </cell>
          <cell r="Q238">
            <v>12.53255846993796</v>
          </cell>
        </row>
        <row r="239">
          <cell r="B239" t="str">
            <v>95-96</v>
          </cell>
          <cell r="C239">
            <v>3092.5</v>
          </cell>
          <cell r="D239">
            <v>16620</v>
          </cell>
          <cell r="E239">
            <v>16071.3</v>
          </cell>
          <cell r="F239">
            <v>96.698555956678703</v>
          </cell>
          <cell r="G239">
            <v>75.344624090541629</v>
          </cell>
          <cell r="H239">
            <v>59.324924419441643</v>
          </cell>
          <cell r="I239">
            <v>1648.2999999999997</v>
          </cell>
          <cell r="J239">
            <v>10.256170938256394</v>
          </cell>
          <cell r="K239">
            <v>2888</v>
          </cell>
          <cell r="L239" t="str">
            <v xml:space="preserve"> </v>
          </cell>
          <cell r="M239">
            <v>12728814</v>
          </cell>
          <cell r="N239">
            <v>13030027</v>
          </cell>
          <cell r="O239">
            <v>0.81076372166532884</v>
          </cell>
          <cell r="P239">
            <v>124103</v>
          </cell>
          <cell r="Q239">
            <v>7.7220262206542101</v>
          </cell>
        </row>
        <row r="240">
          <cell r="B240" t="str">
            <v>96-97</v>
          </cell>
          <cell r="C240">
            <v>3092.5</v>
          </cell>
          <cell r="D240">
            <v>16950</v>
          </cell>
          <cell r="E240">
            <v>16867.099999999999</v>
          </cell>
          <cell r="F240">
            <v>99.51091445427727</v>
          </cell>
          <cell r="G240">
            <v>74.891188358932908</v>
          </cell>
          <cell r="H240">
            <v>62.262507244290383</v>
          </cell>
          <cell r="I240">
            <v>1650.6000000000001</v>
          </cell>
          <cell r="J240">
            <v>9.7859145911271064</v>
          </cell>
          <cell r="K240">
            <v>2756</v>
          </cell>
          <cell r="L240" t="str">
            <v xml:space="preserve"> </v>
          </cell>
          <cell r="M240">
            <v>13634273</v>
          </cell>
          <cell r="N240">
            <v>13482299</v>
          </cell>
          <cell r="O240">
            <v>0.7993252544895092</v>
          </cell>
          <cell r="P240">
            <v>86830</v>
          </cell>
          <cell r="Q240">
            <v>5.1478914573341008</v>
          </cell>
        </row>
        <row r="241">
          <cell r="B241" t="str">
            <v>97-98</v>
          </cell>
          <cell r="C241">
            <v>3092.5</v>
          </cell>
          <cell r="D241">
            <v>17200</v>
          </cell>
          <cell r="E241">
            <v>17966.71</v>
          </cell>
          <cell r="F241">
            <v>104.45761627906977</v>
          </cell>
          <cell r="G241">
            <v>76.25933710590138</v>
          </cell>
          <cell r="H241">
            <v>66.321561592156598</v>
          </cell>
          <cell r="I241">
            <v>1765.9490000000001</v>
          </cell>
          <cell r="J241">
            <v>9.8290059782787171</v>
          </cell>
          <cell r="K241">
            <v>2920</v>
          </cell>
          <cell r="L241" t="str">
            <v xml:space="preserve"> </v>
          </cell>
          <cell r="M241">
            <v>14706104</v>
          </cell>
          <cell r="N241">
            <v>14265230</v>
          </cell>
          <cell r="O241">
            <v>0.79398120190062627</v>
          </cell>
          <cell r="P241">
            <v>66354</v>
          </cell>
          <cell r="Q241">
            <v>3.6931636342992125</v>
          </cell>
        </row>
        <row r="242">
          <cell r="B242" t="str">
            <v>98-99</v>
          </cell>
          <cell r="C242">
            <v>3092.5</v>
          </cell>
          <cell r="D242">
            <v>17500</v>
          </cell>
          <cell r="E242">
            <v>18471.390000000003</v>
          </cell>
          <cell r="F242">
            <v>105.55080000000001</v>
          </cell>
          <cell r="G242">
            <v>76.04373484236055</v>
          </cell>
          <cell r="H242">
            <v>68.184516229056172</v>
          </cell>
          <cell r="I242">
            <v>1784</v>
          </cell>
          <cell r="J242">
            <v>9.6581794873044196</v>
          </cell>
          <cell r="K242">
            <v>2886</v>
          </cell>
          <cell r="L242" t="str">
            <v xml:space="preserve"> </v>
          </cell>
          <cell r="M242">
            <v>13851114</v>
          </cell>
          <cell r="N242">
            <v>14547769</v>
          </cell>
          <cell r="O242">
            <v>0.78758387971885158</v>
          </cell>
          <cell r="P242">
            <v>51346</v>
          </cell>
          <cell r="Q242">
            <v>2.7797583181341521</v>
          </cell>
        </row>
        <row r="243">
          <cell r="B243" t="str">
            <v>99-00</v>
          </cell>
          <cell r="C243">
            <v>3512.5</v>
          </cell>
          <cell r="D243">
            <v>19000</v>
          </cell>
          <cell r="E243">
            <v>20146.400000000001</v>
          </cell>
          <cell r="F243">
            <v>106</v>
          </cell>
          <cell r="G243">
            <v>79.099999999999994</v>
          </cell>
          <cell r="H243">
            <v>69.400000000000006</v>
          </cell>
          <cell r="I243">
            <v>1952.8</v>
          </cell>
          <cell r="J243">
            <v>9.6930468967160373</v>
          </cell>
          <cell r="K243">
            <v>3169</v>
          </cell>
          <cell r="M243">
            <v>15499659</v>
          </cell>
          <cell r="N243">
            <v>15648859</v>
          </cell>
          <cell r="O243">
            <v>0.77675708811499822</v>
          </cell>
          <cell r="P243">
            <v>58343</v>
          </cell>
          <cell r="Q243">
            <v>2.29</v>
          </cell>
        </row>
        <row r="244">
          <cell r="B244" t="str">
            <v>00-01</v>
          </cell>
          <cell r="C244">
            <v>3512.5</v>
          </cell>
          <cell r="D244">
            <v>21850</v>
          </cell>
          <cell r="E244">
            <v>20415.89</v>
          </cell>
          <cell r="F244">
            <v>93.22</v>
          </cell>
          <cell r="G244">
            <v>77.67</v>
          </cell>
          <cell r="H244">
            <v>66.349999999999994</v>
          </cell>
          <cell r="I244">
            <v>1982.06</v>
          </cell>
          <cell r="J244">
            <v>9.7100000000000009</v>
          </cell>
          <cell r="K244">
            <v>3013</v>
          </cell>
          <cell r="M244">
            <v>15975901</v>
          </cell>
          <cell r="N244">
            <v>16020288</v>
          </cell>
          <cell r="O244">
            <v>0.78469701786206725</v>
          </cell>
          <cell r="P244">
            <v>65679</v>
          </cell>
          <cell r="Q244">
            <v>3.22</v>
          </cell>
        </row>
        <row r="245">
          <cell r="A245" t="str">
            <v>Average last 5 years</v>
          </cell>
          <cell r="D245">
            <v>18500</v>
          </cell>
          <cell r="E245">
            <v>18773.498</v>
          </cell>
          <cell r="F245">
            <v>101.74786614666941</v>
          </cell>
          <cell r="G245">
            <v>76.792852061438964</v>
          </cell>
          <cell r="H245">
            <v>66.503717013100641</v>
          </cell>
          <cell r="I245">
            <v>1827.0817999999999</v>
          </cell>
          <cell r="J245">
            <v>9.7352293906852569</v>
          </cell>
          <cell r="K245">
            <v>2948.8</v>
          </cell>
          <cell r="L245">
            <v>0</v>
          </cell>
          <cell r="M245">
            <v>14733410.199999999</v>
          </cell>
          <cell r="N245">
            <v>14792889</v>
          </cell>
          <cell r="O245">
            <v>0.78846888841721063</v>
          </cell>
          <cell r="P245">
            <v>65710.399999999994</v>
          </cell>
          <cell r="Q245">
            <v>3.4261626819534925</v>
          </cell>
        </row>
        <row r="246">
          <cell r="A246" t="str">
            <v>Korba - I : Retired from 17.06.89</v>
          </cell>
        </row>
        <row r="247">
          <cell r="A247" t="str">
            <v>Korba - II : All units Derated  to 40 MW each   from 01.01.90</v>
          </cell>
        </row>
        <row r="248">
          <cell r="A248" t="str">
            <v>Amarkantak - I : Unit no. 2 derated to 20 MW  from 01.03.93</v>
          </cell>
        </row>
        <row r="249">
          <cell r="A249" t="str">
            <v>M.P. THERMAL</v>
          </cell>
          <cell r="B249" t="str">
            <v>88-89</v>
          </cell>
          <cell r="C249">
            <v>2687.5</v>
          </cell>
          <cell r="D249">
            <v>12340</v>
          </cell>
          <cell r="E249">
            <v>11458.298000000001</v>
          </cell>
          <cell r="F249">
            <v>92.854927066450571</v>
          </cell>
          <cell r="G249" t="str">
            <v xml:space="preserve"> </v>
          </cell>
          <cell r="H249">
            <v>48.670693426781355</v>
          </cell>
          <cell r="I249">
            <v>0</v>
          </cell>
          <cell r="J249">
            <v>0</v>
          </cell>
          <cell r="K249" t="str">
            <v xml:space="preserve"> </v>
          </cell>
          <cell r="N249">
            <v>9295662.4000000004</v>
          </cell>
          <cell r="O249">
            <v>0.81126031108634111</v>
          </cell>
          <cell r="P249">
            <v>142896.79999999999</v>
          </cell>
          <cell r="Q249">
            <v>12.471031910672945</v>
          </cell>
        </row>
        <row r="250">
          <cell r="B250" t="str">
            <v>89-90</v>
          </cell>
          <cell r="C250">
            <v>2687.5</v>
          </cell>
          <cell r="D250">
            <v>12370</v>
          </cell>
          <cell r="E250">
            <v>11772.71</v>
          </cell>
          <cell r="F250">
            <v>95.171463217461607</v>
          </cell>
          <cell r="G250" t="str">
            <v xml:space="preserve"> </v>
          </cell>
          <cell r="H250">
            <v>50.006201550387594</v>
          </cell>
          <cell r="I250">
            <v>1151.8</v>
          </cell>
          <cell r="J250">
            <v>9.7836436980100601</v>
          </cell>
          <cell r="K250" t="str">
            <v xml:space="preserve"> </v>
          </cell>
          <cell r="N250">
            <v>9338119.8000000007</v>
          </cell>
          <cell r="O250">
            <v>0.7932005290200812</v>
          </cell>
          <cell r="P250">
            <v>205382.6</v>
          </cell>
          <cell r="Q250">
            <v>17.445651850763333</v>
          </cell>
        </row>
        <row r="251">
          <cell r="B251" t="str">
            <v>90-91</v>
          </cell>
          <cell r="C251">
            <v>2557.5</v>
          </cell>
          <cell r="D251">
            <v>13070</v>
          </cell>
          <cell r="E251">
            <v>11770.724</v>
          </cell>
          <cell r="F251">
            <v>90.059097169089512</v>
          </cell>
          <cell r="G251" t="str">
            <v xml:space="preserve"> </v>
          </cell>
          <cell r="H251">
            <v>52.539196650553258</v>
          </cell>
          <cell r="I251">
            <v>1245.9940000000001</v>
          </cell>
          <cell r="J251">
            <v>10.585534075898815</v>
          </cell>
          <cell r="K251" t="str">
            <v xml:space="preserve"> </v>
          </cell>
          <cell r="N251">
            <v>9339014.1999999993</v>
          </cell>
          <cell r="O251">
            <v>0.7934103458716727</v>
          </cell>
          <cell r="P251">
            <v>168809.8</v>
          </cell>
          <cell r="Q251">
            <v>14.341496750752119</v>
          </cell>
        </row>
        <row r="252">
          <cell r="B252" t="str">
            <v>91-92</v>
          </cell>
          <cell r="C252">
            <v>2557.5</v>
          </cell>
          <cell r="D252">
            <v>12760</v>
          </cell>
          <cell r="E252">
            <v>11025.722</v>
          </cell>
          <cell r="F252">
            <v>86.408479623824448</v>
          </cell>
          <cell r="G252" t="str">
            <v xml:space="preserve"> </v>
          </cell>
          <cell r="H252">
            <v>49.07938008678358</v>
          </cell>
          <cell r="I252">
            <v>1175.4099999999999</v>
          </cell>
          <cell r="J252">
            <v>10.660617055282184</v>
          </cell>
          <cell r="K252" t="str">
            <v xml:space="preserve"> </v>
          </cell>
          <cell r="N252">
            <v>9135691.4000000004</v>
          </cell>
          <cell r="O252">
            <v>0.82857987894126117</v>
          </cell>
          <cell r="P252">
            <v>137508.4</v>
          </cell>
          <cell r="Q252">
            <v>12.471600499268892</v>
          </cell>
        </row>
        <row r="253">
          <cell r="B253" t="str">
            <v>92-93</v>
          </cell>
          <cell r="C253">
            <v>2557.5</v>
          </cell>
          <cell r="D253">
            <v>12600</v>
          </cell>
          <cell r="E253">
            <v>11747.684000000001</v>
          </cell>
          <cell r="F253">
            <v>93.235587301587316</v>
          </cell>
          <cell r="G253" t="str">
            <v xml:space="preserve"> </v>
          </cell>
          <cell r="H253">
            <v>52.453775764346368</v>
          </cell>
          <cell r="I253">
            <v>1224.9159999999999</v>
          </cell>
          <cell r="J253">
            <v>10.426872224346516</v>
          </cell>
          <cell r="K253" t="str">
            <v xml:space="preserve"> </v>
          </cell>
          <cell r="N253">
            <v>9784266.5999999996</v>
          </cell>
          <cell r="O253">
            <v>0.83286770396616028</v>
          </cell>
          <cell r="P253">
            <v>167140</v>
          </cell>
          <cell r="Q253">
            <v>14.227485179206385</v>
          </cell>
        </row>
        <row r="254">
          <cell r="B254" t="str">
            <v>93-94</v>
          </cell>
          <cell r="C254">
            <v>2757.5</v>
          </cell>
          <cell r="D254">
            <v>14335</v>
          </cell>
          <cell r="E254">
            <v>12723.7418</v>
          </cell>
          <cell r="F254">
            <v>88.759970701081258</v>
          </cell>
          <cell r="G254" t="str">
            <v xml:space="preserve"> </v>
          </cell>
          <cell r="H254">
            <v>52.67386910749844</v>
          </cell>
          <cell r="I254">
            <v>1327.0063370000003</v>
          </cell>
          <cell r="J254">
            <v>10.429371782756551</v>
          </cell>
          <cell r="K254" t="str">
            <v xml:space="preserve"> </v>
          </cell>
          <cell r="N254">
            <v>10326945.770000001</v>
          </cell>
          <cell r="O254">
            <v>0.81162805189900999</v>
          </cell>
          <cell r="P254">
            <v>133056.89359999998</v>
          </cell>
          <cell r="Q254">
            <v>10.457371399976065</v>
          </cell>
        </row>
        <row r="255">
          <cell r="B255" t="str">
            <v>94-95</v>
          </cell>
          <cell r="C255">
            <v>2967.5</v>
          </cell>
          <cell r="D255">
            <v>14230</v>
          </cell>
          <cell r="E255">
            <v>14181.98</v>
          </cell>
          <cell r="F255">
            <v>99.662543921293036</v>
          </cell>
          <cell r="G255" t="str">
            <v xml:space="preserve"> </v>
          </cell>
          <cell r="H255">
            <v>54.555938958196286</v>
          </cell>
          <cell r="I255">
            <v>1494.36</v>
          </cell>
          <cell r="J255">
            <v>10.537033615898485</v>
          </cell>
          <cell r="K255" t="str">
            <v xml:space="preserve"> </v>
          </cell>
          <cell r="N255">
            <v>11574034.199999999</v>
          </cell>
          <cell r="O255">
            <v>0.81610848414678339</v>
          </cell>
          <cell r="P255">
            <v>177120.6</v>
          </cell>
          <cell r="Q255">
            <v>12.489130572740901</v>
          </cell>
        </row>
        <row r="256">
          <cell r="B256" t="str">
            <v>95-96</v>
          </cell>
          <cell r="C256">
            <v>2967.5</v>
          </cell>
          <cell r="D256">
            <v>16000</v>
          </cell>
          <cell r="E256">
            <v>15345.699999999999</v>
          </cell>
          <cell r="F256">
            <v>95.910624999999996</v>
          </cell>
          <cell r="G256" t="str">
            <v xml:space="preserve"> </v>
          </cell>
          <cell r="H256">
            <v>58.871303112191427</v>
          </cell>
          <cell r="I256">
            <v>1579.0199999999998</v>
          </cell>
          <cell r="J256">
            <v>10.28965768912464</v>
          </cell>
          <cell r="K256" t="str">
            <v xml:space="preserve"> </v>
          </cell>
          <cell r="N256">
            <v>12373859</v>
          </cell>
          <cell r="O256">
            <v>0.80634047322702784</v>
          </cell>
          <cell r="P256">
            <v>117168.6</v>
          </cell>
          <cell r="Q256">
            <v>7.6352724215904137</v>
          </cell>
        </row>
        <row r="257">
          <cell r="B257" t="str">
            <v>96-97</v>
          </cell>
          <cell r="C257">
            <v>2967.5</v>
          </cell>
          <cell r="D257">
            <v>16290</v>
          </cell>
          <cell r="E257">
            <v>16139.499999999998</v>
          </cell>
          <cell r="F257">
            <v>99.076120319214226</v>
          </cell>
          <cell r="G257" t="str">
            <v xml:space="preserve"> </v>
          </cell>
          <cell r="H257">
            <v>62.086223278823468</v>
          </cell>
          <cell r="I257">
            <v>1583.0000000000002</v>
          </cell>
          <cell r="J257">
            <v>9.8082344558381642</v>
          </cell>
          <cell r="K257" t="str">
            <v xml:space="preserve"> </v>
          </cell>
          <cell r="N257">
            <v>12828678.199999999</v>
          </cell>
          <cell r="O257">
            <v>0.79486218284333476</v>
          </cell>
          <cell r="P257">
            <v>81029.600000000006</v>
          </cell>
          <cell r="Q257">
            <v>5.0205768456271889</v>
          </cell>
        </row>
        <row r="258">
          <cell r="B258" t="str">
            <v>97-98</v>
          </cell>
          <cell r="C258">
            <v>2967.5</v>
          </cell>
          <cell r="D258">
            <v>16480</v>
          </cell>
          <cell r="E258">
            <v>17117.557999999997</v>
          </cell>
          <cell r="F258">
            <v>103.86867718446601</v>
          </cell>
          <cell r="G258" t="str">
            <v xml:space="preserve"> </v>
          </cell>
          <cell r="H258">
            <v>65.848664950971894</v>
          </cell>
          <cell r="I258">
            <v>1689.0150000000001</v>
          </cell>
          <cell r="J258">
            <v>9.8671492744467422</v>
          </cell>
          <cell r="K258" t="str">
            <v xml:space="preserve"> </v>
          </cell>
          <cell r="N258">
            <v>13509483.6</v>
          </cell>
          <cell r="O258">
            <v>0.78921792465958063</v>
          </cell>
          <cell r="P258">
            <v>62038.400000000001</v>
          </cell>
          <cell r="Q258">
            <v>3.6242552822078951</v>
          </cell>
        </row>
        <row r="259">
          <cell r="B259" t="str">
            <v>98-99</v>
          </cell>
          <cell r="C259">
            <v>2967.5</v>
          </cell>
          <cell r="D259">
            <v>16820</v>
          </cell>
          <cell r="E259">
            <v>17701.066000000003</v>
          </cell>
          <cell r="F259">
            <v>105.23820451843046</v>
          </cell>
          <cell r="G259" t="str">
            <v xml:space="preserve"> </v>
          </cell>
          <cell r="H259">
            <v>68.093332256215561</v>
          </cell>
          <cell r="I259">
            <v>1713.68</v>
          </cell>
          <cell r="J259">
            <v>9.6812248482661989</v>
          </cell>
          <cell r="K259" t="str">
            <v xml:space="preserve"> </v>
          </cell>
          <cell r="N259">
            <v>13872961</v>
          </cell>
          <cell r="O259">
            <v>0.78373590607480914</v>
          </cell>
          <cell r="P259">
            <v>47361.2</v>
          </cell>
          <cell r="Q259">
            <v>2.6756128698689667</v>
          </cell>
        </row>
        <row r="260">
          <cell r="B260" t="str">
            <v>99-00</v>
          </cell>
          <cell r="C260">
            <v>3387.5</v>
          </cell>
          <cell r="D260">
            <v>18240</v>
          </cell>
          <cell r="E260">
            <v>19305.5</v>
          </cell>
          <cell r="F260">
            <v>106.2</v>
          </cell>
          <cell r="I260">
            <v>1877.8</v>
          </cell>
          <cell r="J260">
            <v>9.7267618036310903</v>
          </cell>
          <cell r="N260">
            <v>14983496.6</v>
          </cell>
        </row>
        <row r="261">
          <cell r="B261" t="str">
            <v>00-01</v>
          </cell>
          <cell r="C261">
            <v>3387.5</v>
          </cell>
          <cell r="D261">
            <v>21070</v>
          </cell>
          <cell r="E261">
            <v>19626.939999999999</v>
          </cell>
          <cell r="F261">
            <v>92.93</v>
          </cell>
          <cell r="I261">
            <v>1909.7</v>
          </cell>
          <cell r="J261">
            <v>9.7299935700623745</v>
          </cell>
          <cell r="N261">
            <v>15354781.199999999</v>
          </cell>
        </row>
        <row r="262">
          <cell r="A262" t="str">
            <v>Average last 5 years</v>
          </cell>
          <cell r="D262">
            <v>17780</v>
          </cell>
          <cell r="E262">
            <v>17978.112799999999</v>
          </cell>
          <cell r="F262">
            <v>101.46260040442215</v>
          </cell>
          <cell r="I262">
            <v>1754.6390000000004</v>
          </cell>
          <cell r="J262">
            <v>9.7626727904489137</v>
          </cell>
        </row>
        <row r="263">
          <cell r="A263" t="str">
            <v>STATE  LOAD  DESPATCH  CENTRE  M.P.E.B.  JABALPUR</v>
          </cell>
        </row>
        <row r="264">
          <cell r="A264" t="str">
            <v>CHAMBAL COMPLEX</v>
          </cell>
        </row>
        <row r="265">
          <cell r="A265" t="str">
            <v>STATION NAME</v>
          </cell>
          <cell r="B265" t="str">
            <v>YEAR</v>
          </cell>
          <cell r="C265" t="str">
            <v>CAPACITY</v>
          </cell>
          <cell r="D265" t="str">
            <v>TARGET</v>
          </cell>
          <cell r="E265" t="str">
            <v>ACTUAL GENE.</v>
          </cell>
          <cell r="F265" t="str">
            <v>ACHIEVE-MENT</v>
          </cell>
          <cell r="G265" t="str">
            <v>AUXILIARY CONSUMPTION</v>
          </cell>
          <cell r="I265" t="str">
            <v>MAXIMUM DEMAND</v>
          </cell>
          <cell r="J265" t="str">
            <v>WATER INFLOW</v>
          </cell>
          <cell r="K265" t="str">
            <v>WATER CONSUMED</v>
          </cell>
          <cell r="L265" t="str">
            <v>WATER CONSUMED</v>
          </cell>
          <cell r="M265" t="str">
            <v>LEVEL AT THE END</v>
          </cell>
          <cell r="N265" t="str">
            <v>MAXIMUM LEVEL</v>
          </cell>
          <cell r="P265" t="str">
            <v>MINIMUM LEVEL</v>
          </cell>
        </row>
        <row r="266">
          <cell r="C266" t="str">
            <v>MW</v>
          </cell>
          <cell r="D266" t="str">
            <v>MKwh</v>
          </cell>
          <cell r="E266" t="str">
            <v>MKwh</v>
          </cell>
          <cell r="F266" t="str">
            <v>%</v>
          </cell>
          <cell r="G266" t="str">
            <v>MKwh</v>
          </cell>
          <cell r="H266" t="str">
            <v>%</v>
          </cell>
          <cell r="I266" t="str">
            <v>MW</v>
          </cell>
          <cell r="J266" t="str">
            <v>MAFT</v>
          </cell>
          <cell r="K266" t="str">
            <v>MCM</v>
          </cell>
          <cell r="L266" t="str">
            <v>MCM</v>
          </cell>
          <cell r="M266" t="str">
            <v>FT / M</v>
          </cell>
          <cell r="N266" t="str">
            <v>FT / M</v>
          </cell>
          <cell r="O266" t="str">
            <v>DATE</v>
          </cell>
          <cell r="P266" t="str">
            <v>FT / M</v>
          </cell>
          <cell r="Q266" t="str">
            <v>DATE</v>
          </cell>
        </row>
        <row r="267">
          <cell r="A267" t="str">
            <v>GANDHISAGAR</v>
          </cell>
          <cell r="B267" t="str">
            <v>88-89</v>
          </cell>
          <cell r="C267">
            <v>115</v>
          </cell>
          <cell r="D267">
            <v>415</v>
          </cell>
          <cell r="E267">
            <v>381</v>
          </cell>
          <cell r="F267">
            <v>91.807228915662648</v>
          </cell>
          <cell r="G267" t="str">
            <v xml:space="preserve"> </v>
          </cell>
          <cell r="H267">
            <v>0</v>
          </cell>
          <cell r="I267" t="str">
            <v xml:space="preserve"> </v>
          </cell>
          <cell r="J267" t="str">
            <v xml:space="preserve"> </v>
          </cell>
          <cell r="K267" t="str">
            <v xml:space="preserve"> </v>
          </cell>
          <cell r="L267" t="str">
            <v xml:space="preserve"> </v>
          </cell>
          <cell r="M267" t="str">
            <v xml:space="preserve"> </v>
          </cell>
          <cell r="N267" t="str">
            <v xml:space="preserve"> </v>
          </cell>
          <cell r="O267" t="str">
            <v xml:space="preserve"> </v>
          </cell>
          <cell r="P267" t="str">
            <v xml:space="preserve"> </v>
          </cell>
          <cell r="Q267" t="str">
            <v xml:space="preserve"> </v>
          </cell>
        </row>
        <row r="268">
          <cell r="B268" t="str">
            <v>89-90</v>
          </cell>
          <cell r="C268">
            <v>115</v>
          </cell>
          <cell r="D268">
            <v>415</v>
          </cell>
          <cell r="E268">
            <v>236.14</v>
          </cell>
          <cell r="F268">
            <v>56.901204819277112</v>
          </cell>
          <cell r="G268">
            <v>2</v>
          </cell>
          <cell r="H268">
            <v>0.84695519607012792</v>
          </cell>
          <cell r="I268">
            <v>106</v>
          </cell>
          <cell r="J268">
            <v>1.84</v>
          </cell>
          <cell r="K268">
            <v>2.2999999999999998</v>
          </cell>
          <cell r="L268">
            <v>2.2999999999999998</v>
          </cell>
          <cell r="M268">
            <v>1239.9000000000001</v>
          </cell>
          <cell r="N268">
            <v>1275.9000000000001</v>
          </cell>
          <cell r="O268" t="str">
            <v>26.09.89</v>
          </cell>
          <cell r="P268">
            <v>1240</v>
          </cell>
          <cell r="Q268" t="str">
            <v>31.03.90</v>
          </cell>
        </row>
        <row r="269">
          <cell r="B269" t="str">
            <v>90-91</v>
          </cell>
          <cell r="C269">
            <v>115</v>
          </cell>
          <cell r="D269">
            <v>370</v>
          </cell>
          <cell r="E269">
            <v>324.77999999999997</v>
          </cell>
          <cell r="F269">
            <v>87.778378378378363</v>
          </cell>
          <cell r="G269">
            <v>1</v>
          </cell>
          <cell r="H269">
            <v>0.30790073280374408</v>
          </cell>
          <cell r="I269">
            <v>116</v>
          </cell>
          <cell r="J269">
            <v>5.72</v>
          </cell>
          <cell r="K269">
            <v>2.36</v>
          </cell>
          <cell r="L269">
            <v>2.36</v>
          </cell>
          <cell r="M269">
            <v>1291.3900000000001</v>
          </cell>
          <cell r="N269">
            <v>1308.78</v>
          </cell>
          <cell r="O269" t="str">
            <v>21.10.90</v>
          </cell>
          <cell r="P269">
            <v>1234.92</v>
          </cell>
          <cell r="Q269" t="str">
            <v>27.06.90</v>
          </cell>
        </row>
        <row r="270">
          <cell r="B270" t="str">
            <v>91-92</v>
          </cell>
          <cell r="C270">
            <v>115</v>
          </cell>
          <cell r="D270">
            <v>370</v>
          </cell>
          <cell r="E270">
            <v>511.23</v>
          </cell>
          <cell r="F270">
            <v>138.17027027027027</v>
          </cell>
          <cell r="G270">
            <v>1</v>
          </cell>
          <cell r="H270">
            <v>0.19560667409972027</v>
          </cell>
          <cell r="I270">
            <v>110</v>
          </cell>
          <cell r="J270">
            <v>4.84</v>
          </cell>
          <cell r="K270">
            <v>2.68</v>
          </cell>
          <cell r="L270">
            <v>2.68</v>
          </cell>
          <cell r="M270">
            <v>1284.51</v>
          </cell>
          <cell r="N270">
            <v>1307.8499999999999</v>
          </cell>
          <cell r="O270" t="str">
            <v>05.09.91</v>
          </cell>
          <cell r="P270">
            <v>1280.07</v>
          </cell>
          <cell r="Q270" t="str">
            <v>21.07.91</v>
          </cell>
        </row>
        <row r="271">
          <cell r="B271" t="str">
            <v>92-93</v>
          </cell>
          <cell r="C271">
            <v>115</v>
          </cell>
          <cell r="D271">
            <v>400</v>
          </cell>
          <cell r="E271">
            <v>313.02</v>
          </cell>
          <cell r="F271">
            <v>78.254999999999995</v>
          </cell>
          <cell r="G271">
            <v>1</v>
          </cell>
          <cell r="H271">
            <v>0.31946840457478759</v>
          </cell>
          <cell r="I271">
            <v>109</v>
          </cell>
          <cell r="J271">
            <v>1.41</v>
          </cell>
          <cell r="K271">
            <v>2.74</v>
          </cell>
          <cell r="L271">
            <v>2.74</v>
          </cell>
          <cell r="M271">
            <v>1253.5</v>
          </cell>
          <cell r="N271">
            <v>1284.5</v>
          </cell>
          <cell r="O271" t="str">
            <v>17.10.92</v>
          </cell>
          <cell r="P271">
            <v>1272.3599999999999</v>
          </cell>
          <cell r="Q271" t="str">
            <v>26.07.92</v>
          </cell>
        </row>
        <row r="272">
          <cell r="B272" t="str">
            <v>93-94</v>
          </cell>
          <cell r="C272">
            <v>115</v>
          </cell>
          <cell r="D272">
            <v>500</v>
          </cell>
          <cell r="E272">
            <v>313.91899999999998</v>
          </cell>
          <cell r="F272">
            <v>62.783799999999992</v>
          </cell>
          <cell r="G272">
            <v>0.98</v>
          </cell>
          <cell r="H272">
            <v>0.31218244196751394</v>
          </cell>
          <cell r="I272">
            <v>110</v>
          </cell>
          <cell r="J272">
            <v>3.47</v>
          </cell>
          <cell r="K272">
            <v>2.6967169421487602</v>
          </cell>
          <cell r="L272">
            <v>2.6967169421487602</v>
          </cell>
          <cell r="M272">
            <v>1250.8900000000001</v>
          </cell>
          <cell r="N272">
            <v>1288.68</v>
          </cell>
          <cell r="O272" t="str">
            <v>06.10.93</v>
          </cell>
          <cell r="P272">
            <v>1248.72</v>
          </cell>
          <cell r="Q272" t="str">
            <v>19.06.93</v>
          </cell>
        </row>
        <row r="273">
          <cell r="B273" t="str">
            <v>94-95</v>
          </cell>
          <cell r="C273">
            <v>115</v>
          </cell>
          <cell r="D273">
            <v>415</v>
          </cell>
          <cell r="E273">
            <v>364.2</v>
          </cell>
          <cell r="F273">
            <v>87.759036144578317</v>
          </cell>
          <cell r="G273">
            <v>1</v>
          </cell>
          <cell r="H273">
            <v>0.27457440966501923</v>
          </cell>
          <cell r="I273">
            <v>116</v>
          </cell>
          <cell r="J273">
            <v>7.0490000000000004</v>
          </cell>
          <cell r="K273">
            <v>2.7308310376492195</v>
          </cell>
          <cell r="L273">
            <v>2.7308310376492195</v>
          </cell>
          <cell r="M273">
            <v>1295.7</v>
          </cell>
          <cell r="N273">
            <v>1311.25</v>
          </cell>
          <cell r="O273" t="str">
            <v>19.09.94</v>
          </cell>
          <cell r="P273">
            <v>1245.75</v>
          </cell>
          <cell r="Q273" t="str">
            <v>12.06.94</v>
          </cell>
        </row>
        <row r="274">
          <cell r="B274" t="str">
            <v>95-96</v>
          </cell>
          <cell r="C274">
            <v>115</v>
          </cell>
          <cell r="D274">
            <v>370</v>
          </cell>
          <cell r="E274">
            <v>572.9</v>
          </cell>
          <cell r="F274">
            <v>154.83783783783784</v>
          </cell>
          <cell r="G274">
            <v>1</v>
          </cell>
          <cell r="H274">
            <v>0.17455053237912377</v>
          </cell>
          <cell r="I274">
            <v>116</v>
          </cell>
          <cell r="J274">
            <v>4.3171999999999997</v>
          </cell>
          <cell r="K274">
            <v>4.3120504009163803</v>
          </cell>
          <cell r="L274">
            <v>4.3120504009163803</v>
          </cell>
          <cell r="M274">
            <v>1288.95</v>
          </cell>
          <cell r="N274">
            <v>1308.9100000000001</v>
          </cell>
          <cell r="O274" t="str">
            <v>09.09.95</v>
          </cell>
          <cell r="P274">
            <v>1282.1099999999999</v>
          </cell>
          <cell r="Q274" t="str">
            <v>17.07.95</v>
          </cell>
        </row>
        <row r="275">
          <cell r="B275" t="str">
            <v>96-97</v>
          </cell>
          <cell r="C275">
            <v>115</v>
          </cell>
          <cell r="D275">
            <v>400</v>
          </cell>
          <cell r="E275">
            <v>565.4</v>
          </cell>
          <cell r="F275">
            <v>141.35</v>
          </cell>
          <cell r="G275">
            <v>0.9</v>
          </cell>
          <cell r="H275">
            <v>0.1591793420587195</v>
          </cell>
          <cell r="I275">
            <v>111</v>
          </cell>
          <cell r="J275">
            <v>7.9</v>
          </cell>
          <cell r="K275">
            <v>4.3</v>
          </cell>
          <cell r="L275">
            <v>4.3</v>
          </cell>
          <cell r="M275">
            <v>1291.08</v>
          </cell>
          <cell r="N275">
            <v>1311.66</v>
          </cell>
          <cell r="O275" t="str">
            <v>17.09.96</v>
          </cell>
          <cell r="P275">
            <v>1277.9000000000001</v>
          </cell>
          <cell r="Q275" t="str">
            <v>21.07.96</v>
          </cell>
        </row>
        <row r="276">
          <cell r="B276" t="str">
            <v>97-98</v>
          </cell>
          <cell r="C276">
            <v>115</v>
          </cell>
          <cell r="D276">
            <v>400</v>
          </cell>
          <cell r="E276">
            <v>430.78</v>
          </cell>
          <cell r="F276">
            <v>107.69499999999999</v>
          </cell>
          <cell r="G276">
            <v>0.92900000000000005</v>
          </cell>
          <cell r="H276">
            <v>0.21565532290264175</v>
          </cell>
          <cell r="I276">
            <v>115</v>
          </cell>
          <cell r="J276">
            <v>4.5</v>
          </cell>
          <cell r="K276">
            <v>3.26</v>
          </cell>
          <cell r="M276">
            <v>1295.8</v>
          </cell>
          <cell r="N276">
            <v>1308.46</v>
          </cell>
          <cell r="O276" t="str">
            <v>08.10.97</v>
          </cell>
          <cell r="P276">
            <v>1279.8800000000001</v>
          </cell>
          <cell r="Q276" t="str">
            <v>05.07.97</v>
          </cell>
        </row>
        <row r="277">
          <cell r="B277" t="str">
            <v>98-99</v>
          </cell>
          <cell r="C277">
            <v>115</v>
          </cell>
          <cell r="D277">
            <v>450</v>
          </cell>
          <cell r="E277">
            <v>539.29999999999995</v>
          </cell>
          <cell r="F277">
            <v>119.84444444444443</v>
          </cell>
          <cell r="G277">
            <v>0.9</v>
          </cell>
          <cell r="H277">
            <v>0.16688299647691454</v>
          </cell>
          <cell r="I277">
            <v>115</v>
          </cell>
          <cell r="J277">
            <v>2.7</v>
          </cell>
          <cell r="K277">
            <v>4.4000000000000004</v>
          </cell>
          <cell r="M277">
            <v>1272.98</v>
          </cell>
          <cell r="N277">
            <v>1300.0899999999999</v>
          </cell>
          <cell r="O277" t="str">
            <v>03.10.98</v>
          </cell>
          <cell r="P277">
            <v>1273.28</v>
          </cell>
          <cell r="Q277" t="str">
            <v>30.03.99</v>
          </cell>
        </row>
        <row r="278">
          <cell r="B278" t="str">
            <v>99-00</v>
          </cell>
          <cell r="C278">
            <v>115</v>
          </cell>
          <cell r="D278">
            <v>450</v>
          </cell>
          <cell r="E278">
            <v>344.6</v>
          </cell>
          <cell r="F278">
            <v>76.599999999999994</v>
          </cell>
          <cell r="G278">
            <v>0.8</v>
          </cell>
          <cell r="H278">
            <v>0.23215322112594311</v>
          </cell>
          <cell r="I278">
            <v>110</v>
          </cell>
          <cell r="J278">
            <v>3.9569999999999999</v>
          </cell>
          <cell r="K278">
            <v>3.6440000000000001</v>
          </cell>
          <cell r="M278">
            <v>1265.2</v>
          </cell>
          <cell r="N278">
            <v>1291.43</v>
          </cell>
          <cell r="O278" t="str">
            <v xml:space="preserve"> </v>
          </cell>
          <cell r="P278">
            <v>1263.98</v>
          </cell>
        </row>
        <row r="279">
          <cell r="B279" t="str">
            <v>00-01</v>
          </cell>
          <cell r="C279">
            <v>115</v>
          </cell>
          <cell r="D279">
            <v>425</v>
          </cell>
          <cell r="E279">
            <v>104.2</v>
          </cell>
          <cell r="F279">
            <v>24.52</v>
          </cell>
          <cell r="G279">
            <v>0.94</v>
          </cell>
          <cell r="H279">
            <v>0.90211132437619956</v>
          </cell>
          <cell r="I279">
            <v>100</v>
          </cell>
          <cell r="J279">
            <v>0.76</v>
          </cell>
          <cell r="K279">
            <v>1.06</v>
          </cell>
          <cell r="M279">
            <v>1248.69</v>
          </cell>
        </row>
        <row r="280">
          <cell r="A280" t="str">
            <v>Average last 5 years</v>
          </cell>
          <cell r="D280">
            <v>414</v>
          </cell>
          <cell r="E280">
            <v>490.596</v>
          </cell>
          <cell r="F280">
            <v>120.06545645645645</v>
          </cell>
          <cell r="G280">
            <v>0.90579999999999994</v>
          </cell>
          <cell r="H280">
            <v>0.18968428298866855</v>
          </cell>
          <cell r="I280">
            <v>113.4</v>
          </cell>
          <cell r="J280">
            <v>4.6748399999999997</v>
          </cell>
          <cell r="K280">
            <v>4.1952100801832763</v>
          </cell>
          <cell r="L280">
            <v>1.7224100801832762</v>
          </cell>
          <cell r="M280">
            <v>1282.8019999999999</v>
          </cell>
          <cell r="N280">
            <v>1308.0740000000001</v>
          </cell>
          <cell r="O280">
            <v>0</v>
          </cell>
          <cell r="P280">
            <v>1271.7839999999999</v>
          </cell>
          <cell r="Q280">
            <v>0</v>
          </cell>
        </row>
        <row r="281">
          <cell r="A281" t="str">
            <v>R.P.SAGAR</v>
          </cell>
          <cell r="B281" t="str">
            <v>88-89</v>
          </cell>
          <cell r="C281">
            <v>172</v>
          </cell>
          <cell r="D281">
            <v>500</v>
          </cell>
          <cell r="E281">
            <v>435</v>
          </cell>
          <cell r="F281">
            <v>87</v>
          </cell>
          <cell r="G281" t="str">
            <v xml:space="preserve"> </v>
          </cell>
          <cell r="H281">
            <v>0</v>
          </cell>
          <cell r="I281" t="str">
            <v xml:space="preserve"> </v>
          </cell>
          <cell r="J281" t="str">
            <v xml:space="preserve"> </v>
          </cell>
          <cell r="K281" t="str">
            <v xml:space="preserve"> </v>
          </cell>
          <cell r="L281" t="str">
            <v xml:space="preserve"> </v>
          </cell>
          <cell r="M281" t="str">
            <v xml:space="preserve"> </v>
          </cell>
          <cell r="N281" t="str">
            <v xml:space="preserve"> </v>
          </cell>
          <cell r="O281" t="str">
            <v xml:space="preserve"> </v>
          </cell>
          <cell r="P281" t="str">
            <v xml:space="preserve"> </v>
          </cell>
          <cell r="Q281" t="str">
            <v xml:space="preserve"> </v>
          </cell>
        </row>
        <row r="282">
          <cell r="B282" t="str">
            <v>89-90</v>
          </cell>
          <cell r="C282">
            <v>172</v>
          </cell>
          <cell r="D282">
            <v>500</v>
          </cell>
          <cell r="E282">
            <v>374</v>
          </cell>
          <cell r="F282">
            <v>74.8</v>
          </cell>
          <cell r="G282">
            <v>5</v>
          </cell>
          <cell r="H282">
            <v>1.42</v>
          </cell>
          <cell r="I282">
            <v>172</v>
          </cell>
          <cell r="K282">
            <v>2.2799999999999998</v>
          </cell>
          <cell r="L282">
            <v>2.2799999999999998</v>
          </cell>
          <cell r="M282">
            <v>1126.9000000000001</v>
          </cell>
          <cell r="N282">
            <v>1145.7</v>
          </cell>
          <cell r="O282" t="str">
            <v>07.08.89</v>
          </cell>
          <cell r="P282">
            <v>1126.9000000000001</v>
          </cell>
          <cell r="Q282" t="str">
            <v>31.03.90</v>
          </cell>
        </row>
        <row r="283">
          <cell r="B283" t="str">
            <v>90-91</v>
          </cell>
          <cell r="C283">
            <v>172</v>
          </cell>
          <cell r="D283">
            <v>440</v>
          </cell>
          <cell r="E283">
            <v>330.9</v>
          </cell>
          <cell r="F283">
            <v>75.209999999999994</v>
          </cell>
          <cell r="G283">
            <v>1.5</v>
          </cell>
          <cell r="H283">
            <v>0.45330915684496831</v>
          </cell>
          <cell r="I283">
            <v>172</v>
          </cell>
          <cell r="K283">
            <v>2.2400000000000002</v>
          </cell>
          <cell r="L283">
            <v>2.2400000000000002</v>
          </cell>
          <cell r="M283">
            <v>1136.33</v>
          </cell>
          <cell r="N283">
            <v>1143.5</v>
          </cell>
          <cell r="O283" t="str">
            <v>10.10.90</v>
          </cell>
          <cell r="P283">
            <v>1126.0999999999999</v>
          </cell>
          <cell r="Q283" t="str">
            <v>26.05.90</v>
          </cell>
        </row>
        <row r="284">
          <cell r="B284" t="str">
            <v>91-92</v>
          </cell>
          <cell r="C284">
            <v>172</v>
          </cell>
          <cell r="D284">
            <v>440</v>
          </cell>
          <cell r="E284">
            <v>630.09</v>
          </cell>
          <cell r="F284">
            <v>143.19999999999999</v>
          </cell>
          <cell r="G284">
            <v>4.3</v>
          </cell>
          <cell r="H284">
            <v>0.68244219079813995</v>
          </cell>
          <cell r="I284">
            <v>180</v>
          </cell>
          <cell r="K284">
            <v>4.18</v>
          </cell>
          <cell r="L284">
            <v>4.18</v>
          </cell>
          <cell r="M284">
            <v>1141.1099999999999</v>
          </cell>
          <cell r="N284">
            <v>1156.2</v>
          </cell>
          <cell r="O284" t="str">
            <v>01.09.91</v>
          </cell>
          <cell r="P284">
            <v>1136.3</v>
          </cell>
          <cell r="Q284" t="str">
            <v>01.04.91</v>
          </cell>
        </row>
        <row r="285">
          <cell r="B285" t="str">
            <v>92-93</v>
          </cell>
          <cell r="C285">
            <v>172</v>
          </cell>
          <cell r="D285">
            <v>450</v>
          </cell>
          <cell r="E285">
            <v>535.69000000000005</v>
          </cell>
          <cell r="F285">
            <v>119.04222222222224</v>
          </cell>
          <cell r="G285">
            <v>4.0999999999999996</v>
          </cell>
          <cell r="H285">
            <v>0.76536803001736065</v>
          </cell>
          <cell r="I285">
            <v>172</v>
          </cell>
          <cell r="K285">
            <v>3.41</v>
          </cell>
          <cell r="L285">
            <v>3.41</v>
          </cell>
          <cell r="M285">
            <v>1130.4000000000001</v>
          </cell>
          <cell r="N285">
            <v>1154.0999999999999</v>
          </cell>
          <cell r="O285" t="str">
            <v>28.05.92</v>
          </cell>
          <cell r="P285">
            <v>1130.2</v>
          </cell>
          <cell r="Q285" t="str">
            <v>31.03.92</v>
          </cell>
        </row>
        <row r="286">
          <cell r="B286" t="str">
            <v>93-94</v>
          </cell>
          <cell r="C286">
            <v>172</v>
          </cell>
          <cell r="D286">
            <v>615</v>
          </cell>
          <cell r="E286">
            <v>395.6628</v>
          </cell>
          <cell r="F286">
            <v>64.335414634146346</v>
          </cell>
          <cell r="G286">
            <v>8.6999999999999993</v>
          </cell>
          <cell r="H286">
            <v>2.1988420442861951</v>
          </cell>
          <cell r="I286">
            <v>172</v>
          </cell>
          <cell r="K286">
            <v>3.2350257116620753</v>
          </cell>
          <cell r="L286">
            <v>3.2350257116620753</v>
          </cell>
          <cell r="M286">
            <v>1127.81</v>
          </cell>
          <cell r="N286">
            <v>1135.75</v>
          </cell>
          <cell r="O286" t="str">
            <v>09.08.93</v>
          </cell>
          <cell r="P286">
            <v>1127.6300000000001</v>
          </cell>
          <cell r="Q286" t="str">
            <v>31.03.94</v>
          </cell>
        </row>
        <row r="287">
          <cell r="B287" t="str">
            <v>94-95</v>
          </cell>
          <cell r="C287">
            <v>172</v>
          </cell>
          <cell r="D287">
            <v>470</v>
          </cell>
          <cell r="E287">
            <v>595.9</v>
          </cell>
          <cell r="F287">
            <v>126.78723404255319</v>
          </cell>
          <cell r="G287">
            <v>7.9</v>
          </cell>
          <cell r="H287">
            <v>1.3257257929182749</v>
          </cell>
          <cell r="I287">
            <v>172</v>
          </cell>
          <cell r="M287">
            <v>1125.7</v>
          </cell>
          <cell r="N287">
            <v>1153.6099999999999</v>
          </cell>
          <cell r="O287" t="str">
            <v>19.09.94</v>
          </cell>
          <cell r="P287">
            <v>1124.9000000000001</v>
          </cell>
          <cell r="Q287" t="str">
            <v>25.03.95</v>
          </cell>
        </row>
        <row r="288">
          <cell r="B288" t="str">
            <v>95-96</v>
          </cell>
          <cell r="C288">
            <v>172</v>
          </cell>
          <cell r="D288">
            <v>390</v>
          </cell>
          <cell r="E288">
            <v>625.20000000000005</v>
          </cell>
          <cell r="F288">
            <v>160.30769230769232</v>
          </cell>
          <cell r="G288">
            <v>8.3000000000000007</v>
          </cell>
          <cell r="H288">
            <v>1.327575175943698</v>
          </cell>
          <cell r="I288">
            <v>180</v>
          </cell>
          <cell r="K288">
            <v>4.0110422405876953</v>
          </cell>
          <cell r="L288">
            <v>4.0110422405876953</v>
          </cell>
          <cell r="M288">
            <v>1131.05</v>
          </cell>
          <cell r="N288">
            <v>1155.0899999999999</v>
          </cell>
          <cell r="O288" t="str">
            <v>14.09.95</v>
          </cell>
          <cell r="P288">
            <v>1125.55</v>
          </cell>
          <cell r="Q288" t="str">
            <v>03.04.95</v>
          </cell>
        </row>
        <row r="289">
          <cell r="B289" t="str">
            <v>96-97</v>
          </cell>
          <cell r="C289">
            <v>172</v>
          </cell>
          <cell r="D289">
            <v>460</v>
          </cell>
          <cell r="E289">
            <v>692.7</v>
          </cell>
          <cell r="F289">
            <v>150.58695652173913</v>
          </cell>
          <cell r="G289">
            <v>5.5</v>
          </cell>
          <cell r="H289">
            <v>0.79399451421971989</v>
          </cell>
          <cell r="I289">
            <v>172</v>
          </cell>
          <cell r="K289">
            <v>4.5</v>
          </cell>
          <cell r="L289">
            <v>4.5</v>
          </cell>
          <cell r="M289">
            <v>1145</v>
          </cell>
          <cell r="N289">
            <v>1157.3800000000001</v>
          </cell>
          <cell r="O289" t="str">
            <v>16.09.96</v>
          </cell>
          <cell r="P289">
            <v>1130.44</v>
          </cell>
          <cell r="Q289" t="str">
            <v>17.05.96</v>
          </cell>
        </row>
        <row r="290">
          <cell r="B290" t="str">
            <v>97-98</v>
          </cell>
          <cell r="C290">
            <v>172</v>
          </cell>
          <cell r="D290">
            <v>460</v>
          </cell>
          <cell r="E290">
            <v>549.24</v>
          </cell>
          <cell r="F290">
            <v>119.4</v>
          </cell>
          <cell r="G290">
            <v>5.84</v>
          </cell>
          <cell r="H290">
            <v>1.0632874517515112</v>
          </cell>
          <cell r="I290">
            <v>172</v>
          </cell>
          <cell r="K290">
            <v>3.74</v>
          </cell>
          <cell r="M290">
            <v>1137.04</v>
          </cell>
          <cell r="N290">
            <v>1152.71</v>
          </cell>
          <cell r="O290" t="str">
            <v>25.05.97</v>
          </cell>
          <cell r="P290">
            <v>1136.72</v>
          </cell>
          <cell r="Q290" t="str">
            <v>20.03.98</v>
          </cell>
        </row>
        <row r="291">
          <cell r="B291" t="str">
            <v>98-99</v>
          </cell>
          <cell r="C291">
            <v>172</v>
          </cell>
          <cell r="D291">
            <v>520</v>
          </cell>
          <cell r="E291">
            <v>554.29999999999995</v>
          </cell>
          <cell r="F291">
            <v>106.59615384615383</v>
          </cell>
          <cell r="G291">
            <v>7.1</v>
          </cell>
          <cell r="H291">
            <v>1.2808948222983945</v>
          </cell>
          <cell r="I291">
            <v>172</v>
          </cell>
          <cell r="J291">
            <v>0</v>
          </cell>
          <cell r="K291">
            <v>4</v>
          </cell>
          <cell r="M291">
            <v>1139.9100000000001</v>
          </cell>
          <cell r="N291">
            <v>1140.98</v>
          </cell>
          <cell r="O291" t="str">
            <v>28.04.98</v>
          </cell>
          <cell r="P291">
            <v>1133.1500000000001</v>
          </cell>
          <cell r="Q291" t="str">
            <v>28.06.98</v>
          </cell>
        </row>
        <row r="292">
          <cell r="B292" t="str">
            <v>99-00</v>
          </cell>
          <cell r="C292">
            <v>172</v>
          </cell>
          <cell r="D292">
            <v>520</v>
          </cell>
          <cell r="E292">
            <v>479.5</v>
          </cell>
          <cell r="F292">
            <v>92.2</v>
          </cell>
          <cell r="G292">
            <v>6.8</v>
          </cell>
          <cell r="H292">
            <v>1.4181438998957248</v>
          </cell>
          <cell r="I292">
            <v>172</v>
          </cell>
          <cell r="K292" t="str">
            <v xml:space="preserve"> </v>
          </cell>
          <cell r="M292">
            <v>1134.51</v>
          </cell>
          <cell r="N292">
            <v>1143.3399999999999</v>
          </cell>
          <cell r="P292">
            <v>1131.68</v>
          </cell>
        </row>
        <row r="293">
          <cell r="B293" t="str">
            <v>00-01</v>
          </cell>
          <cell r="C293">
            <v>172</v>
          </cell>
          <cell r="D293">
            <v>475</v>
          </cell>
          <cell r="E293">
            <v>182.92</v>
          </cell>
          <cell r="F293">
            <v>38.51</v>
          </cell>
          <cell r="G293">
            <v>4.72</v>
          </cell>
          <cell r="H293">
            <v>2.580363000218675</v>
          </cell>
          <cell r="I293">
            <v>172</v>
          </cell>
          <cell r="M293">
            <v>1130.69</v>
          </cell>
        </row>
        <row r="294">
          <cell r="A294" t="str">
            <v>Average last 5 years</v>
          </cell>
          <cell r="D294">
            <v>470</v>
          </cell>
          <cell r="E294">
            <v>580.18799999999999</v>
          </cell>
          <cell r="F294">
            <v>125.81816053511707</v>
          </cell>
          <cell r="G294">
            <v>6.7080000000000002</v>
          </cell>
          <cell r="H294">
            <v>1.1767791728218095</v>
          </cell>
          <cell r="I294">
            <v>173.6</v>
          </cell>
          <cell r="J294">
            <v>0</v>
          </cell>
          <cell r="K294">
            <v>3.2502084481175388</v>
          </cell>
          <cell r="L294">
            <v>1.702208448117539</v>
          </cell>
          <cell r="M294">
            <v>1137.502</v>
          </cell>
          <cell r="N294">
            <v>1151.9540000000002</v>
          </cell>
          <cell r="O294">
            <v>0</v>
          </cell>
          <cell r="P294">
            <v>1130.152</v>
          </cell>
          <cell r="Q294">
            <v>0</v>
          </cell>
        </row>
        <row r="295">
          <cell r="A295" t="str">
            <v>J.SAGAR</v>
          </cell>
          <cell r="B295" t="str">
            <v>88-89</v>
          </cell>
          <cell r="C295">
            <v>99</v>
          </cell>
          <cell r="D295">
            <v>385</v>
          </cell>
          <cell r="E295">
            <v>339</v>
          </cell>
          <cell r="F295">
            <v>88.051948051948045</v>
          </cell>
          <cell r="G295" t="str">
            <v xml:space="preserve"> </v>
          </cell>
          <cell r="H295">
            <v>0</v>
          </cell>
          <cell r="I295" t="str">
            <v xml:space="preserve"> </v>
          </cell>
          <cell r="J295" t="str">
            <v xml:space="preserve"> </v>
          </cell>
          <cell r="K295" t="str">
            <v xml:space="preserve"> </v>
          </cell>
          <cell r="L295" t="str">
            <v xml:space="preserve"> </v>
          </cell>
          <cell r="M295" t="str">
            <v xml:space="preserve"> </v>
          </cell>
          <cell r="N295" t="str">
            <v xml:space="preserve"> </v>
          </cell>
          <cell r="O295" t="str">
            <v xml:space="preserve"> </v>
          </cell>
          <cell r="P295" t="str">
            <v xml:space="preserve"> </v>
          </cell>
          <cell r="Q295" t="str">
            <v xml:space="preserve"> </v>
          </cell>
        </row>
        <row r="296">
          <cell r="B296" t="str">
            <v>89-90</v>
          </cell>
          <cell r="C296">
            <v>99</v>
          </cell>
          <cell r="D296">
            <v>385</v>
          </cell>
          <cell r="E296">
            <v>296.37</v>
          </cell>
          <cell r="F296">
            <v>76.98</v>
          </cell>
          <cell r="G296">
            <v>5</v>
          </cell>
          <cell r="H296">
            <v>1.77</v>
          </cell>
          <cell r="I296">
            <v>99</v>
          </cell>
          <cell r="J296" t="str">
            <v xml:space="preserve">    </v>
          </cell>
          <cell r="K296">
            <v>3.05</v>
          </cell>
          <cell r="L296">
            <v>3.05</v>
          </cell>
          <cell r="M296">
            <v>968.2</v>
          </cell>
          <cell r="N296">
            <v>979.9</v>
          </cell>
          <cell r="O296" t="str">
            <v>06.01.90</v>
          </cell>
          <cell r="P296">
            <v>968.1</v>
          </cell>
          <cell r="Q296" t="str">
            <v>31.03.90</v>
          </cell>
        </row>
        <row r="297">
          <cell r="B297" t="str">
            <v>90-91</v>
          </cell>
          <cell r="C297">
            <v>99</v>
          </cell>
          <cell r="D297">
            <v>340</v>
          </cell>
          <cell r="E297">
            <v>261.92</v>
          </cell>
          <cell r="F297">
            <v>77.040000000000006</v>
          </cell>
          <cell r="G297">
            <v>2.5</v>
          </cell>
          <cell r="H297">
            <v>0.95448992058643856</v>
          </cell>
          <cell r="I297">
            <v>99</v>
          </cell>
          <cell r="K297">
            <v>2.68</v>
          </cell>
          <cell r="L297">
            <v>2.68</v>
          </cell>
          <cell r="M297">
            <v>972.9</v>
          </cell>
          <cell r="N297">
            <v>978.9</v>
          </cell>
          <cell r="O297" t="str">
            <v>26.07.90</v>
          </cell>
          <cell r="P297">
            <v>953.5</v>
          </cell>
          <cell r="Q297" t="str">
            <v>28.06.90</v>
          </cell>
        </row>
        <row r="298">
          <cell r="B298" t="str">
            <v>91-92</v>
          </cell>
          <cell r="C298">
            <v>99</v>
          </cell>
          <cell r="D298">
            <v>340</v>
          </cell>
          <cell r="E298">
            <v>421.01</v>
          </cell>
          <cell r="F298">
            <v>123.83</v>
          </cell>
          <cell r="G298">
            <v>3.3</v>
          </cell>
          <cell r="H298">
            <v>0.78382936272297576</v>
          </cell>
          <cell r="I298">
            <v>100</v>
          </cell>
          <cell r="K298">
            <v>4.42</v>
          </cell>
          <cell r="L298">
            <v>4.42</v>
          </cell>
          <cell r="M298">
            <v>975.9</v>
          </cell>
          <cell r="N298">
            <v>979.6</v>
          </cell>
          <cell r="O298" t="str">
            <v>02.06.91</v>
          </cell>
          <cell r="P298">
            <v>970</v>
          </cell>
          <cell r="Q298" t="str">
            <v>22.07.91</v>
          </cell>
        </row>
        <row r="299">
          <cell r="B299" t="str">
            <v>92-93</v>
          </cell>
          <cell r="C299">
            <v>99</v>
          </cell>
          <cell r="D299">
            <v>300</v>
          </cell>
          <cell r="E299">
            <v>390.68</v>
          </cell>
          <cell r="F299">
            <v>130.22666666666666</v>
          </cell>
          <cell r="G299">
            <v>3.3</v>
          </cell>
          <cell r="H299">
            <v>0.8446810689054981</v>
          </cell>
          <cell r="I299">
            <v>100</v>
          </cell>
          <cell r="K299">
            <v>3.59</v>
          </cell>
          <cell r="L299">
            <v>3.59</v>
          </cell>
          <cell r="M299">
            <v>975.5</v>
          </cell>
          <cell r="N299">
            <v>979.4</v>
          </cell>
          <cell r="O299" t="str">
            <v>19.06.92</v>
          </cell>
          <cell r="P299">
            <v>970</v>
          </cell>
          <cell r="Q299" t="str">
            <v>06.12.92</v>
          </cell>
        </row>
        <row r="300">
          <cell r="B300" t="str">
            <v>93-94</v>
          </cell>
          <cell r="C300">
            <v>99</v>
          </cell>
          <cell r="D300">
            <v>385</v>
          </cell>
          <cell r="E300">
            <v>322.71699999999998</v>
          </cell>
          <cell r="F300">
            <v>83.822597402597395</v>
          </cell>
          <cell r="G300">
            <v>5.0999999999999996</v>
          </cell>
          <cell r="H300">
            <v>1.5803319936662772</v>
          </cell>
          <cell r="I300">
            <v>99</v>
          </cell>
          <cell r="K300">
            <v>3.58</v>
          </cell>
          <cell r="L300">
            <v>3.58</v>
          </cell>
          <cell r="M300">
            <v>971.5</v>
          </cell>
          <cell r="N300">
            <v>979.5</v>
          </cell>
          <cell r="O300" t="str">
            <v>06.03.93</v>
          </cell>
          <cell r="P300">
            <v>970</v>
          </cell>
          <cell r="Q300" t="str">
            <v>13.08.93</v>
          </cell>
        </row>
        <row r="301">
          <cell r="B301" t="str">
            <v>94-95</v>
          </cell>
          <cell r="C301">
            <v>99</v>
          </cell>
          <cell r="D301">
            <v>315</v>
          </cell>
          <cell r="E301">
            <v>444.5</v>
          </cell>
          <cell r="F301">
            <v>141.11111111111111</v>
          </cell>
          <cell r="G301">
            <v>3.3</v>
          </cell>
          <cell r="H301">
            <v>0.74240719910011244</v>
          </cell>
          <cell r="I301">
            <v>99</v>
          </cell>
          <cell r="M301">
            <v>971.7</v>
          </cell>
          <cell r="N301">
            <v>979.9</v>
          </cell>
          <cell r="O301" t="str">
            <v>27.03.95</v>
          </cell>
          <cell r="P301">
            <v>970.4</v>
          </cell>
          <cell r="Q301" t="str">
            <v>12.06.94</v>
          </cell>
        </row>
        <row r="302">
          <cell r="B302" t="str">
            <v>95-96</v>
          </cell>
          <cell r="C302">
            <v>99</v>
          </cell>
          <cell r="D302">
            <v>300</v>
          </cell>
          <cell r="E302">
            <v>444.2</v>
          </cell>
          <cell r="F302">
            <v>148.06666666666666</v>
          </cell>
          <cell r="G302">
            <v>4.9000000000000004</v>
          </cell>
          <cell r="H302">
            <v>1.1031067086897794</v>
          </cell>
          <cell r="I302">
            <v>99</v>
          </cell>
          <cell r="K302">
            <v>4.5587695133149682</v>
          </cell>
          <cell r="L302">
            <v>4.5587695133149682</v>
          </cell>
          <cell r="M302">
            <v>970.5</v>
          </cell>
          <cell r="N302">
            <v>978.8</v>
          </cell>
          <cell r="O302" t="str">
            <v>28.07.95</v>
          </cell>
          <cell r="P302">
            <v>970.7</v>
          </cell>
          <cell r="Q302" t="str">
            <v>31.03.96</v>
          </cell>
        </row>
        <row r="303">
          <cell r="B303" t="str">
            <v>96-97</v>
          </cell>
          <cell r="C303">
            <v>99</v>
          </cell>
          <cell r="D303">
            <v>300</v>
          </cell>
          <cell r="E303">
            <v>481.4</v>
          </cell>
          <cell r="F303">
            <v>160.46666666666667</v>
          </cell>
          <cell r="G303">
            <v>4.0999999999999996</v>
          </cell>
          <cell r="H303">
            <v>0.85168259243872035</v>
          </cell>
          <cell r="I303">
            <v>99</v>
          </cell>
          <cell r="K303">
            <v>4.9000000000000004</v>
          </cell>
          <cell r="L303">
            <v>4.9000000000000004</v>
          </cell>
          <cell r="M303">
            <v>971.1</v>
          </cell>
          <cell r="N303">
            <v>979.6</v>
          </cell>
          <cell r="O303" t="str">
            <v>18.09.96</v>
          </cell>
          <cell r="P303">
            <v>970.5</v>
          </cell>
          <cell r="Q303" t="str">
            <v>01.04.96</v>
          </cell>
        </row>
        <row r="304">
          <cell r="B304" t="str">
            <v>97-98</v>
          </cell>
          <cell r="C304">
            <v>99</v>
          </cell>
          <cell r="D304">
            <v>300</v>
          </cell>
          <cell r="E304">
            <v>382.55</v>
          </cell>
          <cell r="F304">
            <v>127.51666666666667</v>
          </cell>
          <cell r="G304">
            <v>4.8120000000000003</v>
          </cell>
          <cell r="H304">
            <v>1.2578747876094629</v>
          </cell>
          <cell r="I304">
            <v>99</v>
          </cell>
          <cell r="K304">
            <v>4.01</v>
          </cell>
          <cell r="M304">
            <v>973.5</v>
          </cell>
          <cell r="N304">
            <v>978</v>
          </cell>
          <cell r="O304" t="str">
            <v>03.04.97</v>
          </cell>
          <cell r="P304">
            <v>970</v>
          </cell>
          <cell r="Q304" t="str">
            <v>17.12.97</v>
          </cell>
        </row>
        <row r="305">
          <cell r="B305" t="str">
            <v>98-99</v>
          </cell>
          <cell r="C305">
            <v>99</v>
          </cell>
          <cell r="D305">
            <v>330</v>
          </cell>
          <cell r="E305">
            <v>392.8</v>
          </cell>
          <cell r="F305">
            <v>119.03030303030303</v>
          </cell>
          <cell r="G305">
            <v>5.2</v>
          </cell>
          <cell r="H305">
            <v>1.3238289205702647</v>
          </cell>
          <cell r="I305">
            <v>99</v>
          </cell>
          <cell r="J305">
            <v>0</v>
          </cell>
          <cell r="K305">
            <v>3.9</v>
          </cell>
          <cell r="M305">
            <v>978.8</v>
          </cell>
          <cell r="N305">
            <v>979.4</v>
          </cell>
          <cell r="O305" t="str">
            <v>22.05.98</v>
          </cell>
          <cell r="P305">
            <v>970.2</v>
          </cell>
          <cell r="Q305" t="str">
            <v>29.08.98</v>
          </cell>
        </row>
        <row r="306">
          <cell r="B306" t="str">
            <v>99-00</v>
          </cell>
          <cell r="C306">
            <v>99</v>
          </cell>
          <cell r="D306">
            <v>330</v>
          </cell>
          <cell r="E306">
            <v>361.4</v>
          </cell>
          <cell r="F306">
            <v>109.5</v>
          </cell>
          <cell r="G306">
            <v>4.4000000000000004</v>
          </cell>
          <cell r="H306">
            <v>1.2</v>
          </cell>
          <cell r="I306">
            <v>99</v>
          </cell>
          <cell r="K306" t="str">
            <v xml:space="preserve"> </v>
          </cell>
          <cell r="M306">
            <v>979.2</v>
          </cell>
          <cell r="N306">
            <v>979.99</v>
          </cell>
          <cell r="O306" t="str">
            <v xml:space="preserve"> </v>
          </cell>
          <cell r="P306">
            <v>972.4</v>
          </cell>
        </row>
        <row r="307">
          <cell r="B307" t="str">
            <v>00-01</v>
          </cell>
          <cell r="C307">
            <v>99</v>
          </cell>
          <cell r="D307">
            <v>300</v>
          </cell>
          <cell r="E307">
            <v>140.33000000000001</v>
          </cell>
          <cell r="F307">
            <v>46.78</v>
          </cell>
          <cell r="G307">
            <v>3.01</v>
          </cell>
          <cell r="H307">
            <v>2.14</v>
          </cell>
          <cell r="I307">
            <v>99</v>
          </cell>
          <cell r="M307">
            <v>976.7</v>
          </cell>
        </row>
        <row r="308">
          <cell r="A308" t="str">
            <v>Average last 5 years</v>
          </cell>
          <cell r="D308">
            <v>312</v>
          </cell>
          <cell r="E308">
            <v>412.46999999999997</v>
          </cell>
          <cell r="F308">
            <v>132.9160606060606</v>
          </cell>
          <cell r="G308">
            <v>4.6823999999999995</v>
          </cell>
          <cell r="H308">
            <v>1.1472986018616456</v>
          </cell>
          <cell r="I308">
            <v>99</v>
          </cell>
          <cell r="J308">
            <v>0</v>
          </cell>
          <cell r="K308">
            <v>3.473753902662994</v>
          </cell>
          <cell r="L308">
            <v>1.8917539026629939</v>
          </cell>
          <cell r="M308">
            <v>974.61999999999989</v>
          </cell>
          <cell r="N308">
            <v>979.14</v>
          </cell>
          <cell r="O308">
            <v>0</v>
          </cell>
          <cell r="P308">
            <v>970.36</v>
          </cell>
          <cell r="Q308">
            <v>0</v>
          </cell>
        </row>
        <row r="309">
          <cell r="A309" t="str">
            <v>STATE  LOAD  DESPATCH  CENTRE  M.P.E.B.  JABALPUR</v>
          </cell>
        </row>
        <row r="310">
          <cell r="A310" t="str">
            <v>CHAMBAL COMPLEX</v>
          </cell>
        </row>
        <row r="311">
          <cell r="A311" t="str">
            <v>STATION NAME</v>
          </cell>
          <cell r="B311" t="str">
            <v>YEAR</v>
          </cell>
          <cell r="C311" t="str">
            <v>CAPACITY</v>
          </cell>
          <cell r="D311" t="str">
            <v>TARGET</v>
          </cell>
          <cell r="E311" t="str">
            <v>ACTUAL GENE.</v>
          </cell>
          <cell r="F311" t="str">
            <v>ACHIEVE-MENT</v>
          </cell>
          <cell r="G311" t="str">
            <v>AUXILIARY CONSUMPTION</v>
          </cell>
          <cell r="I311" t="str">
            <v>MAXIMUM DEMAND</v>
          </cell>
          <cell r="J311" t="str">
            <v>WATER INFLOW</v>
          </cell>
          <cell r="K311" t="str">
            <v>WATER CONSUMED</v>
          </cell>
          <cell r="L311" t="str">
            <v>WATER CONSUMED</v>
          </cell>
          <cell r="M311" t="str">
            <v>LEVEL AT THE END</v>
          </cell>
          <cell r="N311" t="str">
            <v>MAXIMUM LEVEL</v>
          </cell>
          <cell r="P311" t="str">
            <v>MINIMUM LEVEL</v>
          </cell>
        </row>
        <row r="312">
          <cell r="C312" t="str">
            <v>MW</v>
          </cell>
          <cell r="D312" t="str">
            <v>MKwh</v>
          </cell>
          <cell r="E312" t="str">
            <v>MKwh</v>
          </cell>
          <cell r="F312" t="str">
            <v>%</v>
          </cell>
          <cell r="G312" t="str">
            <v>MKwh</v>
          </cell>
          <cell r="H312" t="str">
            <v>%</v>
          </cell>
          <cell r="I312" t="str">
            <v>MW</v>
          </cell>
          <cell r="J312" t="str">
            <v>MAFT</v>
          </cell>
          <cell r="K312" t="str">
            <v>MCM</v>
          </cell>
          <cell r="L312" t="str">
            <v>MCM</v>
          </cell>
          <cell r="M312" t="str">
            <v>FT / M</v>
          </cell>
          <cell r="N312" t="str">
            <v>FT / M</v>
          </cell>
          <cell r="O312" t="str">
            <v>DATE</v>
          </cell>
          <cell r="P312" t="str">
            <v>FT / M</v>
          </cell>
          <cell r="Q312" t="str">
            <v>DATE</v>
          </cell>
        </row>
        <row r="313">
          <cell r="A313" t="str">
            <v>CHAMBAL</v>
          </cell>
          <cell r="B313" t="str">
            <v>88-89</v>
          </cell>
          <cell r="C313">
            <v>386</v>
          </cell>
          <cell r="D313">
            <v>1300</v>
          </cell>
          <cell r="E313">
            <v>1155</v>
          </cell>
          <cell r="F313">
            <v>88.84615384615384</v>
          </cell>
          <cell r="G313">
            <v>0</v>
          </cell>
          <cell r="H313">
            <v>0</v>
          </cell>
        </row>
        <row r="314">
          <cell r="B314" t="str">
            <v>89-90</v>
          </cell>
          <cell r="C314">
            <v>386</v>
          </cell>
          <cell r="D314">
            <v>1300</v>
          </cell>
          <cell r="E314">
            <v>906.51</v>
          </cell>
          <cell r="F314">
            <v>69.731538461538463</v>
          </cell>
          <cell r="G314">
            <v>12</v>
          </cell>
          <cell r="H314">
            <v>1.3237581493861073</v>
          </cell>
        </row>
        <row r="315">
          <cell r="B315" t="str">
            <v>90-91</v>
          </cell>
          <cell r="C315">
            <v>386</v>
          </cell>
          <cell r="D315">
            <v>1150</v>
          </cell>
          <cell r="E315">
            <v>917.59999999999991</v>
          </cell>
          <cell r="F315">
            <v>79.79130434782607</v>
          </cell>
          <cell r="G315">
            <v>5</v>
          </cell>
          <cell r="H315">
            <v>0.54489973844812556</v>
          </cell>
        </row>
        <row r="316">
          <cell r="B316" t="str">
            <v>91-92</v>
          </cell>
          <cell r="C316">
            <v>386</v>
          </cell>
          <cell r="D316">
            <v>1150</v>
          </cell>
          <cell r="E316">
            <v>1562.3300000000002</v>
          </cell>
          <cell r="F316">
            <v>135.85478260869567</v>
          </cell>
          <cell r="G316">
            <v>8.6</v>
          </cell>
          <cell r="H316">
            <v>0.5504598900360359</v>
          </cell>
        </row>
        <row r="317">
          <cell r="B317" t="str">
            <v>92-93</v>
          </cell>
          <cell r="C317">
            <v>386</v>
          </cell>
          <cell r="D317">
            <v>1150</v>
          </cell>
          <cell r="E317">
            <v>1239.3900000000001</v>
          </cell>
          <cell r="F317">
            <v>107.77304347826089</v>
          </cell>
          <cell r="G317">
            <v>8.3999999999999986</v>
          </cell>
          <cell r="H317">
            <v>0.67775276547333752</v>
          </cell>
          <cell r="I317" t="str">
            <v xml:space="preserve"> </v>
          </cell>
          <cell r="K317" t="str">
            <v xml:space="preserve"> </v>
          </cell>
          <cell r="L317" t="str">
            <v xml:space="preserve"> </v>
          </cell>
          <cell r="M317" t="str">
            <v xml:space="preserve"> </v>
          </cell>
        </row>
        <row r="318">
          <cell r="B318" t="str">
            <v>93-94</v>
          </cell>
          <cell r="C318">
            <v>386</v>
          </cell>
          <cell r="D318">
            <v>1500</v>
          </cell>
          <cell r="E318">
            <v>1032.2988</v>
          </cell>
          <cell r="F318">
            <v>68.819919999999996</v>
          </cell>
          <cell r="G318">
            <v>14.78</v>
          </cell>
          <cell r="H318">
            <v>1.4317559993288764</v>
          </cell>
          <cell r="I318" t="str">
            <v xml:space="preserve"> </v>
          </cell>
          <cell r="K318" t="str">
            <v xml:space="preserve"> </v>
          </cell>
          <cell r="L318" t="str">
            <v xml:space="preserve"> </v>
          </cell>
          <cell r="M318" t="str">
            <v xml:space="preserve"> </v>
          </cell>
        </row>
        <row r="319">
          <cell r="B319" t="str">
            <v>94-95</v>
          </cell>
          <cell r="C319">
            <v>386</v>
          </cell>
          <cell r="D319">
            <v>1200</v>
          </cell>
          <cell r="E319">
            <v>1404.6</v>
          </cell>
          <cell r="F319">
            <v>117.05</v>
          </cell>
          <cell r="G319">
            <v>12.2</v>
          </cell>
          <cell r="H319">
            <v>0.86857468318382458</v>
          </cell>
          <cell r="I319" t="str">
            <v xml:space="preserve"> </v>
          </cell>
          <cell r="K319" t="str">
            <v xml:space="preserve"> </v>
          </cell>
          <cell r="L319" t="str">
            <v xml:space="preserve"> </v>
          </cell>
          <cell r="M319" t="str">
            <v xml:space="preserve"> </v>
          </cell>
        </row>
        <row r="320">
          <cell r="B320" t="str">
            <v>95-96</v>
          </cell>
          <cell r="C320">
            <v>386</v>
          </cell>
          <cell r="D320">
            <v>1060</v>
          </cell>
          <cell r="E320">
            <v>1642.3</v>
          </cell>
          <cell r="F320">
            <v>154.93396226415095</v>
          </cell>
          <cell r="G320">
            <v>14.200000000000001</v>
          </cell>
          <cell r="H320">
            <v>0.8646410521829142</v>
          </cell>
          <cell r="I320" t="str">
            <v xml:space="preserve"> </v>
          </cell>
          <cell r="K320" t="str">
            <v xml:space="preserve"> </v>
          </cell>
          <cell r="L320" t="str">
            <v xml:space="preserve"> </v>
          </cell>
          <cell r="M320" t="str">
            <v xml:space="preserve"> </v>
          </cell>
        </row>
        <row r="321">
          <cell r="B321" t="str">
            <v>96-97</v>
          </cell>
          <cell r="C321">
            <v>386</v>
          </cell>
          <cell r="D321">
            <v>1160</v>
          </cell>
          <cell r="E321">
            <v>1739.5</v>
          </cell>
          <cell r="F321">
            <v>149.95689655172413</v>
          </cell>
          <cell r="G321">
            <v>10.5</v>
          </cell>
          <cell r="H321">
            <v>0.60362173038229372</v>
          </cell>
          <cell r="I321" t="str">
            <v xml:space="preserve"> </v>
          </cell>
          <cell r="K321" t="str">
            <v xml:space="preserve"> </v>
          </cell>
          <cell r="L321" t="str">
            <v xml:space="preserve"> </v>
          </cell>
          <cell r="M321" t="str">
            <v xml:space="preserve"> </v>
          </cell>
        </row>
        <row r="322">
          <cell r="B322" t="str">
            <v>97-98</v>
          </cell>
          <cell r="C322">
            <v>386</v>
          </cell>
          <cell r="D322">
            <v>1160</v>
          </cell>
          <cell r="E322">
            <v>1362.57</v>
          </cell>
          <cell r="F322">
            <v>117.46293103448276</v>
          </cell>
          <cell r="G322">
            <v>11.581</v>
          </cell>
          <cell r="H322">
            <v>0.84993798483747618</v>
          </cell>
          <cell r="I322" t="str">
            <v xml:space="preserve"> </v>
          </cell>
          <cell r="K322" t="str">
            <v xml:space="preserve"> </v>
          </cell>
          <cell r="L322" t="str">
            <v xml:space="preserve"> </v>
          </cell>
          <cell r="M322" t="str">
            <v xml:space="preserve"> </v>
          </cell>
        </row>
        <row r="323">
          <cell r="B323" t="str">
            <v>98-99</v>
          </cell>
          <cell r="C323">
            <v>386</v>
          </cell>
          <cell r="D323">
            <v>1300</v>
          </cell>
          <cell r="E323">
            <v>1486.3999999999999</v>
          </cell>
          <cell r="F323">
            <v>114.33846153846154</v>
          </cell>
          <cell r="G323">
            <v>13.2</v>
          </cell>
          <cell r="H323">
            <v>0.88805166846071049</v>
          </cell>
          <cell r="I323" t="str">
            <v xml:space="preserve"> </v>
          </cell>
          <cell r="K323" t="str">
            <v xml:space="preserve"> </v>
          </cell>
          <cell r="L323" t="str">
            <v xml:space="preserve"> </v>
          </cell>
          <cell r="M323" t="str">
            <v xml:space="preserve"> </v>
          </cell>
        </row>
        <row r="324">
          <cell r="B324" t="str">
            <v>99-00</v>
          </cell>
          <cell r="C324">
            <v>386</v>
          </cell>
          <cell r="D324">
            <v>1300</v>
          </cell>
          <cell r="E324">
            <v>1185.5</v>
          </cell>
          <cell r="F324">
            <v>91.192307692307693</v>
          </cell>
          <cell r="G324">
            <v>12</v>
          </cell>
          <cell r="H324">
            <v>1.0122311261071277</v>
          </cell>
        </row>
        <row r="325">
          <cell r="B325" t="str">
            <v>00-01</v>
          </cell>
          <cell r="C325">
            <v>386</v>
          </cell>
          <cell r="D325">
            <v>1200</v>
          </cell>
          <cell r="E325">
            <v>427.45</v>
          </cell>
          <cell r="F325">
            <v>35.619999999999997</v>
          </cell>
          <cell r="G325">
            <v>8.66</v>
          </cell>
          <cell r="H325">
            <v>2.0299999999999998</v>
          </cell>
        </row>
        <row r="326">
          <cell r="A326" t="str">
            <v>Average last 5 years</v>
          </cell>
          <cell r="D326">
            <v>1196</v>
          </cell>
          <cell r="E326">
            <v>1483.2539999999999</v>
          </cell>
          <cell r="F326">
            <v>125.57691181622542</v>
          </cell>
          <cell r="G326">
            <v>12.296200000000002</v>
          </cell>
          <cell r="H326">
            <v>0.84369671239410449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</row>
        <row r="327">
          <cell r="A327" t="str">
            <v>M.P.CHAMBAL</v>
          </cell>
          <cell r="B327" t="str">
            <v>88-89</v>
          </cell>
          <cell r="C327">
            <v>193</v>
          </cell>
          <cell r="D327">
            <v>650</v>
          </cell>
          <cell r="E327">
            <v>577.5</v>
          </cell>
          <cell r="F327">
            <v>88.84615384615384</v>
          </cell>
          <cell r="G327">
            <v>0</v>
          </cell>
          <cell r="H327">
            <v>0</v>
          </cell>
        </row>
        <row r="328">
          <cell r="B328" t="str">
            <v>89-90</v>
          </cell>
          <cell r="C328">
            <v>193</v>
          </cell>
          <cell r="D328">
            <v>650</v>
          </cell>
          <cell r="E328">
            <v>453.255</v>
          </cell>
          <cell r="F328">
            <v>69.731538461538463</v>
          </cell>
          <cell r="G328">
            <v>6</v>
          </cell>
          <cell r="H328">
            <v>1.3237581493861073</v>
          </cell>
        </row>
        <row r="329">
          <cell r="B329" t="str">
            <v>90-91</v>
          </cell>
          <cell r="C329">
            <v>193</v>
          </cell>
          <cell r="D329">
            <v>575</v>
          </cell>
          <cell r="E329">
            <v>458.79999999999995</v>
          </cell>
          <cell r="F329">
            <v>79.79130434782607</v>
          </cell>
          <cell r="G329">
            <v>2.5</v>
          </cell>
          <cell r="H329">
            <v>0.54489973844812556</v>
          </cell>
        </row>
        <row r="330">
          <cell r="B330" t="str">
            <v>91-92</v>
          </cell>
          <cell r="C330">
            <v>193</v>
          </cell>
          <cell r="D330">
            <v>575</v>
          </cell>
          <cell r="E330">
            <v>781.16500000000008</v>
          </cell>
          <cell r="F330">
            <v>135.85478260869567</v>
          </cell>
          <cell r="G330">
            <v>4.3</v>
          </cell>
          <cell r="H330">
            <v>0.5504598900360359</v>
          </cell>
        </row>
        <row r="331">
          <cell r="B331" t="str">
            <v>92-93</v>
          </cell>
          <cell r="C331">
            <v>193</v>
          </cell>
          <cell r="D331">
            <v>575</v>
          </cell>
          <cell r="E331">
            <v>619.69500000000005</v>
          </cell>
          <cell r="F331">
            <v>107.77304347826089</v>
          </cell>
          <cell r="G331">
            <v>4.1999999999999993</v>
          </cell>
          <cell r="H331">
            <v>0.67775276547333752</v>
          </cell>
        </row>
        <row r="332">
          <cell r="B332" t="str">
            <v>93-94</v>
          </cell>
          <cell r="C332">
            <v>193</v>
          </cell>
          <cell r="D332">
            <v>750</v>
          </cell>
          <cell r="E332">
            <v>516.14940000000001</v>
          </cell>
          <cell r="F332">
            <v>68.819919999999996</v>
          </cell>
          <cell r="G332">
            <v>7.39</v>
          </cell>
          <cell r="H332">
            <v>1.4317559993288764</v>
          </cell>
          <cell r="I332" t="str">
            <v xml:space="preserve"> </v>
          </cell>
          <cell r="K332" t="str">
            <v xml:space="preserve"> </v>
          </cell>
          <cell r="L332" t="str">
            <v xml:space="preserve"> </v>
          </cell>
          <cell r="M332" t="str">
            <v xml:space="preserve"> </v>
          </cell>
        </row>
        <row r="333">
          <cell r="B333" t="str">
            <v>94-95</v>
          </cell>
          <cell r="C333">
            <v>193</v>
          </cell>
          <cell r="D333">
            <v>600</v>
          </cell>
          <cell r="E333">
            <v>702.3</v>
          </cell>
          <cell r="F333">
            <v>117.05</v>
          </cell>
          <cell r="G333">
            <v>6.1</v>
          </cell>
          <cell r="H333">
            <v>0.86857468318382458</v>
          </cell>
          <cell r="I333" t="str">
            <v xml:space="preserve"> </v>
          </cell>
          <cell r="K333" t="str">
            <v xml:space="preserve"> </v>
          </cell>
          <cell r="L333" t="str">
            <v xml:space="preserve"> </v>
          </cell>
          <cell r="M333" t="str">
            <v xml:space="preserve"> </v>
          </cell>
        </row>
        <row r="334">
          <cell r="B334" t="str">
            <v>95-96</v>
          </cell>
          <cell r="C334">
            <v>193</v>
          </cell>
          <cell r="D334">
            <v>530</v>
          </cell>
          <cell r="E334">
            <v>821.15</v>
          </cell>
          <cell r="F334">
            <v>154.93396226415095</v>
          </cell>
          <cell r="G334">
            <v>7.1000000000000005</v>
          </cell>
          <cell r="H334">
            <v>0.8646410521829142</v>
          </cell>
        </row>
        <row r="335">
          <cell r="B335" t="str">
            <v>96-97</v>
          </cell>
          <cell r="C335">
            <v>193</v>
          </cell>
          <cell r="D335">
            <v>580</v>
          </cell>
          <cell r="E335">
            <v>869.75</v>
          </cell>
          <cell r="F335">
            <v>149.95689655172413</v>
          </cell>
          <cell r="G335">
            <v>5.25</v>
          </cell>
          <cell r="H335">
            <v>0.60362173038229372</v>
          </cell>
        </row>
        <row r="336">
          <cell r="B336" t="str">
            <v>97-98</v>
          </cell>
          <cell r="C336">
            <v>193</v>
          </cell>
          <cell r="D336">
            <v>580</v>
          </cell>
          <cell r="E336">
            <v>681.28499999999997</v>
          </cell>
          <cell r="F336">
            <v>117.46293103448276</v>
          </cell>
          <cell r="G336">
            <v>5.7904999999999998</v>
          </cell>
          <cell r="H336">
            <v>0.84993798483747618</v>
          </cell>
        </row>
        <row r="337">
          <cell r="B337" t="str">
            <v>98-99</v>
          </cell>
          <cell r="C337">
            <v>193</v>
          </cell>
          <cell r="D337">
            <v>650</v>
          </cell>
          <cell r="E337">
            <v>743.19999999999993</v>
          </cell>
          <cell r="F337">
            <v>114.33846153846154</v>
          </cell>
          <cell r="G337">
            <v>6.6</v>
          </cell>
          <cell r="H337">
            <v>0.88805166846071049</v>
          </cell>
        </row>
        <row r="338">
          <cell r="B338" t="str">
            <v>99-00</v>
          </cell>
          <cell r="C338">
            <v>193</v>
          </cell>
          <cell r="D338">
            <v>650</v>
          </cell>
          <cell r="E338">
            <v>592.75</v>
          </cell>
          <cell r="F338">
            <v>91.192307692307693</v>
          </cell>
          <cell r="G338">
            <v>6</v>
          </cell>
          <cell r="H338">
            <v>1.0122311261071277</v>
          </cell>
        </row>
        <row r="339">
          <cell r="B339" t="str">
            <v>00-01</v>
          </cell>
          <cell r="C339">
            <v>193</v>
          </cell>
          <cell r="D339">
            <v>600</v>
          </cell>
          <cell r="E339">
            <v>213.72</v>
          </cell>
          <cell r="F339">
            <v>35.619999999999997</v>
          </cell>
          <cell r="G339">
            <v>4.33</v>
          </cell>
          <cell r="H339">
            <v>2.0299999999999998</v>
          </cell>
        </row>
        <row r="340">
          <cell r="A340" t="str">
            <v>Average last 5 years</v>
          </cell>
          <cell r="D340">
            <v>598</v>
          </cell>
          <cell r="E340">
            <v>741.62699999999995</v>
          </cell>
          <cell r="F340">
            <v>125.57691181622542</v>
          </cell>
          <cell r="G340">
            <v>6.1481000000000012</v>
          </cell>
          <cell r="H340">
            <v>0.84369671239410449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A341" t="str">
            <v>PENCH</v>
          </cell>
          <cell r="B341" t="str">
            <v>88-89</v>
          </cell>
          <cell r="C341">
            <v>160</v>
          </cell>
          <cell r="D341">
            <v>240</v>
          </cell>
          <cell r="E341">
            <v>248</v>
          </cell>
          <cell r="F341">
            <v>103.33333333333333</v>
          </cell>
          <cell r="G341" t="str">
            <v xml:space="preserve"> </v>
          </cell>
          <cell r="H341">
            <v>0</v>
          </cell>
          <cell r="I341" t="str">
            <v xml:space="preserve"> </v>
          </cell>
          <cell r="J341" t="str">
            <v xml:space="preserve"> </v>
          </cell>
          <cell r="K341" t="str">
            <v xml:space="preserve"> </v>
          </cell>
          <cell r="L341" t="str">
            <v xml:space="preserve"> </v>
          </cell>
          <cell r="M341" t="str">
            <v xml:space="preserve"> </v>
          </cell>
          <cell r="N341" t="str">
            <v xml:space="preserve"> </v>
          </cell>
          <cell r="O341" t="str">
            <v xml:space="preserve"> </v>
          </cell>
          <cell r="P341" t="str">
            <v xml:space="preserve"> </v>
          </cell>
          <cell r="Q341" t="str">
            <v xml:space="preserve"> </v>
          </cell>
        </row>
        <row r="342">
          <cell r="B342" t="str">
            <v>89-90</v>
          </cell>
          <cell r="C342">
            <v>160</v>
          </cell>
          <cell r="D342">
            <v>240</v>
          </cell>
          <cell r="E342">
            <v>212.32</v>
          </cell>
          <cell r="F342">
            <v>88.46</v>
          </cell>
          <cell r="G342">
            <v>0.2</v>
          </cell>
          <cell r="H342">
            <v>0.08</v>
          </cell>
          <cell r="I342">
            <v>160</v>
          </cell>
          <cell r="J342">
            <v>306</v>
          </cell>
          <cell r="M342">
            <v>464.6</v>
          </cell>
          <cell r="N342">
            <v>478.73</v>
          </cell>
          <cell r="O342" t="str">
            <v>13.09.89</v>
          </cell>
          <cell r="P342">
            <v>463.3</v>
          </cell>
          <cell r="Q342" t="str">
            <v>28.06.89</v>
          </cell>
        </row>
        <row r="343">
          <cell r="B343" t="str">
            <v>90-91</v>
          </cell>
          <cell r="C343">
            <v>160</v>
          </cell>
          <cell r="D343">
            <v>390</v>
          </cell>
          <cell r="E343">
            <v>340.8</v>
          </cell>
          <cell r="F343">
            <v>87.384615384615387</v>
          </cell>
          <cell r="G343">
            <v>0.2</v>
          </cell>
          <cell r="H343">
            <v>5.8685446009389672E-2</v>
          </cell>
          <cell r="I343">
            <v>160</v>
          </cell>
          <cell r="J343">
            <v>1432</v>
          </cell>
          <cell r="K343">
            <v>984.66</v>
          </cell>
          <cell r="L343">
            <v>984.66</v>
          </cell>
          <cell r="M343">
            <v>477.76</v>
          </cell>
          <cell r="N343">
            <v>488.35</v>
          </cell>
          <cell r="O343" t="str">
            <v>13.10.90</v>
          </cell>
          <cell r="P343">
            <v>462.1</v>
          </cell>
          <cell r="Q343" t="str">
            <v>01.06.90</v>
          </cell>
        </row>
        <row r="344">
          <cell r="B344" t="str">
            <v>91-92</v>
          </cell>
          <cell r="C344">
            <v>160</v>
          </cell>
          <cell r="D344">
            <v>390</v>
          </cell>
          <cell r="E344">
            <v>286.27999999999997</v>
          </cell>
          <cell r="F344">
            <v>73.405128205128193</v>
          </cell>
          <cell r="G344">
            <v>0.2</v>
          </cell>
          <cell r="H344">
            <v>6.9861673885706313E-2</v>
          </cell>
          <cell r="I344">
            <v>150</v>
          </cell>
          <cell r="J344">
            <v>678</v>
          </cell>
          <cell r="K344">
            <v>874.4</v>
          </cell>
          <cell r="L344">
            <v>874.4</v>
          </cell>
          <cell r="M344">
            <v>464.42</v>
          </cell>
          <cell r="N344">
            <v>484.14</v>
          </cell>
          <cell r="O344" t="str">
            <v>14.09.91</v>
          </cell>
          <cell r="P344">
            <v>464.51</v>
          </cell>
          <cell r="Q344" t="str">
            <v>31.03.92</v>
          </cell>
        </row>
        <row r="345">
          <cell r="B345" t="str">
            <v>92-93</v>
          </cell>
          <cell r="C345">
            <v>160</v>
          </cell>
          <cell r="D345">
            <v>320</v>
          </cell>
          <cell r="E345">
            <v>273.24</v>
          </cell>
          <cell r="F345">
            <v>85.387500000000003</v>
          </cell>
          <cell r="G345">
            <v>0.3</v>
          </cell>
          <cell r="H345">
            <v>0.10979358805445762</v>
          </cell>
          <cell r="I345">
            <v>160</v>
          </cell>
          <cell r="J345">
            <v>1056</v>
          </cell>
          <cell r="K345">
            <v>659.9</v>
          </cell>
          <cell r="L345">
            <v>659.9</v>
          </cell>
          <cell r="M345">
            <v>474.9</v>
          </cell>
          <cell r="N345">
            <v>487.91</v>
          </cell>
          <cell r="O345" t="str">
            <v>15.09.92</v>
          </cell>
          <cell r="P345">
            <v>453.92</v>
          </cell>
          <cell r="Q345" t="str">
            <v>19.06.92</v>
          </cell>
        </row>
        <row r="346">
          <cell r="B346" t="str">
            <v>93-94</v>
          </cell>
          <cell r="C346">
            <v>160</v>
          </cell>
          <cell r="D346">
            <v>390</v>
          </cell>
          <cell r="E346">
            <v>400.93799999999999</v>
          </cell>
          <cell r="F346">
            <v>102.80461538461537</v>
          </cell>
          <cell r="G346">
            <v>0.5</v>
          </cell>
          <cell r="H346">
            <v>0.12470756076999437</v>
          </cell>
          <cell r="I346">
            <v>82</v>
          </cell>
          <cell r="J346">
            <v>1993</v>
          </cell>
          <cell r="K346">
            <v>1096.8499999999999</v>
          </cell>
          <cell r="L346">
            <v>1096.8499999999999</v>
          </cell>
          <cell r="M346">
            <v>483.64</v>
          </cell>
          <cell r="N346">
            <v>490.18</v>
          </cell>
          <cell r="O346" t="str">
            <v>27.09.94</v>
          </cell>
          <cell r="P346">
            <v>468.34</v>
          </cell>
          <cell r="Q346" t="str">
            <v>15.06.93</v>
          </cell>
        </row>
        <row r="347">
          <cell r="B347" t="str">
            <v>94-95</v>
          </cell>
          <cell r="C347">
            <v>160</v>
          </cell>
          <cell r="D347">
            <v>450</v>
          </cell>
          <cell r="E347">
            <v>609.79999999999995</v>
          </cell>
          <cell r="F347">
            <v>135.51111111111109</v>
          </cell>
          <cell r="G347">
            <v>1.6766179999999999</v>
          </cell>
          <cell r="H347">
            <v>0.27494555591997377</v>
          </cell>
          <cell r="I347">
            <v>160</v>
          </cell>
          <cell r="J347">
            <v>3286</v>
          </cell>
          <cell r="K347">
            <v>1773.508</v>
          </cell>
          <cell r="L347">
            <v>1773.508</v>
          </cell>
          <cell r="M347">
            <v>476.6</v>
          </cell>
          <cell r="N347">
            <v>490.43</v>
          </cell>
          <cell r="O347" t="str">
            <v>06.09.94</v>
          </cell>
          <cell r="P347">
            <v>474.65</v>
          </cell>
          <cell r="Q347" t="str">
            <v>30.06.94</v>
          </cell>
        </row>
        <row r="348">
          <cell r="B348" t="str">
            <v>95-96</v>
          </cell>
          <cell r="C348">
            <v>160</v>
          </cell>
          <cell r="D348">
            <v>450</v>
          </cell>
          <cell r="E348">
            <v>409.3</v>
          </cell>
          <cell r="F348">
            <v>90.955555555555549</v>
          </cell>
          <cell r="G348">
            <v>1.2</v>
          </cell>
          <cell r="H348">
            <v>0.29318348399706817</v>
          </cell>
          <cell r="I348">
            <v>160</v>
          </cell>
          <cell r="J348">
            <v>1304.69</v>
          </cell>
          <cell r="K348">
            <v>1237.548</v>
          </cell>
          <cell r="L348">
            <v>1237.548</v>
          </cell>
          <cell r="M348">
            <v>472.9</v>
          </cell>
          <cell r="N348">
            <v>486</v>
          </cell>
          <cell r="O348" t="str">
            <v>15.09.95</v>
          </cell>
          <cell r="P348">
            <v>468.55</v>
          </cell>
          <cell r="Q348" t="str">
            <v>30.06.95</v>
          </cell>
        </row>
        <row r="349">
          <cell r="B349" t="str">
            <v>96-97</v>
          </cell>
          <cell r="C349">
            <v>160</v>
          </cell>
          <cell r="D349">
            <v>525</v>
          </cell>
          <cell r="E349">
            <v>292.8</v>
          </cell>
          <cell r="F349">
            <v>55.771428571428572</v>
          </cell>
          <cell r="G349">
            <v>1</v>
          </cell>
          <cell r="H349">
            <v>0.34153005464480873</v>
          </cell>
          <cell r="I349">
            <v>160</v>
          </cell>
          <cell r="J349">
            <v>794.8</v>
          </cell>
          <cell r="M349">
            <v>467.3</v>
          </cell>
          <cell r="N349">
            <v>483.05</v>
          </cell>
          <cell r="O349" t="str">
            <v>30.09.96</v>
          </cell>
          <cell r="P349">
            <v>463.6</v>
          </cell>
          <cell r="Q349" t="str">
            <v>15.06.96</v>
          </cell>
        </row>
        <row r="350">
          <cell r="B350" t="str">
            <v>97-98</v>
          </cell>
          <cell r="C350">
            <v>160</v>
          </cell>
          <cell r="D350">
            <v>525</v>
          </cell>
          <cell r="E350">
            <v>474.97</v>
          </cell>
          <cell r="F350">
            <v>90.470476190476191</v>
          </cell>
          <cell r="G350">
            <v>1.032</v>
          </cell>
          <cell r="H350">
            <v>0.21727688064509337</v>
          </cell>
          <cell r="I350">
            <v>160</v>
          </cell>
          <cell r="J350">
            <v>3261.21</v>
          </cell>
          <cell r="K350">
            <v>911.9</v>
          </cell>
          <cell r="M350">
            <v>486.66</v>
          </cell>
          <cell r="N350">
            <v>490.13</v>
          </cell>
          <cell r="O350" t="str">
            <v>31.12.97</v>
          </cell>
          <cell r="P350">
            <v>462.88</v>
          </cell>
          <cell r="Q350" t="str">
            <v>01.07.97</v>
          </cell>
        </row>
        <row r="351">
          <cell r="B351" t="str">
            <v>98-99</v>
          </cell>
          <cell r="C351">
            <v>160</v>
          </cell>
          <cell r="D351">
            <v>525</v>
          </cell>
          <cell r="E351">
            <v>561.1</v>
          </cell>
          <cell r="F351">
            <v>106.87619047619047</v>
          </cell>
          <cell r="G351">
            <v>1.1000000000000001</v>
          </cell>
          <cell r="H351">
            <v>0.19604348600962396</v>
          </cell>
          <cell r="I351">
            <v>160</v>
          </cell>
          <cell r="J351">
            <v>1358.9</v>
          </cell>
          <cell r="K351">
            <v>911.9</v>
          </cell>
          <cell r="M351">
            <v>481.29</v>
          </cell>
          <cell r="N351">
            <v>490</v>
          </cell>
          <cell r="O351" t="str">
            <v>11.11.98</v>
          </cell>
          <cell r="P351">
            <v>477.5</v>
          </cell>
          <cell r="Q351" t="str">
            <v>27.06.98</v>
          </cell>
        </row>
        <row r="352">
          <cell r="B352" t="str">
            <v>99-00</v>
          </cell>
          <cell r="C352">
            <v>160</v>
          </cell>
          <cell r="D352">
            <v>525</v>
          </cell>
          <cell r="E352">
            <v>560.5</v>
          </cell>
          <cell r="F352">
            <v>106.8</v>
          </cell>
          <cell r="G352">
            <v>2.1</v>
          </cell>
          <cell r="H352">
            <v>0.37466547725245319</v>
          </cell>
          <cell r="I352">
            <v>160</v>
          </cell>
          <cell r="J352">
            <v>2994</v>
          </cell>
          <cell r="K352">
            <v>1635.48</v>
          </cell>
          <cell r="M352">
            <v>478.86</v>
          </cell>
          <cell r="N352">
            <v>490.08</v>
          </cell>
          <cell r="P352">
            <v>476.93</v>
          </cell>
        </row>
        <row r="353">
          <cell r="B353" t="str">
            <v>00-01</v>
          </cell>
          <cell r="C353">
            <v>160</v>
          </cell>
          <cell r="D353">
            <v>550</v>
          </cell>
          <cell r="E353">
            <v>284.22000000000003</v>
          </cell>
          <cell r="F353">
            <v>51.68</v>
          </cell>
          <cell r="G353">
            <v>0.73</v>
          </cell>
          <cell r="H353">
            <v>0.26</v>
          </cell>
          <cell r="I353">
            <v>164</v>
          </cell>
          <cell r="M353">
            <v>463.46</v>
          </cell>
        </row>
        <row r="354">
          <cell r="A354" t="str">
            <v>Average last 5 years</v>
          </cell>
          <cell r="D354">
            <v>510</v>
          </cell>
          <cell r="E354">
            <v>459.73400000000004</v>
          </cell>
          <cell r="F354">
            <v>90.174730158730156</v>
          </cell>
          <cell r="G354">
            <v>1.4324000000000001</v>
          </cell>
          <cell r="H354">
            <v>0.2845398765098095</v>
          </cell>
          <cell r="I354">
            <v>160</v>
          </cell>
          <cell r="J354">
            <v>1942.72</v>
          </cell>
          <cell r="K354">
            <v>939.36559999999986</v>
          </cell>
          <cell r="L354">
            <v>247.50960000000001</v>
          </cell>
          <cell r="M354">
            <v>477.40200000000004</v>
          </cell>
          <cell r="N354">
            <v>487.92200000000003</v>
          </cell>
          <cell r="O354">
            <v>0</v>
          </cell>
          <cell r="P354">
            <v>469.43600000000004</v>
          </cell>
          <cell r="Q354">
            <v>0</v>
          </cell>
        </row>
        <row r="355">
          <cell r="A355" t="str">
            <v>STATE  LOAD  DESPATCH  CENTRE  M.P.E.B.  JABALPUR</v>
          </cell>
        </row>
        <row r="356">
          <cell r="A356" t="str">
            <v>OTHER HYDEL</v>
          </cell>
        </row>
        <row r="357">
          <cell r="A357" t="str">
            <v>STATION NAME</v>
          </cell>
          <cell r="B357" t="str">
            <v>YEAR</v>
          </cell>
          <cell r="C357" t="str">
            <v>CAPACITY</v>
          </cell>
          <cell r="D357" t="str">
            <v>TARGET</v>
          </cell>
          <cell r="E357" t="str">
            <v>ACTUAL GENE.</v>
          </cell>
          <cell r="F357" t="str">
            <v>ACHIEVE-MENT</v>
          </cell>
          <cell r="G357" t="str">
            <v>AUXILIARY CONSUMPTION</v>
          </cell>
          <cell r="I357" t="str">
            <v>MAXIMUM DEMAND</v>
          </cell>
          <cell r="J357" t="str">
            <v>WATER INFLOW</v>
          </cell>
          <cell r="K357" t="str">
            <v>WATER CONSUMED</v>
          </cell>
          <cell r="L357" t="str">
            <v>WATER CONSUMED</v>
          </cell>
          <cell r="M357" t="str">
            <v>LEVEL AT THE END</v>
          </cell>
          <cell r="N357" t="str">
            <v>MAXIMUM LEVEL</v>
          </cell>
          <cell r="P357" t="str">
            <v>MINIMUM LEVEL</v>
          </cell>
        </row>
        <row r="358">
          <cell r="C358" t="str">
            <v>MW</v>
          </cell>
          <cell r="D358" t="str">
            <v>MKwh</v>
          </cell>
          <cell r="E358" t="str">
            <v>MKwh</v>
          </cell>
          <cell r="F358" t="str">
            <v>%</v>
          </cell>
          <cell r="G358" t="str">
            <v>MKwh</v>
          </cell>
          <cell r="H358" t="str">
            <v>%</v>
          </cell>
          <cell r="I358" t="str">
            <v>MW</v>
          </cell>
          <cell r="J358" t="str">
            <v>MAFT</v>
          </cell>
          <cell r="K358" t="str">
            <v>MCM</v>
          </cell>
          <cell r="L358" t="str">
            <v>MCM</v>
          </cell>
          <cell r="M358" t="str">
            <v>FT / M</v>
          </cell>
          <cell r="N358" t="str">
            <v>FT / M</v>
          </cell>
          <cell r="O358" t="str">
            <v>DATE</v>
          </cell>
          <cell r="P358" t="str">
            <v>FT / M</v>
          </cell>
          <cell r="Q358" t="str">
            <v>DATE</v>
          </cell>
        </row>
        <row r="359">
          <cell r="A359" t="str">
            <v>BARGI</v>
          </cell>
          <cell r="B359" t="str">
            <v>88-89</v>
          </cell>
          <cell r="C359">
            <v>90</v>
          </cell>
          <cell r="D359">
            <v>100</v>
          </cell>
          <cell r="E359">
            <v>142</v>
          </cell>
          <cell r="F359">
            <v>142</v>
          </cell>
          <cell r="G359" t="str">
            <v xml:space="preserve"> </v>
          </cell>
          <cell r="H359">
            <v>0</v>
          </cell>
          <cell r="I359" t="str">
            <v xml:space="preserve"> </v>
          </cell>
          <cell r="J359" t="str">
            <v xml:space="preserve"> </v>
          </cell>
          <cell r="K359" t="str">
            <v xml:space="preserve"> </v>
          </cell>
          <cell r="L359" t="str">
            <v xml:space="preserve"> </v>
          </cell>
          <cell r="M359" t="str">
            <v xml:space="preserve"> </v>
          </cell>
          <cell r="N359" t="str">
            <v xml:space="preserve"> </v>
          </cell>
          <cell r="O359" t="str">
            <v xml:space="preserve"> </v>
          </cell>
          <cell r="P359" t="str">
            <v xml:space="preserve"> </v>
          </cell>
          <cell r="Q359" t="str">
            <v xml:space="preserve"> </v>
          </cell>
        </row>
        <row r="360">
          <cell r="B360" t="str">
            <v>89-90</v>
          </cell>
          <cell r="C360">
            <v>90</v>
          </cell>
          <cell r="D360">
            <v>140</v>
          </cell>
          <cell r="E360">
            <v>277.95</v>
          </cell>
          <cell r="F360">
            <v>198.54</v>
          </cell>
          <cell r="G360">
            <v>0.1</v>
          </cell>
          <cell r="H360">
            <v>0.04</v>
          </cell>
          <cell r="I360">
            <v>91</v>
          </cell>
          <cell r="M360">
            <v>410.2</v>
          </cell>
          <cell r="N360">
            <v>418.7</v>
          </cell>
          <cell r="O360" t="str">
            <v>30.09.89</v>
          </cell>
          <cell r="P360">
            <v>403.9</v>
          </cell>
          <cell r="Q360" t="str">
            <v>22.06.89</v>
          </cell>
        </row>
        <row r="361">
          <cell r="B361" t="str">
            <v>90-91</v>
          </cell>
          <cell r="C361">
            <v>90</v>
          </cell>
          <cell r="D361">
            <v>200</v>
          </cell>
          <cell r="E361">
            <v>480.44</v>
          </cell>
          <cell r="F361">
            <v>240.22</v>
          </cell>
          <cell r="G361">
            <v>0.1</v>
          </cell>
          <cell r="H361">
            <v>2.0814253600865872E-2</v>
          </cell>
          <cell r="I361">
            <v>92</v>
          </cell>
          <cell r="K361">
            <v>4279.8900000000003</v>
          </cell>
          <cell r="L361">
            <v>4279.8900000000003</v>
          </cell>
          <cell r="M361">
            <v>416.6</v>
          </cell>
          <cell r="N361">
            <v>422.76</v>
          </cell>
          <cell r="O361" t="str">
            <v>08.10.90</v>
          </cell>
          <cell r="P361">
            <v>406.65</v>
          </cell>
          <cell r="Q361" t="str">
            <v>19.06.90</v>
          </cell>
        </row>
        <row r="362">
          <cell r="B362" t="str">
            <v>91-92</v>
          </cell>
          <cell r="C362">
            <v>90</v>
          </cell>
          <cell r="D362">
            <v>250</v>
          </cell>
          <cell r="E362">
            <v>520.04999999999995</v>
          </cell>
          <cell r="F362">
            <v>208.01999999999998</v>
          </cell>
          <cell r="G362">
            <v>0.1</v>
          </cell>
          <cell r="H362">
            <v>1.9228920296125374E-2</v>
          </cell>
          <cell r="I362">
            <v>94</v>
          </cell>
          <cell r="K362">
            <v>4609.5</v>
          </cell>
          <cell r="L362">
            <v>4609.5</v>
          </cell>
          <cell r="M362">
            <v>409.05</v>
          </cell>
          <cell r="N362">
            <v>421.6</v>
          </cell>
          <cell r="O362" t="str">
            <v>29.08.91</v>
          </cell>
          <cell r="P362">
            <v>408.6</v>
          </cell>
          <cell r="Q362" t="str">
            <v>15.07.91</v>
          </cell>
        </row>
        <row r="363">
          <cell r="B363" t="str">
            <v>92-93</v>
          </cell>
          <cell r="C363">
            <v>90</v>
          </cell>
          <cell r="D363">
            <v>400</v>
          </cell>
          <cell r="E363">
            <v>368.81</v>
          </cell>
          <cell r="F363">
            <v>92.202500000000001</v>
          </cell>
          <cell r="G363">
            <v>0.1</v>
          </cell>
          <cell r="H363">
            <v>2.7114232260513543E-2</v>
          </cell>
          <cell r="I363">
            <v>96</v>
          </cell>
          <cell r="K363">
            <v>3105.7</v>
          </cell>
          <cell r="L363">
            <v>3105.7</v>
          </cell>
          <cell r="M363">
            <v>414.4</v>
          </cell>
          <cell r="N363">
            <v>422.75</v>
          </cell>
          <cell r="O363" t="str">
            <v>11.09.92</v>
          </cell>
          <cell r="P363">
            <v>404.6</v>
          </cell>
          <cell r="Q363" t="str">
            <v>13.07.92</v>
          </cell>
        </row>
        <row r="364">
          <cell r="B364" t="str">
            <v>93-94</v>
          </cell>
          <cell r="C364">
            <v>90</v>
          </cell>
          <cell r="D364">
            <v>520</v>
          </cell>
          <cell r="E364">
            <v>539.36582999999996</v>
          </cell>
          <cell r="F364">
            <v>103.72419807692307</v>
          </cell>
          <cell r="G364">
            <v>0.1</v>
          </cell>
          <cell r="H364">
            <v>1.8540292031477043E-2</v>
          </cell>
          <cell r="I364">
            <v>90</v>
          </cell>
          <cell r="K364">
            <v>4484.13</v>
          </cell>
          <cell r="L364">
            <v>4484.13</v>
          </cell>
          <cell r="M364">
            <v>413.55</v>
          </cell>
          <cell r="N364">
            <v>422.45</v>
          </cell>
          <cell r="O364" t="str">
            <v>16.10.94</v>
          </cell>
          <cell r="P364">
            <v>408.9</v>
          </cell>
          <cell r="Q364" t="str">
            <v>08.07.94</v>
          </cell>
        </row>
        <row r="365">
          <cell r="B365" t="str">
            <v>94-95</v>
          </cell>
          <cell r="C365">
            <v>90</v>
          </cell>
          <cell r="D365">
            <v>470</v>
          </cell>
          <cell r="E365">
            <v>533.1</v>
          </cell>
          <cell r="F365">
            <v>113.42553191489361</v>
          </cell>
          <cell r="G365">
            <v>0.1</v>
          </cell>
          <cell r="H365">
            <v>1.8758206715438003E-2</v>
          </cell>
          <cell r="I365">
            <v>90</v>
          </cell>
          <cell r="J365">
            <v>22742</v>
          </cell>
          <cell r="K365">
            <v>4573</v>
          </cell>
          <cell r="L365">
            <v>4573</v>
          </cell>
          <cell r="M365">
            <v>415.6</v>
          </cell>
          <cell r="N365">
            <v>422.75</v>
          </cell>
          <cell r="O365" t="str">
            <v>01.10.94</v>
          </cell>
          <cell r="P365">
            <v>405.9</v>
          </cell>
          <cell r="Q365" t="str">
            <v>19.06.94</v>
          </cell>
        </row>
        <row r="366">
          <cell r="B366" t="str">
            <v>95-96</v>
          </cell>
          <cell r="C366">
            <v>90</v>
          </cell>
          <cell r="D366">
            <v>540</v>
          </cell>
          <cell r="E366">
            <v>561.9</v>
          </cell>
          <cell r="F366">
            <v>104.05555555555556</v>
          </cell>
          <cell r="G366">
            <v>0.1</v>
          </cell>
          <cell r="H366">
            <v>1.7796760989499911E-2</v>
          </cell>
          <cell r="I366">
            <v>90</v>
          </cell>
          <cell r="J366">
            <v>9012</v>
          </cell>
          <cell r="K366">
            <v>4894</v>
          </cell>
          <cell r="L366">
            <v>4894</v>
          </cell>
          <cell r="M366">
            <v>411.2</v>
          </cell>
          <cell r="N366">
            <v>422.45</v>
          </cell>
          <cell r="O366" t="str">
            <v>16.09.95</v>
          </cell>
          <cell r="P366">
            <v>409.35</v>
          </cell>
          <cell r="Q366" t="str">
            <v>06.07.95</v>
          </cell>
        </row>
        <row r="367">
          <cell r="B367" t="str">
            <v>96-97</v>
          </cell>
          <cell r="C367">
            <v>90</v>
          </cell>
          <cell r="D367">
            <v>540</v>
          </cell>
          <cell r="E367">
            <v>486.9</v>
          </cell>
          <cell r="F367">
            <v>90.166666666666671</v>
          </cell>
          <cell r="G367">
            <v>0.1</v>
          </cell>
          <cell r="H367">
            <v>2.0538098172109262E-2</v>
          </cell>
          <cell r="I367">
            <v>90</v>
          </cell>
          <cell r="J367">
            <v>18701</v>
          </cell>
          <cell r="M367">
            <v>411.35</v>
          </cell>
          <cell r="N367">
            <v>422.1</v>
          </cell>
          <cell r="O367" t="str">
            <v>20.09.96</v>
          </cell>
          <cell r="P367">
            <v>405.05</v>
          </cell>
          <cell r="Q367" t="str">
            <v>14.07.96</v>
          </cell>
        </row>
        <row r="368">
          <cell r="B368" t="str">
            <v>97-98</v>
          </cell>
          <cell r="C368">
            <v>90</v>
          </cell>
          <cell r="D368">
            <v>540</v>
          </cell>
          <cell r="E368">
            <v>567.63</v>
          </cell>
          <cell r="F368">
            <v>105.11666666666666</v>
          </cell>
          <cell r="G368">
            <v>0.11</v>
          </cell>
          <cell r="H368">
            <v>1.9378820710674208E-2</v>
          </cell>
          <cell r="I368">
            <v>90</v>
          </cell>
          <cell r="J368">
            <v>9016.1</v>
          </cell>
          <cell r="K368">
            <v>4491</v>
          </cell>
          <cell r="M368">
            <v>416.75</v>
          </cell>
          <cell r="N368">
            <v>422.75</v>
          </cell>
          <cell r="O368" t="str">
            <v>17.09.97</v>
          </cell>
          <cell r="P368">
            <v>404.75</v>
          </cell>
          <cell r="Q368" t="str">
            <v>27.06.97</v>
          </cell>
        </row>
        <row r="369">
          <cell r="B369" t="str">
            <v>98-99</v>
          </cell>
          <cell r="C369">
            <v>90</v>
          </cell>
          <cell r="D369">
            <v>550</v>
          </cell>
          <cell r="E369">
            <v>652.70000000000005</v>
          </cell>
          <cell r="F369">
            <v>118.67272727272729</v>
          </cell>
          <cell r="G369">
            <v>0.1</v>
          </cell>
          <cell r="H369">
            <v>1.5320974413972727E-2</v>
          </cell>
          <cell r="I369">
            <v>90</v>
          </cell>
          <cell r="J369">
            <v>0</v>
          </cell>
          <cell r="K369" t="str">
            <v xml:space="preserve"> </v>
          </cell>
          <cell r="L369" t="str">
            <v xml:space="preserve"> </v>
          </cell>
          <cell r="M369">
            <v>410.45</v>
          </cell>
          <cell r="N369">
            <v>422.76</v>
          </cell>
          <cell r="O369" t="str">
            <v>19.09.98</v>
          </cell>
          <cell r="P369">
            <v>407.5</v>
          </cell>
          <cell r="Q369" t="str">
            <v>11.06.98</v>
          </cell>
        </row>
        <row r="370">
          <cell r="B370" t="str">
            <v>99-00</v>
          </cell>
          <cell r="C370">
            <v>90</v>
          </cell>
          <cell r="D370">
            <v>550</v>
          </cell>
          <cell r="E370">
            <v>480.3</v>
          </cell>
          <cell r="F370">
            <v>87.3</v>
          </cell>
          <cell r="G370">
            <v>0.6</v>
          </cell>
          <cell r="H370">
            <v>0.12492192379762648</v>
          </cell>
          <cell r="I370">
            <v>90</v>
          </cell>
          <cell r="J370">
            <v>22028.13</v>
          </cell>
          <cell r="K370">
            <v>4179.07</v>
          </cell>
          <cell r="M370">
            <v>411.05</v>
          </cell>
          <cell r="N370">
            <v>423.55</v>
          </cell>
          <cell r="P370">
            <v>406.9</v>
          </cell>
        </row>
        <row r="371">
          <cell r="B371" t="str">
            <v>00-01</v>
          </cell>
          <cell r="C371">
            <v>90</v>
          </cell>
          <cell r="D371">
            <v>550</v>
          </cell>
          <cell r="E371">
            <v>363.84</v>
          </cell>
          <cell r="F371">
            <v>66.150000000000006</v>
          </cell>
          <cell r="G371">
            <v>0.61</v>
          </cell>
          <cell r="H371">
            <v>0.16765611257695692</v>
          </cell>
          <cell r="I371">
            <v>90</v>
          </cell>
          <cell r="M371">
            <v>410</v>
          </cell>
        </row>
        <row r="372">
          <cell r="A372" t="str">
            <v>Average last 5 years</v>
          </cell>
          <cell r="D372">
            <v>544</v>
          </cell>
          <cell r="E372">
            <v>549.88600000000008</v>
          </cell>
          <cell r="F372">
            <v>101.06232323232324</v>
          </cell>
          <cell r="G372">
            <v>0.20200000000000001</v>
          </cell>
          <cell r="H372">
            <v>3.9591315616776521E-2</v>
          </cell>
          <cell r="I372">
            <v>90</v>
          </cell>
          <cell r="J372">
            <v>11751.446</v>
          </cell>
          <cell r="K372">
            <v>2712.8139999999999</v>
          </cell>
          <cell r="L372">
            <v>978.8</v>
          </cell>
          <cell r="M372">
            <v>412.16</v>
          </cell>
          <cell r="N372">
            <v>422.56200000000007</v>
          </cell>
          <cell r="O372">
            <v>0</v>
          </cell>
          <cell r="P372">
            <v>406.51</v>
          </cell>
          <cell r="Q372">
            <v>0</v>
          </cell>
        </row>
        <row r="373">
          <cell r="A373" t="str">
            <v>TONS</v>
          </cell>
          <cell r="B373" t="str">
            <v>88-89</v>
          </cell>
        </row>
        <row r="374">
          <cell r="B374" t="str">
            <v>89-90</v>
          </cell>
        </row>
        <row r="375">
          <cell r="B375" t="str">
            <v>90-91</v>
          </cell>
          <cell r="C375">
            <v>0</v>
          </cell>
          <cell r="D375">
            <v>50</v>
          </cell>
          <cell r="E375">
            <v>0</v>
          </cell>
          <cell r="F375">
            <v>0</v>
          </cell>
          <cell r="G375" t="str">
            <v xml:space="preserve"> </v>
          </cell>
        </row>
        <row r="376">
          <cell r="B376" t="str">
            <v>91-92</v>
          </cell>
          <cell r="C376">
            <v>315</v>
          </cell>
          <cell r="D376">
            <v>761</v>
          </cell>
          <cell r="E376">
            <v>6.59</v>
          </cell>
          <cell r="F376">
            <v>0.86596583442838371</v>
          </cell>
          <cell r="G376" t="str">
            <v xml:space="preserve"> </v>
          </cell>
        </row>
        <row r="377">
          <cell r="B377" t="str">
            <v>92-93</v>
          </cell>
          <cell r="C377">
            <v>315</v>
          </cell>
          <cell r="D377">
            <v>700</v>
          </cell>
          <cell r="E377">
            <v>322.45</v>
          </cell>
          <cell r="F377">
            <v>46.064285714285717</v>
          </cell>
          <cell r="G377">
            <v>3.1</v>
          </cell>
          <cell r="H377">
            <v>0.96138936269189024</v>
          </cell>
          <cell r="I377">
            <v>315</v>
          </cell>
          <cell r="M377">
            <v>277.8</v>
          </cell>
          <cell r="N377">
            <v>283.2</v>
          </cell>
          <cell r="O377" t="str">
            <v>17.09.92</v>
          </cell>
          <cell r="P377">
            <v>274.3</v>
          </cell>
          <cell r="Q377" t="str">
            <v>28.02.93</v>
          </cell>
        </row>
        <row r="378">
          <cell r="B378" t="str">
            <v>93-94</v>
          </cell>
          <cell r="C378">
            <v>315</v>
          </cell>
          <cell r="D378">
            <v>410</v>
          </cell>
          <cell r="E378">
            <v>300.02724999999998</v>
          </cell>
          <cell r="F378">
            <v>73.177378048780483</v>
          </cell>
          <cell r="G378">
            <v>2.15</v>
          </cell>
          <cell r="H378">
            <v>0.71660157535690516</v>
          </cell>
          <cell r="I378">
            <v>315</v>
          </cell>
          <cell r="M378">
            <v>277.10000000000002</v>
          </cell>
          <cell r="N378">
            <v>280.5</v>
          </cell>
          <cell r="O378" t="str">
            <v>29.09.93</v>
          </cell>
          <cell r="P378">
            <v>275.7</v>
          </cell>
          <cell r="Q378" t="str">
            <v>18.04.93</v>
          </cell>
        </row>
        <row r="379">
          <cell r="B379" t="str">
            <v>94-95</v>
          </cell>
          <cell r="C379">
            <v>315</v>
          </cell>
          <cell r="D379">
            <v>350</v>
          </cell>
          <cell r="E379">
            <v>457</v>
          </cell>
          <cell r="F379">
            <v>130.57142857142858</v>
          </cell>
          <cell r="G379">
            <v>1.2</v>
          </cell>
          <cell r="H379">
            <v>0.26258205689277897</v>
          </cell>
          <cell r="I379">
            <v>315</v>
          </cell>
          <cell r="M379">
            <v>277.10000000000002</v>
          </cell>
          <cell r="N379">
            <v>280.5</v>
          </cell>
          <cell r="O379" t="str">
            <v>21.09.94</v>
          </cell>
          <cell r="P379">
            <v>277.10000000000002</v>
          </cell>
          <cell r="Q379" t="str">
            <v>01.04.94</v>
          </cell>
        </row>
        <row r="380">
          <cell r="B380" t="str">
            <v>95-96</v>
          </cell>
          <cell r="C380">
            <v>315</v>
          </cell>
          <cell r="D380">
            <v>350</v>
          </cell>
          <cell r="E380">
            <v>257.3</v>
          </cell>
          <cell r="F380">
            <v>73.51428571428572</v>
          </cell>
          <cell r="G380">
            <v>1.5</v>
          </cell>
          <cell r="H380">
            <v>0.58297706956859696</v>
          </cell>
          <cell r="I380">
            <v>210</v>
          </cell>
          <cell r="M380">
            <v>277.3</v>
          </cell>
          <cell r="N380">
            <v>280.39999999999998</v>
          </cell>
          <cell r="O380" t="str">
            <v>19.10.95</v>
          </cell>
          <cell r="P380">
            <v>277</v>
          </cell>
          <cell r="Q380" t="str">
            <v>05.07.95</v>
          </cell>
        </row>
        <row r="381">
          <cell r="B381" t="str">
            <v>96-97</v>
          </cell>
          <cell r="C381">
            <v>315</v>
          </cell>
          <cell r="D381">
            <v>350</v>
          </cell>
          <cell r="E381">
            <v>324.3</v>
          </cell>
          <cell r="F381">
            <v>92.657142857142858</v>
          </cell>
          <cell r="G381">
            <v>1.3</v>
          </cell>
          <cell r="H381">
            <v>0.40086339808818994</v>
          </cell>
          <cell r="I381">
            <v>315</v>
          </cell>
          <cell r="J381">
            <v>721.2</v>
          </cell>
          <cell r="M381">
            <v>277.2</v>
          </cell>
          <cell r="N381">
            <v>280.39999999999998</v>
          </cell>
          <cell r="O381" t="str">
            <v>14.09.96</v>
          </cell>
          <cell r="P381">
            <v>277</v>
          </cell>
          <cell r="Q381" t="str">
            <v>10.06.96</v>
          </cell>
        </row>
        <row r="382">
          <cell r="B382" t="str">
            <v>97-98</v>
          </cell>
          <cell r="C382">
            <v>315</v>
          </cell>
          <cell r="D382">
            <v>350</v>
          </cell>
          <cell r="E382">
            <v>501.98</v>
          </cell>
          <cell r="F382">
            <v>143.42285714285714</v>
          </cell>
          <cell r="G382">
            <v>1.8540000000000001</v>
          </cell>
          <cell r="H382">
            <v>0.36933742380174511</v>
          </cell>
          <cell r="I382">
            <v>315</v>
          </cell>
          <cell r="M382">
            <v>277.2</v>
          </cell>
          <cell r="N382">
            <v>280.60000000000002</v>
          </cell>
          <cell r="O382" t="str">
            <v>02.09.97</v>
          </cell>
          <cell r="P382">
            <v>277.2</v>
          </cell>
          <cell r="Q382" t="str">
            <v>17.02.98</v>
          </cell>
        </row>
        <row r="383">
          <cell r="B383" t="str">
            <v>98-99</v>
          </cell>
          <cell r="C383">
            <v>315</v>
          </cell>
          <cell r="D383">
            <v>350</v>
          </cell>
          <cell r="E383">
            <v>429.3</v>
          </cell>
          <cell r="F383">
            <v>122.65714285714286</v>
          </cell>
          <cell r="G383">
            <v>1.4</v>
          </cell>
          <cell r="H383">
            <v>0.32611227579781038</v>
          </cell>
          <cell r="I383">
            <v>315</v>
          </cell>
          <cell r="J383">
            <v>0</v>
          </cell>
          <cell r="K383">
            <v>0</v>
          </cell>
          <cell r="M383">
            <v>277</v>
          </cell>
          <cell r="N383">
            <v>279.89999999999998</v>
          </cell>
          <cell r="O383" t="str">
            <v>01.11.98</v>
          </cell>
          <cell r="P383">
            <v>277</v>
          </cell>
          <cell r="Q383" t="str">
            <v>20.06.98</v>
          </cell>
        </row>
        <row r="384">
          <cell r="B384" t="str">
            <v>99-00</v>
          </cell>
          <cell r="C384">
            <v>315</v>
          </cell>
          <cell r="D384">
            <v>350</v>
          </cell>
          <cell r="E384">
            <v>570</v>
          </cell>
          <cell r="F384">
            <v>162.85714285714286</v>
          </cell>
          <cell r="G384">
            <v>1.6</v>
          </cell>
          <cell r="H384">
            <v>0.2807017543859649</v>
          </cell>
          <cell r="I384">
            <v>315</v>
          </cell>
          <cell r="M384">
            <v>275</v>
          </cell>
          <cell r="N384">
            <v>406.9</v>
          </cell>
          <cell r="P384">
            <v>280.5</v>
          </cell>
        </row>
        <row r="385">
          <cell r="B385" t="str">
            <v>00-01</v>
          </cell>
          <cell r="C385">
            <v>315</v>
          </cell>
          <cell r="D385">
            <v>425</v>
          </cell>
          <cell r="E385">
            <v>745.37</v>
          </cell>
          <cell r="F385">
            <v>175.38</v>
          </cell>
          <cell r="G385">
            <v>2.7</v>
          </cell>
          <cell r="H385">
            <v>0.36223620483786578</v>
          </cell>
          <cell r="I385">
            <v>315</v>
          </cell>
          <cell r="M385">
            <v>276.3</v>
          </cell>
        </row>
        <row r="386">
          <cell r="A386" t="str">
            <v>Average</v>
          </cell>
          <cell r="D386">
            <v>496.375</v>
          </cell>
          <cell r="E386">
            <v>396.11840625000002</v>
          </cell>
          <cell r="F386">
            <v>105.72345369968683</v>
          </cell>
          <cell r="G386">
            <v>2.1004999999999998</v>
          </cell>
          <cell r="H386">
            <v>0.53285014017771848</v>
          </cell>
          <cell r="I386">
            <v>341.25</v>
          </cell>
          <cell r="J386">
            <v>90.15</v>
          </cell>
          <cell r="K386">
            <v>0</v>
          </cell>
          <cell r="L386">
            <v>0</v>
          </cell>
          <cell r="M386">
            <v>311.50000000000006</v>
          </cell>
          <cell r="N386">
            <v>406.9</v>
          </cell>
          <cell r="O386" t="str">
            <v xml:space="preserve"> </v>
          </cell>
          <cell r="P386">
            <v>274.3</v>
          </cell>
          <cell r="Q386" t="str">
            <v xml:space="preserve"> </v>
          </cell>
        </row>
        <row r="387">
          <cell r="A387" t="str">
            <v>BIRSINGHPUR</v>
          </cell>
          <cell r="B387" t="str">
            <v>88-89</v>
          </cell>
        </row>
        <row r="388">
          <cell r="B388" t="str">
            <v>89-90</v>
          </cell>
        </row>
        <row r="389">
          <cell r="B389" t="str">
            <v>90-91</v>
          </cell>
          <cell r="C389">
            <v>0</v>
          </cell>
          <cell r="D389">
            <v>0</v>
          </cell>
          <cell r="E389">
            <v>0</v>
          </cell>
          <cell r="F389" t="str">
            <v xml:space="preserve"> </v>
          </cell>
          <cell r="I389" t="str">
            <v xml:space="preserve"> </v>
          </cell>
        </row>
        <row r="390">
          <cell r="B390" t="str">
            <v>91-92</v>
          </cell>
          <cell r="C390">
            <v>0</v>
          </cell>
          <cell r="D390">
            <v>0</v>
          </cell>
          <cell r="E390">
            <v>0</v>
          </cell>
          <cell r="F390" t="str">
            <v xml:space="preserve"> </v>
          </cell>
          <cell r="I390" t="str">
            <v xml:space="preserve"> </v>
          </cell>
        </row>
        <row r="391">
          <cell r="B391" t="str">
            <v>92-93</v>
          </cell>
          <cell r="C391">
            <v>20</v>
          </cell>
          <cell r="D391">
            <v>50</v>
          </cell>
          <cell r="E391">
            <v>18.38</v>
          </cell>
          <cell r="F391">
            <v>36.76</v>
          </cell>
          <cell r="G391">
            <v>0.1</v>
          </cell>
          <cell r="H391">
            <v>0.54406964091403698</v>
          </cell>
          <cell r="I391">
            <v>21</v>
          </cell>
          <cell r="M391">
            <v>472.9</v>
          </cell>
          <cell r="N391">
            <v>476.1</v>
          </cell>
          <cell r="O391" t="str">
            <v>15.09.92</v>
          </cell>
          <cell r="P391">
            <v>470.8</v>
          </cell>
          <cell r="Q391" t="str">
            <v>02.08.92</v>
          </cell>
        </row>
        <row r="392">
          <cell r="B392" t="str">
            <v>93-94</v>
          </cell>
          <cell r="C392">
            <v>20</v>
          </cell>
          <cell r="D392">
            <v>50</v>
          </cell>
          <cell r="E392">
            <v>35.423999999999999</v>
          </cell>
          <cell r="F392">
            <v>70.847999999999999</v>
          </cell>
          <cell r="G392">
            <v>0.8</v>
          </cell>
          <cell r="H392">
            <v>2.2583559168925023</v>
          </cell>
          <cell r="I392">
            <v>21</v>
          </cell>
          <cell r="M392">
            <v>475.97</v>
          </cell>
          <cell r="N392">
            <v>477</v>
          </cell>
          <cell r="O392" t="str">
            <v>21.09.93</v>
          </cell>
          <cell r="P392">
            <v>469.1</v>
          </cell>
          <cell r="Q392" t="str">
            <v>01.07.93</v>
          </cell>
        </row>
        <row r="393">
          <cell r="B393" t="str">
            <v>94-95</v>
          </cell>
          <cell r="C393">
            <v>20</v>
          </cell>
          <cell r="D393">
            <v>30</v>
          </cell>
          <cell r="E393">
            <v>60.3</v>
          </cell>
          <cell r="F393">
            <v>201</v>
          </cell>
          <cell r="G393">
            <v>1</v>
          </cell>
          <cell r="H393">
            <v>1.6583747927031509</v>
          </cell>
          <cell r="I393">
            <v>20</v>
          </cell>
          <cell r="J393">
            <v>1985</v>
          </cell>
          <cell r="M393">
            <v>474.7</v>
          </cell>
          <cell r="N393">
            <v>476.82</v>
          </cell>
          <cell r="O393" t="str">
            <v>01.12.94</v>
          </cell>
          <cell r="P393">
            <v>472.62</v>
          </cell>
          <cell r="Q393" t="str">
            <v>20.06.94</v>
          </cell>
        </row>
        <row r="394">
          <cell r="B394" t="str">
            <v>95-96</v>
          </cell>
          <cell r="C394">
            <v>20</v>
          </cell>
          <cell r="D394">
            <v>30</v>
          </cell>
          <cell r="E394">
            <v>43.1</v>
          </cell>
          <cell r="F394">
            <v>143.66666666666666</v>
          </cell>
          <cell r="G394">
            <v>0.9</v>
          </cell>
          <cell r="H394">
            <v>2.0881670533642689</v>
          </cell>
          <cell r="I394">
            <v>20</v>
          </cell>
          <cell r="J394">
            <v>690</v>
          </cell>
          <cell r="M394">
            <v>474.69</v>
          </cell>
          <cell r="N394">
            <v>476.28</v>
          </cell>
          <cell r="O394" t="str">
            <v>29.08.95</v>
          </cell>
          <cell r="P394">
            <v>471.83</v>
          </cell>
          <cell r="Q394" t="str">
            <v>13.07.95</v>
          </cell>
        </row>
        <row r="395">
          <cell r="B395" t="str">
            <v>96-97</v>
          </cell>
          <cell r="C395">
            <v>20</v>
          </cell>
          <cell r="D395">
            <v>30</v>
          </cell>
          <cell r="E395">
            <v>39</v>
          </cell>
          <cell r="F395">
            <v>130</v>
          </cell>
          <cell r="G395">
            <v>0.8</v>
          </cell>
          <cell r="H395">
            <v>2.0512820512820511</v>
          </cell>
          <cell r="I395">
            <v>20</v>
          </cell>
          <cell r="J395" t="str">
            <v xml:space="preserve"> </v>
          </cell>
          <cell r="M395">
            <v>475.01</v>
          </cell>
          <cell r="N395">
            <v>476.75</v>
          </cell>
          <cell r="O395" t="str">
            <v>18.09.96</v>
          </cell>
          <cell r="P395">
            <v>472.49</v>
          </cell>
          <cell r="Q395" t="str">
            <v>26.06.96</v>
          </cell>
        </row>
        <row r="396">
          <cell r="B396" t="str">
            <v>97-98</v>
          </cell>
          <cell r="C396">
            <v>20</v>
          </cell>
          <cell r="D396">
            <v>30</v>
          </cell>
          <cell r="E396">
            <v>68.23</v>
          </cell>
          <cell r="F396">
            <v>227.43333333333334</v>
          </cell>
          <cell r="G396">
            <v>0.63800000000000001</v>
          </cell>
          <cell r="H396">
            <v>0.93507254873222923</v>
          </cell>
          <cell r="I396">
            <v>20</v>
          </cell>
          <cell r="J396">
            <v>1177.4000000000001</v>
          </cell>
          <cell r="K396">
            <v>608.4</v>
          </cell>
          <cell r="M396">
            <v>475.65</v>
          </cell>
          <cell r="N396">
            <v>476.9</v>
          </cell>
          <cell r="O396" t="str">
            <v>17.09.97</v>
          </cell>
          <cell r="P396">
            <v>472.41</v>
          </cell>
          <cell r="Q396" t="str">
            <v>14.07.97</v>
          </cell>
        </row>
        <row r="397">
          <cell r="B397" t="str">
            <v>98-99</v>
          </cell>
          <cell r="C397">
            <v>20</v>
          </cell>
          <cell r="D397">
            <v>50</v>
          </cell>
          <cell r="E397">
            <v>40.4</v>
          </cell>
          <cell r="F397">
            <v>80.8</v>
          </cell>
          <cell r="G397">
            <v>0.4</v>
          </cell>
          <cell r="H397">
            <v>0.99009900990099009</v>
          </cell>
          <cell r="I397">
            <v>20</v>
          </cell>
          <cell r="J397">
            <v>0</v>
          </cell>
          <cell r="K397">
            <v>608.4</v>
          </cell>
          <cell r="M397">
            <v>474.63</v>
          </cell>
          <cell r="N397">
            <v>476.71</v>
          </cell>
          <cell r="O397" t="str">
            <v>14.09.98</v>
          </cell>
          <cell r="P397">
            <v>473.45</v>
          </cell>
          <cell r="Q397" t="str">
            <v>02.06.98</v>
          </cell>
        </row>
        <row r="398">
          <cell r="B398" t="str">
            <v>99-00</v>
          </cell>
          <cell r="C398">
            <v>20</v>
          </cell>
          <cell r="D398">
            <v>55</v>
          </cell>
          <cell r="E398">
            <v>46.3</v>
          </cell>
          <cell r="F398">
            <v>84.181818181818187</v>
          </cell>
          <cell r="G398">
            <v>0.3</v>
          </cell>
          <cell r="H398">
            <v>0.64794816414686829</v>
          </cell>
          <cell r="I398">
            <v>20</v>
          </cell>
          <cell r="M398">
            <v>475.37</v>
          </cell>
          <cell r="N398">
            <v>476.92</v>
          </cell>
          <cell r="P398">
            <v>472.95</v>
          </cell>
        </row>
        <row r="399">
          <cell r="B399" t="str">
            <v>00-01</v>
          </cell>
          <cell r="C399">
            <v>20</v>
          </cell>
          <cell r="D399">
            <v>50</v>
          </cell>
          <cell r="E399">
            <v>34.71</v>
          </cell>
          <cell r="F399">
            <v>99.18</v>
          </cell>
          <cell r="G399">
            <v>0.37</v>
          </cell>
          <cell r="H399">
            <v>1.065975223278594</v>
          </cell>
          <cell r="I399">
            <v>20</v>
          </cell>
          <cell r="M399">
            <v>474.48</v>
          </cell>
        </row>
        <row r="400">
          <cell r="A400" t="str">
            <v>Average</v>
          </cell>
          <cell r="D400">
            <v>81</v>
          </cell>
          <cell r="E400">
            <v>85.354250000000008</v>
          </cell>
          <cell r="F400">
            <v>158.5635</v>
          </cell>
          <cell r="G400">
            <v>47.829749999999997</v>
          </cell>
          <cell r="H400">
            <v>48.565677626723655</v>
          </cell>
          <cell r="I400">
            <v>65</v>
          </cell>
          <cell r="J400">
            <v>528.79999999999995</v>
          </cell>
          <cell r="K400">
            <v>199.35</v>
          </cell>
          <cell r="L400">
            <v>47.25</v>
          </cell>
          <cell r="M400">
            <v>462.69375000000002</v>
          </cell>
          <cell r="N400">
            <v>477</v>
          </cell>
          <cell r="O400" t="str">
            <v xml:space="preserve"> </v>
          </cell>
          <cell r="P400">
            <v>469.1</v>
          </cell>
          <cell r="Q400" t="str">
            <v xml:space="preserve"> </v>
          </cell>
        </row>
        <row r="401">
          <cell r="A401" t="str">
            <v>STATE  LOAD  DESPATCH  CENTRE  M.P.E.B.  JABALPUR</v>
          </cell>
        </row>
        <row r="402">
          <cell r="A402" t="str">
            <v>HYDEL</v>
          </cell>
        </row>
        <row r="403">
          <cell r="A403" t="str">
            <v>STATION NAME</v>
          </cell>
          <cell r="B403" t="str">
            <v>YEAR</v>
          </cell>
          <cell r="C403" t="str">
            <v>CAPACITY</v>
          </cell>
          <cell r="D403" t="str">
            <v>TARGET</v>
          </cell>
          <cell r="E403" t="str">
            <v>ACTUAL GENE.</v>
          </cell>
          <cell r="F403" t="str">
            <v>ACHIEVE-MENT</v>
          </cell>
          <cell r="G403" t="str">
            <v>AUXILIARY CONSUMPTION</v>
          </cell>
          <cell r="I403" t="str">
            <v>MAXIMUM DEMAND</v>
          </cell>
          <cell r="J403" t="str">
            <v>WATER INFLOW</v>
          </cell>
          <cell r="K403" t="str">
            <v>WATER CONSUMED</v>
          </cell>
          <cell r="L403" t="str">
            <v>WATER CONSUMED</v>
          </cell>
          <cell r="M403" t="str">
            <v>LEVEL AT THE END</v>
          </cell>
          <cell r="N403" t="str">
            <v>MAXIMUM LEVEL</v>
          </cell>
          <cell r="P403" t="str">
            <v>MINIMUM LEVEL</v>
          </cell>
        </row>
        <row r="404">
          <cell r="C404" t="str">
            <v>MW</v>
          </cell>
          <cell r="D404" t="str">
            <v>MKwh</v>
          </cell>
          <cell r="E404" t="str">
            <v>MKwh</v>
          </cell>
          <cell r="F404" t="str">
            <v>%</v>
          </cell>
          <cell r="G404" t="str">
            <v>MKwh</v>
          </cell>
          <cell r="H404" t="str">
            <v>%</v>
          </cell>
          <cell r="I404" t="str">
            <v>MW</v>
          </cell>
          <cell r="J404" t="str">
            <v>MAFT</v>
          </cell>
          <cell r="K404" t="str">
            <v>MCM</v>
          </cell>
          <cell r="L404" t="str">
            <v>MCM</v>
          </cell>
          <cell r="M404" t="str">
            <v>FT / M</v>
          </cell>
          <cell r="N404" t="str">
            <v>FT / M</v>
          </cell>
          <cell r="O404" t="str">
            <v>DATE</v>
          </cell>
          <cell r="P404" t="str">
            <v>FT / M</v>
          </cell>
          <cell r="Q404" t="str">
            <v>DATE</v>
          </cell>
        </row>
        <row r="405">
          <cell r="A405" t="str">
            <v>HASDEO BANGO</v>
          </cell>
          <cell r="B405" t="str">
            <v>94-95</v>
          </cell>
          <cell r="C405">
            <v>120</v>
          </cell>
          <cell r="D405">
            <v>250</v>
          </cell>
          <cell r="E405">
            <v>256.10000000000002</v>
          </cell>
          <cell r="F405">
            <v>102.44000000000001</v>
          </cell>
          <cell r="G405">
            <v>8</v>
          </cell>
          <cell r="H405">
            <v>3.1237797735259663</v>
          </cell>
          <cell r="I405">
            <v>120</v>
          </cell>
          <cell r="J405">
            <v>6240</v>
          </cell>
          <cell r="M405">
            <v>349</v>
          </cell>
          <cell r="N405">
            <v>359.28</v>
          </cell>
          <cell r="O405" t="str">
            <v>09.10.94</v>
          </cell>
          <cell r="P405">
            <v>347.8</v>
          </cell>
          <cell r="Q405" t="str">
            <v>10.06.94</v>
          </cell>
        </row>
        <row r="406">
          <cell r="B406" t="str">
            <v>95-96</v>
          </cell>
          <cell r="C406">
            <v>120</v>
          </cell>
          <cell r="D406">
            <v>250</v>
          </cell>
          <cell r="E406">
            <v>296.8</v>
          </cell>
          <cell r="F406">
            <v>118.72</v>
          </cell>
          <cell r="G406">
            <v>3.5</v>
          </cell>
          <cell r="H406">
            <v>1.1792452830188678</v>
          </cell>
          <cell r="I406">
            <v>127</v>
          </cell>
          <cell r="J406">
            <v>2389</v>
          </cell>
          <cell r="M406">
            <v>347.98</v>
          </cell>
          <cell r="N406">
            <v>355.5</v>
          </cell>
          <cell r="O406" t="str">
            <v>18.09.95</v>
          </cell>
          <cell r="P406">
            <v>342.6</v>
          </cell>
          <cell r="Q406" t="str">
            <v>20.06.95</v>
          </cell>
        </row>
        <row r="407">
          <cell r="B407" t="str">
            <v>96-97</v>
          </cell>
          <cell r="C407">
            <v>120</v>
          </cell>
          <cell r="D407">
            <v>350</v>
          </cell>
          <cell r="E407">
            <v>359.1</v>
          </cell>
          <cell r="F407">
            <v>102.6</v>
          </cell>
          <cell r="G407">
            <v>2.4</v>
          </cell>
          <cell r="H407">
            <v>0.66833751044277356</v>
          </cell>
          <cell r="I407">
            <v>126</v>
          </cell>
          <cell r="M407">
            <v>345</v>
          </cell>
          <cell r="N407">
            <v>357.08</v>
          </cell>
          <cell r="O407" t="str">
            <v>18.09.96</v>
          </cell>
          <cell r="P407">
            <v>344.17</v>
          </cell>
          <cell r="Q407" t="str">
            <v>20.06.96</v>
          </cell>
        </row>
        <row r="408">
          <cell r="B408" t="str">
            <v>97-98</v>
          </cell>
          <cell r="C408">
            <v>120</v>
          </cell>
          <cell r="D408">
            <v>350</v>
          </cell>
          <cell r="E408">
            <v>189.14</v>
          </cell>
          <cell r="F408">
            <v>54.04</v>
          </cell>
          <cell r="G408">
            <v>0.27700000000000002</v>
          </cell>
          <cell r="H408">
            <v>0.14645236332875122</v>
          </cell>
          <cell r="I408">
            <v>130</v>
          </cell>
          <cell r="K408">
            <v>2745.8</v>
          </cell>
          <cell r="M408">
            <v>355.56</v>
          </cell>
          <cell r="N408">
            <v>357.17</v>
          </cell>
          <cell r="O408" t="str">
            <v>24.09.97</v>
          </cell>
          <cell r="P408">
            <v>341.04</v>
          </cell>
          <cell r="Q408" t="str">
            <v>24.06.97</v>
          </cell>
        </row>
        <row r="409">
          <cell r="B409" t="str">
            <v>98-99</v>
          </cell>
          <cell r="C409">
            <v>120</v>
          </cell>
          <cell r="D409">
            <v>350</v>
          </cell>
          <cell r="E409">
            <v>610.92740000000003</v>
          </cell>
          <cell r="F409">
            <v>174.55068571428572</v>
          </cell>
          <cell r="G409">
            <v>0.36320999999999998</v>
          </cell>
          <cell r="H409">
            <v>5.9452236059472856E-2</v>
          </cell>
          <cell r="I409">
            <v>124</v>
          </cell>
          <cell r="K409">
            <v>2745.8</v>
          </cell>
          <cell r="M409">
            <v>334.51</v>
          </cell>
          <cell r="N409">
            <v>357.1</v>
          </cell>
          <cell r="O409" t="str">
            <v>03.10.98</v>
          </cell>
          <cell r="P409">
            <v>343.6</v>
          </cell>
          <cell r="Q409" t="str">
            <v>30.03.99</v>
          </cell>
        </row>
        <row r="410">
          <cell r="B410" t="str">
            <v>99-00</v>
          </cell>
          <cell r="C410">
            <v>120</v>
          </cell>
          <cell r="D410">
            <v>350</v>
          </cell>
          <cell r="E410">
            <v>430.4</v>
          </cell>
          <cell r="F410">
            <v>122.97142857142858</v>
          </cell>
          <cell r="G410">
            <v>0.3</v>
          </cell>
          <cell r="H410">
            <v>6.9702602230483274E-2</v>
          </cell>
          <cell r="I410">
            <v>123</v>
          </cell>
          <cell r="J410">
            <v>4046.5</v>
          </cell>
          <cell r="K410" t="str">
            <v xml:space="preserve"> </v>
          </cell>
          <cell r="M410">
            <v>344.57</v>
          </cell>
          <cell r="N410">
            <v>357.8</v>
          </cell>
          <cell r="P410">
            <v>338.38</v>
          </cell>
        </row>
        <row r="411">
          <cell r="B411" t="str">
            <v>00-01</v>
          </cell>
          <cell r="C411">
            <v>120</v>
          </cell>
          <cell r="D411">
            <v>400</v>
          </cell>
          <cell r="E411">
            <v>233.76</v>
          </cell>
          <cell r="F411">
            <v>58.44</v>
          </cell>
          <cell r="G411">
            <v>0.47</v>
          </cell>
          <cell r="H411">
            <v>0.2010609171800137</v>
          </cell>
          <cell r="I411">
            <v>121</v>
          </cell>
          <cell r="M411">
            <v>345.48</v>
          </cell>
        </row>
        <row r="412">
          <cell r="A412" t="str">
            <v>Average</v>
          </cell>
        </row>
        <row r="413">
          <cell r="A413" t="str">
            <v>RAJGHAT</v>
          </cell>
          <cell r="B413" t="str">
            <v>99-00</v>
          </cell>
          <cell r="C413">
            <v>15</v>
          </cell>
          <cell r="D413">
            <v>160</v>
          </cell>
          <cell r="E413">
            <v>27.28</v>
          </cell>
          <cell r="F413">
            <v>17.05</v>
          </cell>
          <cell r="G413">
            <v>0.12</v>
          </cell>
          <cell r="H413">
            <v>0.44</v>
          </cell>
          <cell r="M413">
            <v>351.7</v>
          </cell>
        </row>
        <row r="414">
          <cell r="B414" t="str">
            <v>00-01</v>
          </cell>
          <cell r="C414">
            <v>45</v>
          </cell>
          <cell r="D414">
            <v>100</v>
          </cell>
          <cell r="E414">
            <v>58.17</v>
          </cell>
          <cell r="F414">
            <v>61.24</v>
          </cell>
          <cell r="G414">
            <v>0.41</v>
          </cell>
          <cell r="H414">
            <v>0.71</v>
          </cell>
          <cell r="I414">
            <v>40</v>
          </cell>
          <cell r="M414">
            <v>359</v>
          </cell>
        </row>
        <row r="415">
          <cell r="A415" t="str">
            <v>Average</v>
          </cell>
        </row>
        <row r="416">
          <cell r="A416" t="str">
            <v>M.P.RAJGHAT</v>
          </cell>
          <cell r="B416" t="str">
            <v>99-00</v>
          </cell>
          <cell r="C416">
            <v>7.5</v>
          </cell>
          <cell r="D416">
            <v>80</v>
          </cell>
          <cell r="E416">
            <v>13.64</v>
          </cell>
          <cell r="F416">
            <v>17.05</v>
          </cell>
          <cell r="G416">
            <v>0.06</v>
          </cell>
          <cell r="H416">
            <v>0.03</v>
          </cell>
        </row>
        <row r="417">
          <cell r="B417" t="str">
            <v>00-01</v>
          </cell>
          <cell r="C417">
            <v>22.5</v>
          </cell>
          <cell r="D417">
            <v>50</v>
          </cell>
          <cell r="E417">
            <v>29.09</v>
          </cell>
          <cell r="F417">
            <v>61.24</v>
          </cell>
          <cell r="G417">
            <v>0.21</v>
          </cell>
          <cell r="H417">
            <v>0.04</v>
          </cell>
        </row>
        <row r="418">
          <cell r="A418" t="str">
            <v>Average</v>
          </cell>
          <cell r="D418">
            <v>426.66666666666669</v>
          </cell>
          <cell r="E418">
            <v>410.27956666666665</v>
          </cell>
          <cell r="F418">
            <v>112.55368571428572</v>
          </cell>
          <cell r="G418">
            <v>2.6400350000000001</v>
          </cell>
          <cell r="H418">
            <v>0.87449496143438588</v>
          </cell>
          <cell r="I418">
            <v>145.16666666666666</v>
          </cell>
          <cell r="J418">
            <v>2112.5833333333335</v>
          </cell>
          <cell r="K418">
            <v>915.26666666666677</v>
          </cell>
          <cell r="L418">
            <v>0</v>
          </cell>
          <cell r="M418">
            <v>522.13333333333333</v>
          </cell>
          <cell r="N418">
            <v>477</v>
          </cell>
          <cell r="O418" t="str">
            <v xml:space="preserve"> </v>
          </cell>
          <cell r="P418">
            <v>0</v>
          </cell>
          <cell r="Q418">
            <v>0</v>
          </cell>
        </row>
        <row r="419">
          <cell r="A419" t="str">
            <v>M.P.HYDEL</v>
          </cell>
          <cell r="B419" t="str">
            <v>88-89</v>
          </cell>
          <cell r="C419">
            <v>389.66666666666663</v>
          </cell>
          <cell r="D419">
            <v>910</v>
          </cell>
          <cell r="E419">
            <v>884.83333333333326</v>
          </cell>
          <cell r="F419">
            <v>97.234432234432234</v>
          </cell>
          <cell r="G419">
            <v>0</v>
          </cell>
          <cell r="H419">
            <v>0</v>
          </cell>
          <cell r="I419" t="str">
            <v xml:space="preserve"> </v>
          </cell>
        </row>
        <row r="420">
          <cell r="B420" t="str">
            <v>89-90</v>
          </cell>
          <cell r="C420">
            <v>389.66666666666663</v>
          </cell>
          <cell r="D420">
            <v>950</v>
          </cell>
          <cell r="E420">
            <v>872.75166666666655</v>
          </cell>
          <cell r="F420">
            <v>91.868596491228061</v>
          </cell>
          <cell r="G420">
            <v>6.2333333333333334</v>
          </cell>
          <cell r="H420">
            <v>0.71421614777781395</v>
          </cell>
          <cell r="I420" t="str">
            <v xml:space="preserve"> </v>
          </cell>
        </row>
        <row r="421">
          <cell r="B421" t="str">
            <v>90-91</v>
          </cell>
          <cell r="C421">
            <v>389.66666666666663</v>
          </cell>
          <cell r="D421">
            <v>1085</v>
          </cell>
          <cell r="E421">
            <v>1166.44</v>
          </cell>
          <cell r="F421">
            <v>107.50599078341014</v>
          </cell>
          <cell r="G421">
            <v>2.7333333333333334</v>
          </cell>
          <cell r="H421">
            <v>0.23433124149834822</v>
          </cell>
          <cell r="I421" t="str">
            <v xml:space="preserve"> </v>
          </cell>
        </row>
        <row r="422">
          <cell r="B422" t="str">
            <v>91-92</v>
          </cell>
          <cell r="C422">
            <v>704.66666666666663</v>
          </cell>
          <cell r="D422">
            <v>1846</v>
          </cell>
          <cell r="E422">
            <v>1498.6583333333333</v>
          </cell>
          <cell r="F422">
            <v>81.184091729866381</v>
          </cell>
          <cell r="G422">
            <v>4.5333333333333332</v>
          </cell>
          <cell r="H422">
            <v>0.30249278521344092</v>
          </cell>
          <cell r="I422" t="str">
            <v xml:space="preserve"> </v>
          </cell>
        </row>
        <row r="423">
          <cell r="B423" t="str">
            <v>92-93</v>
          </cell>
          <cell r="C423">
            <v>724.66666666666663</v>
          </cell>
          <cell r="D423">
            <v>1938.3333333333333</v>
          </cell>
          <cell r="E423">
            <v>1511.4950000000001</v>
          </cell>
          <cell r="F423">
            <v>77.979105760963023</v>
          </cell>
          <cell r="G423">
            <v>7.6999999999999993</v>
          </cell>
          <cell r="H423">
            <v>0.5094294059854646</v>
          </cell>
          <cell r="I423" t="str">
            <v xml:space="preserve"> </v>
          </cell>
        </row>
        <row r="424">
          <cell r="B424" t="str">
            <v>93-94</v>
          </cell>
          <cell r="C424">
            <v>724.66666666666663</v>
          </cell>
          <cell r="D424">
            <v>1990</v>
          </cell>
          <cell r="E424">
            <v>1658.25848</v>
          </cell>
          <cell r="F424">
            <v>83.329571859296479</v>
          </cell>
          <cell r="G424">
            <v>10.773333333333333</v>
          </cell>
          <cell r="H424">
            <v>0.64967756614959893</v>
          </cell>
          <cell r="I424" t="str">
            <v xml:space="preserve"> </v>
          </cell>
        </row>
        <row r="425">
          <cell r="B425" t="str">
            <v>94-95</v>
          </cell>
          <cell r="C425">
            <v>844.66666666666663</v>
          </cell>
          <cell r="D425">
            <v>2000</v>
          </cell>
          <cell r="E425">
            <v>2415.3333333333335</v>
          </cell>
          <cell r="F425">
            <v>120.76666666666667</v>
          </cell>
          <cell r="G425">
            <v>17.51774533333333</v>
          </cell>
          <cell r="H425">
            <v>0.72527237096328989</v>
          </cell>
          <cell r="I425" t="str">
            <v xml:space="preserve"> </v>
          </cell>
        </row>
        <row r="426">
          <cell r="B426" t="str">
            <v>95-96</v>
          </cell>
          <cell r="C426">
            <v>844.66666666666663</v>
          </cell>
          <cell r="D426">
            <v>2000</v>
          </cell>
          <cell r="E426">
            <v>2253.1166666666663</v>
          </cell>
          <cell r="F426">
            <v>112.65583333333332</v>
          </cell>
          <cell r="G426">
            <v>13.9</v>
          </cell>
          <cell r="H426">
            <v>0.61692322486629636</v>
          </cell>
        </row>
        <row r="427">
          <cell r="B427" t="str">
            <v>96-97</v>
          </cell>
          <cell r="C427">
            <v>844.66666666666663</v>
          </cell>
          <cell r="D427">
            <v>2200</v>
          </cell>
          <cell r="E427">
            <v>2274.25</v>
          </cell>
          <cell r="F427">
            <v>103.375</v>
          </cell>
          <cell r="G427">
            <v>10.516666666666667</v>
          </cell>
          <cell r="H427">
            <v>0.46242350958191347</v>
          </cell>
        </row>
        <row r="428">
          <cell r="B428" t="str">
            <v>97-98</v>
          </cell>
          <cell r="C428">
            <v>844.66666666666663</v>
          </cell>
          <cell r="D428">
            <v>2200</v>
          </cell>
          <cell r="E428">
            <v>2324.9116666666664</v>
          </cell>
          <cell r="F428">
            <v>105.67780303030301</v>
          </cell>
          <cell r="G428">
            <v>9.3574999999999982</v>
          </cell>
          <cell r="H428">
            <v>0.40248840995392648</v>
          </cell>
        </row>
        <row r="429">
          <cell r="B429" t="str">
            <v>98-99</v>
          </cell>
          <cell r="C429">
            <v>844.66666666666663</v>
          </cell>
          <cell r="D429">
            <v>2300</v>
          </cell>
          <cell r="E429">
            <v>2850.594066666667</v>
          </cell>
          <cell r="F429">
            <v>123.93887246376812</v>
          </cell>
          <cell r="G429">
            <v>9.596543333333333</v>
          </cell>
          <cell r="H429">
            <v>0.33665064575662362</v>
          </cell>
        </row>
        <row r="430">
          <cell r="B430" t="str">
            <v>99-00</v>
          </cell>
          <cell r="D430">
            <v>2440</v>
          </cell>
          <cell r="E430">
            <v>2507.17</v>
          </cell>
          <cell r="F430">
            <v>102.75286885245902</v>
          </cell>
          <cell r="G430">
            <v>5.9</v>
          </cell>
          <cell r="H430">
            <v>0.23532508764862373</v>
          </cell>
        </row>
        <row r="431">
          <cell r="B431" t="str">
            <v>00-01</v>
          </cell>
          <cell r="C431">
            <v>867.5</v>
          </cell>
          <cell r="D431">
            <v>2442</v>
          </cell>
          <cell r="E431">
            <v>1809.98</v>
          </cell>
          <cell r="F431">
            <v>74.118755118755118</v>
          </cell>
          <cell r="G431">
            <v>9.17</v>
          </cell>
          <cell r="H431">
            <v>0.50663543243571751</v>
          </cell>
        </row>
        <row r="432">
          <cell r="A432" t="str">
            <v>Average last 5 years</v>
          </cell>
          <cell r="D432">
            <v>2140</v>
          </cell>
          <cell r="E432">
            <v>2423.6411466666664</v>
          </cell>
          <cell r="F432">
            <v>113.28283509881423</v>
          </cell>
          <cell r="G432">
            <v>12.177691066666664</v>
          </cell>
          <cell r="H432">
            <v>0.50875163222440989</v>
          </cell>
          <cell r="I432" t="str">
            <v xml:space="preserve"> </v>
          </cell>
          <cell r="J432" t="str">
            <v xml:space="preserve"> </v>
          </cell>
          <cell r="K432" t="str">
            <v xml:space="preserve"> </v>
          </cell>
          <cell r="L432" t="str">
            <v xml:space="preserve"> </v>
          </cell>
          <cell r="M432" t="str">
            <v xml:space="preserve"> </v>
          </cell>
          <cell r="N432" t="str">
            <v xml:space="preserve"> </v>
          </cell>
          <cell r="O432" t="str">
            <v xml:space="preserve"> </v>
          </cell>
          <cell r="P432" t="str">
            <v xml:space="preserve"> </v>
          </cell>
          <cell r="Q432" t="str">
            <v xml:space="preserve"> </v>
          </cell>
        </row>
        <row r="433">
          <cell r="A433" t="str">
            <v>M.P.TOTAL</v>
          </cell>
          <cell r="B433" t="str">
            <v>88-89</v>
          </cell>
          <cell r="C433">
            <v>3077.1666666666665</v>
          </cell>
          <cell r="D433">
            <v>13250</v>
          </cell>
          <cell r="E433">
            <v>12343.131333333335</v>
          </cell>
          <cell r="F433">
            <v>93.155708176100646</v>
          </cell>
          <cell r="G433">
            <v>0</v>
          </cell>
          <cell r="H433">
            <v>0</v>
          </cell>
        </row>
        <row r="434">
          <cell r="B434" t="str">
            <v>89-90</v>
          </cell>
          <cell r="C434">
            <v>3077.1666666666665</v>
          </cell>
          <cell r="D434">
            <v>13320</v>
          </cell>
          <cell r="E434">
            <v>12645.461666666666</v>
          </cell>
          <cell r="F434">
            <v>94.935898398398393</v>
          </cell>
          <cell r="G434">
            <v>1158.0333333333333</v>
          </cell>
          <cell r="H434">
            <v>9.1576991323764769</v>
          </cell>
        </row>
        <row r="435">
          <cell r="B435" t="str">
            <v>90-91</v>
          </cell>
          <cell r="C435">
            <v>2947.1666666666665</v>
          </cell>
          <cell r="D435">
            <v>14155</v>
          </cell>
          <cell r="E435">
            <v>12937.164000000001</v>
          </cell>
          <cell r="F435">
            <v>91.396425291416477</v>
          </cell>
          <cell r="G435">
            <v>1248.7273333333335</v>
          </cell>
          <cell r="H435">
            <v>9.652249390464041</v>
          </cell>
          <cell r="I435" t="str">
            <v xml:space="preserve"> </v>
          </cell>
        </row>
        <row r="436">
          <cell r="B436" t="str">
            <v>91-92</v>
          </cell>
          <cell r="C436">
            <v>3262.1666666666665</v>
          </cell>
          <cell r="D436">
            <v>14606</v>
          </cell>
          <cell r="E436">
            <v>12524.380333333333</v>
          </cell>
          <cell r="F436">
            <v>85.748187959286128</v>
          </cell>
          <cell r="G436">
            <v>1179.9433333333332</v>
          </cell>
          <cell r="H436">
            <v>9.4211713628094067</v>
          </cell>
          <cell r="I436" t="str">
            <v xml:space="preserve"> </v>
          </cell>
        </row>
        <row r="437">
          <cell r="B437" t="str">
            <v>92-93</v>
          </cell>
          <cell r="C437">
            <v>3282.1666666666665</v>
          </cell>
          <cell r="D437">
            <v>14538.333333333334</v>
          </cell>
          <cell r="E437">
            <v>13259.179000000002</v>
          </cell>
          <cell r="F437">
            <v>91.20150636248998</v>
          </cell>
          <cell r="G437">
            <v>1232.616</v>
          </cell>
          <cell r="H437">
            <v>9.296322193101096</v>
          </cell>
          <cell r="I437" t="str">
            <v xml:space="preserve"> </v>
          </cell>
        </row>
        <row r="438">
          <cell r="B438" t="str">
            <v>93-94</v>
          </cell>
          <cell r="C438">
            <v>3482.1666666666665</v>
          </cell>
          <cell r="D438">
            <v>16325</v>
          </cell>
          <cell r="E438">
            <v>14382.00028</v>
          </cell>
          <cell r="F438">
            <v>88.098010903522194</v>
          </cell>
          <cell r="G438">
            <v>1337.7796703333336</v>
          </cell>
          <cell r="H438">
            <v>9.3017636231984095</v>
          </cell>
          <cell r="I438" t="str">
            <v xml:space="preserve"> </v>
          </cell>
        </row>
        <row r="439">
          <cell r="B439" t="str">
            <v>94-95</v>
          </cell>
          <cell r="C439">
            <v>3812.1666666666665</v>
          </cell>
          <cell r="D439">
            <v>16230</v>
          </cell>
          <cell r="E439">
            <v>16597.313333333332</v>
          </cell>
          <cell r="F439">
            <v>102.2631751899774</v>
          </cell>
          <cell r="G439">
            <v>1511.8777453333332</v>
          </cell>
          <cell r="H439">
            <v>9.1091715566816642</v>
          </cell>
          <cell r="I439" t="str">
            <v xml:space="preserve"> </v>
          </cell>
        </row>
        <row r="440">
          <cell r="B440" t="str">
            <v>95-96</v>
          </cell>
          <cell r="C440">
            <v>3812.1666666666665</v>
          </cell>
          <cell r="D440">
            <v>18000</v>
          </cell>
          <cell r="E440">
            <v>17598.816666666666</v>
          </cell>
          <cell r="F440">
            <v>97.771203703703691</v>
          </cell>
          <cell r="G440">
            <v>1592.9199999999998</v>
          </cell>
          <cell r="H440">
            <v>9.0512903803191307</v>
          </cell>
        </row>
        <row r="441">
          <cell r="B441" t="str">
            <v>96-97</v>
          </cell>
          <cell r="C441">
            <v>3812.1666666666665</v>
          </cell>
          <cell r="D441">
            <v>18490</v>
          </cell>
          <cell r="E441">
            <v>18413.75</v>
          </cell>
          <cell r="F441">
            <v>99.587614926987555</v>
          </cell>
          <cell r="G441">
            <v>1593.5166666666669</v>
          </cell>
          <cell r="H441">
            <v>8.653949720543979</v>
          </cell>
        </row>
        <row r="442">
          <cell r="B442" t="str">
            <v>97-98</v>
          </cell>
          <cell r="C442">
            <v>3812.1666666666665</v>
          </cell>
          <cell r="D442">
            <v>18680</v>
          </cell>
          <cell r="E442">
            <v>19442.469666666664</v>
          </cell>
          <cell r="F442">
            <v>104.08174339757315</v>
          </cell>
          <cell r="G442">
            <v>1698.3725000000002</v>
          </cell>
          <cell r="H442">
            <v>8.7353743074718118</v>
          </cell>
        </row>
        <row r="443">
          <cell r="B443" t="str">
            <v>98-99</v>
          </cell>
          <cell r="C443">
            <v>3812.1666666666665</v>
          </cell>
          <cell r="D443">
            <v>19120</v>
          </cell>
          <cell r="E443">
            <v>20551.660066666671</v>
          </cell>
          <cell r="F443">
            <v>107.4877618549512</v>
          </cell>
          <cell r="G443">
            <v>1723.2765433333334</v>
          </cell>
          <cell r="H443">
            <v>8.3850965700253344</v>
          </cell>
        </row>
        <row r="444">
          <cell r="B444" t="str">
            <v>99-00</v>
          </cell>
          <cell r="D444">
            <v>20565</v>
          </cell>
          <cell r="E444">
            <v>21812.7</v>
          </cell>
          <cell r="F444">
            <v>106.1</v>
          </cell>
          <cell r="G444">
            <v>1888.1</v>
          </cell>
          <cell r="H444">
            <v>8.6999999999999993</v>
          </cell>
        </row>
        <row r="445">
          <cell r="B445" t="str">
            <v>00-01</v>
          </cell>
          <cell r="C445">
            <v>4255</v>
          </cell>
          <cell r="D445">
            <v>23512</v>
          </cell>
          <cell r="E445">
            <v>21436.92</v>
          </cell>
          <cell r="F445">
            <v>91.05</v>
          </cell>
          <cell r="G445">
            <v>1918.86</v>
          </cell>
          <cell r="H445">
            <v>8.9499999999999993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ss of Generation"/>
      <sheetName val="No.of Tube Leakage"/>
      <sheetName val="EB PS"/>
      <sheetName val="400 KV"/>
      <sheetName val="MCRH"/>
      <sheetName val="LONG DURATION OUTAGE"/>
      <sheetName val="TIME DURATION CAUSE ANALYSIS"/>
      <sheetName val="CAUSE ANALYSIS"/>
      <sheetName val="BREAKUP OF OIL"/>
      <sheetName val="PARTIAL LO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80"/>
  <sheetViews>
    <sheetView view="pageBreakPreview" topLeftCell="A35" zoomScale="60" workbookViewId="0">
      <selection activeCell="U86" sqref="U86"/>
    </sheetView>
  </sheetViews>
  <sheetFormatPr defaultRowHeight="12.75" outlineLevelRow="1" outlineLevelCol="1"/>
  <cols>
    <col min="1" max="1" width="4.7109375" style="7" customWidth="1"/>
    <col min="2" max="2" width="31.7109375" style="15" customWidth="1"/>
    <col min="3" max="3" width="14.140625" style="7" bestFit="1" customWidth="1"/>
    <col min="4" max="4" width="9" style="7" bestFit="1" customWidth="1"/>
    <col min="5" max="5" width="13.28515625" style="7" bestFit="1" customWidth="1"/>
    <col min="6" max="6" width="11" style="7" bestFit="1" customWidth="1"/>
    <col min="7" max="7" width="11.140625" style="7" bestFit="1" customWidth="1"/>
    <col min="8" max="8" width="11.5703125" style="7" customWidth="1"/>
    <col min="9" max="9" width="9.85546875" style="7" customWidth="1"/>
    <col min="10" max="10" width="14.7109375" style="7" bestFit="1" customWidth="1"/>
    <col min="11" max="11" width="9" style="7" customWidth="1"/>
    <col min="12" max="12" width="9.42578125" style="7" customWidth="1"/>
    <col min="13" max="13" width="9" style="7" hidden="1" customWidth="1" outlineLevel="1"/>
    <col min="14" max="14" width="8.140625" style="7" hidden="1" customWidth="1" outlineLevel="1"/>
    <col min="15" max="15" width="8.28515625" style="7" hidden="1" customWidth="1" outlineLevel="1"/>
    <col min="16" max="16" width="11.42578125" style="7" hidden="1" customWidth="1" outlineLevel="1"/>
    <col min="17" max="17" width="9.85546875" style="7" hidden="1" customWidth="1" outlineLevel="1"/>
    <col min="18" max="18" width="10.42578125" style="7" hidden="1" customWidth="1" outlineLevel="1"/>
    <col min="19" max="19" width="9.28515625" style="7" hidden="1" customWidth="1" outlineLevel="1"/>
    <col min="20" max="20" width="9.42578125" style="7" hidden="1" customWidth="1" outlineLevel="1"/>
    <col min="21" max="21" width="13.7109375" style="17" customWidth="1" collapsed="1"/>
    <col min="22" max="22" width="11" style="17" bestFit="1" customWidth="1"/>
    <col min="23" max="23" width="12" style="7" hidden="1" customWidth="1" outlineLevel="1"/>
    <col min="24" max="24" width="11.85546875" style="7" hidden="1" customWidth="1" outlineLevel="1"/>
    <col min="25" max="25" width="9.140625" style="7" collapsed="1"/>
    <col min="26" max="26" width="9.140625" style="7"/>
    <col min="27" max="27" width="13.140625" style="7" bestFit="1" customWidth="1"/>
    <col min="28" max="31" width="9.140625" style="7"/>
    <col min="32" max="32" width="9.7109375" style="7" bestFit="1" customWidth="1"/>
    <col min="33" max="16384" width="9.140625" style="7"/>
  </cols>
  <sheetData>
    <row r="1" spans="1:30">
      <c r="A1" s="1"/>
      <c r="B1" s="2"/>
      <c r="C1" s="3"/>
      <c r="D1" s="3"/>
      <c r="E1" s="4"/>
      <c r="F1" s="4" t="s">
        <v>0</v>
      </c>
      <c r="G1" s="4"/>
      <c r="H1" s="3"/>
      <c r="I1" s="4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"/>
      <c r="X1" s="6"/>
    </row>
    <row r="2" spans="1:30" ht="12.75" customHeight="1">
      <c r="A2" s="8" t="s">
        <v>1</v>
      </c>
      <c r="B2" s="9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 t="s">
        <v>2</v>
      </c>
      <c r="V2" s="12"/>
      <c r="W2" s="13"/>
      <c r="X2" s="14"/>
    </row>
    <row r="3" spans="1:30">
      <c r="I3" s="16"/>
    </row>
    <row r="4" spans="1:30">
      <c r="A4" s="18"/>
      <c r="B4" s="19"/>
      <c r="C4" s="19"/>
      <c r="D4" s="19"/>
      <c r="E4" s="19"/>
      <c r="F4" s="19"/>
      <c r="G4" s="19"/>
      <c r="H4" s="19"/>
      <c r="I4" s="20" t="s">
        <v>3</v>
      </c>
      <c r="J4" s="21"/>
      <c r="K4" s="22" t="s">
        <v>4</v>
      </c>
      <c r="L4" s="22"/>
      <c r="M4" s="23" t="s">
        <v>5</v>
      </c>
      <c r="N4" s="23"/>
      <c r="O4" s="24" t="s">
        <v>6</v>
      </c>
      <c r="P4" s="24"/>
      <c r="Q4" s="24"/>
      <c r="R4" s="24"/>
      <c r="S4" s="24"/>
      <c r="T4" s="25"/>
      <c r="U4" s="26"/>
      <c r="V4" s="26"/>
      <c r="W4" s="27"/>
      <c r="X4" s="27"/>
    </row>
    <row r="5" spans="1:30" s="32" customFormat="1" ht="74.25" customHeight="1">
      <c r="A5" s="28" t="s">
        <v>7</v>
      </c>
      <c r="B5" s="28" t="s">
        <v>8</v>
      </c>
      <c r="C5" s="28" t="s">
        <v>9</v>
      </c>
      <c r="D5" s="28" t="s">
        <v>10</v>
      </c>
      <c r="E5" s="28" t="s">
        <v>11</v>
      </c>
      <c r="F5" s="28" t="s">
        <v>12</v>
      </c>
      <c r="G5" s="28" t="s">
        <v>13</v>
      </c>
      <c r="H5" s="28" t="s">
        <v>14</v>
      </c>
      <c r="I5" s="29" t="s">
        <v>15</v>
      </c>
      <c r="J5" s="29" t="s">
        <v>16</v>
      </c>
      <c r="K5" s="25" t="s">
        <v>17</v>
      </c>
      <c r="L5" s="25" t="s">
        <v>18</v>
      </c>
      <c r="M5" s="30" t="s">
        <v>19</v>
      </c>
      <c r="N5" s="30" t="s">
        <v>20</v>
      </c>
      <c r="O5" s="25" t="s">
        <v>21</v>
      </c>
      <c r="P5" s="25" t="s">
        <v>22</v>
      </c>
      <c r="Q5" s="25" t="s">
        <v>23</v>
      </c>
      <c r="R5" s="25" t="s">
        <v>24</v>
      </c>
      <c r="S5" s="25" t="s">
        <v>25</v>
      </c>
      <c r="T5" s="25" t="s">
        <v>26</v>
      </c>
      <c r="U5" s="28" t="s">
        <v>27</v>
      </c>
      <c r="V5" s="28" t="s">
        <v>28</v>
      </c>
      <c r="W5" s="31" t="s">
        <v>29</v>
      </c>
      <c r="X5" s="31" t="s">
        <v>30</v>
      </c>
    </row>
    <row r="6" spans="1:30">
      <c r="A6" s="33" t="s">
        <v>31</v>
      </c>
      <c r="B6" s="34" t="s">
        <v>32</v>
      </c>
      <c r="C6" s="35"/>
      <c r="D6" s="3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7"/>
      <c r="V6" s="37"/>
      <c r="W6" s="35"/>
      <c r="X6" s="35"/>
    </row>
    <row r="7" spans="1:30">
      <c r="A7" s="38">
        <v>1</v>
      </c>
      <c r="B7" s="35" t="s">
        <v>33</v>
      </c>
      <c r="C7" s="39">
        <f>'[1]Input_St Details'!K7</f>
        <v>2100</v>
      </c>
      <c r="D7" s="40">
        <f t="shared" ref="D7:D22" si="0">E7/C7</f>
        <v>0.23351904761904763</v>
      </c>
      <c r="E7" s="39">
        <f>'[1]Input_St Details'!AO7</f>
        <v>490.39</v>
      </c>
      <c r="F7" s="41">
        <f>'[1]Input_Cap Allo'!U6</f>
        <v>0.1696</v>
      </c>
      <c r="G7" s="42">
        <f t="shared" ref="G7:G21" si="1">E7*F7</f>
        <v>83.170143999999993</v>
      </c>
      <c r="H7" s="43">
        <f>'[1]F1a 10-11-W'!O8</f>
        <v>622.77032215040003</v>
      </c>
      <c r="I7" s="44">
        <f>[1]West!DL330</f>
        <v>16.490263265371429</v>
      </c>
      <c r="J7" s="45">
        <f t="shared" ref="J7:J22" si="2">I7*10^7/G7</f>
        <v>1982714.2857142861</v>
      </c>
      <c r="K7" s="42">
        <f>'[1]Input_St Details'!EA7</f>
        <v>0.89193067719027264</v>
      </c>
      <c r="L7" s="46">
        <f>[1]West!DL271</f>
        <v>55.546795516961048</v>
      </c>
      <c r="M7" s="47">
        <f t="shared" ref="M7:M21" si="3">H7*N7/10</f>
        <v>0</v>
      </c>
      <c r="N7" s="48"/>
      <c r="O7" s="49"/>
      <c r="P7" s="49"/>
      <c r="Q7" s="49"/>
      <c r="R7" s="45">
        <f t="shared" ref="R7:R22" si="4">(SUM(O7:Q7))</f>
        <v>0</v>
      </c>
      <c r="S7" s="48">
        <f t="shared" ref="S7:S22" si="5">R7*10/H7</f>
        <v>0</v>
      </c>
      <c r="T7" s="48"/>
      <c r="U7" s="50">
        <f t="shared" ref="U7:U22" si="6">SUM(I7,L7,M7,R7)</f>
        <v>72.03705878233248</v>
      </c>
      <c r="V7" s="51">
        <f t="shared" ref="V7:V22" si="7">U7*10/H7</f>
        <v>1.1567195195427988</v>
      </c>
      <c r="W7" s="52"/>
      <c r="X7" s="52"/>
      <c r="Y7" s="53"/>
      <c r="AA7" s="16"/>
      <c r="AB7" s="54"/>
      <c r="AD7" s="55"/>
    </row>
    <row r="8" spans="1:30">
      <c r="A8" s="38">
        <v>2</v>
      </c>
      <c r="B8" s="35" t="s">
        <v>34</v>
      </c>
      <c r="C8" s="39">
        <f>'[1]Input_St Details'!K8</f>
        <v>1260</v>
      </c>
      <c r="D8" s="40">
        <f t="shared" si="0"/>
        <v>0.35359523809523807</v>
      </c>
      <c r="E8" s="39">
        <f>'[1]Input_St Details'!AO8</f>
        <v>445.53</v>
      </c>
      <c r="F8" s="41">
        <f>'[1]Input_Cap Allo'!U7</f>
        <v>0.16700000000000001</v>
      </c>
      <c r="G8" s="42">
        <f t="shared" si="1"/>
        <v>74.403509999999997</v>
      </c>
      <c r="H8" s="43">
        <f>'[1]F1a 10-11-W'!O9</f>
        <v>505.06355839500003</v>
      </c>
      <c r="I8" s="44">
        <f>[1]West!DL331</f>
        <v>18.029860085952386</v>
      </c>
      <c r="J8" s="45">
        <f t="shared" si="2"/>
        <v>2423253.9682539692</v>
      </c>
      <c r="K8" s="42">
        <f>'[1]Input_St Details'!EA8</f>
        <v>1.7390199826533821</v>
      </c>
      <c r="L8" s="46">
        <f>[1]West!DL272</f>
        <v>87.831562055892846</v>
      </c>
      <c r="M8" s="47">
        <f t="shared" si="3"/>
        <v>0</v>
      </c>
      <c r="N8" s="48"/>
      <c r="O8" s="49"/>
      <c r="P8" s="49"/>
      <c r="Q8" s="49"/>
      <c r="R8" s="45">
        <f t="shared" si="4"/>
        <v>0</v>
      </c>
      <c r="S8" s="48">
        <f t="shared" si="5"/>
        <v>0</v>
      </c>
      <c r="T8" s="48"/>
      <c r="U8" s="50">
        <f t="shared" si="6"/>
        <v>105.86142214184522</v>
      </c>
      <c r="V8" s="51">
        <f t="shared" si="7"/>
        <v>2.0960019859332859</v>
      </c>
      <c r="W8" s="52"/>
      <c r="X8" s="52"/>
      <c r="AA8" s="16"/>
      <c r="AB8" s="54"/>
      <c r="AD8" s="55"/>
    </row>
    <row r="9" spans="1:30">
      <c r="A9" s="38">
        <v>3</v>
      </c>
      <c r="B9" s="35" t="s">
        <v>35</v>
      </c>
      <c r="C9" s="39">
        <f>'[1]Input_St Details'!K9</f>
        <v>1000</v>
      </c>
      <c r="D9" s="40">
        <f t="shared" si="0"/>
        <v>0.32129000000000002</v>
      </c>
      <c r="E9" s="39">
        <f>'[1]Input_St Details'!AO9</f>
        <v>321.29000000000002</v>
      </c>
      <c r="F9" s="41">
        <f>'[1]Input_Cap Allo'!U8</f>
        <v>0.36830000000000002</v>
      </c>
      <c r="G9" s="42">
        <f t="shared" si="1"/>
        <v>118.33110700000002</v>
      </c>
      <c r="H9" s="43">
        <f>'[1]F1a 10-11-W'!O10</f>
        <v>889.33216260720019</v>
      </c>
      <c r="I9" s="44">
        <f>[1]West!DL332</f>
        <v>47.379775242800001</v>
      </c>
      <c r="J9" s="45">
        <f t="shared" si="2"/>
        <v>4003999.9999999995</v>
      </c>
      <c r="K9" s="42">
        <f>'[1]Input_St Details'!EA9</f>
        <v>1.6950114666946023</v>
      </c>
      <c r="L9" s="46">
        <f>[1]West!DL273</f>
        <v>150.74282133195129</v>
      </c>
      <c r="M9" s="47">
        <f t="shared" si="3"/>
        <v>0</v>
      </c>
      <c r="N9" s="48"/>
      <c r="O9" s="49"/>
      <c r="P9" s="49"/>
      <c r="Q9" s="49"/>
      <c r="R9" s="45">
        <f t="shared" si="4"/>
        <v>0</v>
      </c>
      <c r="S9" s="48">
        <f t="shared" si="5"/>
        <v>0</v>
      </c>
      <c r="T9" s="48"/>
      <c r="U9" s="50">
        <f t="shared" si="6"/>
        <v>198.1225965747513</v>
      </c>
      <c r="V9" s="51">
        <f t="shared" si="7"/>
        <v>2.2277682614550618</v>
      </c>
      <c r="W9" s="52"/>
      <c r="X9" s="52"/>
      <c r="AA9" s="16"/>
      <c r="AB9" s="54"/>
      <c r="AD9" s="55"/>
    </row>
    <row r="10" spans="1:30">
      <c r="A10" s="38">
        <v>4</v>
      </c>
      <c r="B10" s="35" t="s">
        <v>36</v>
      </c>
      <c r="C10" s="39">
        <f>'[1]Input_St Details'!K10</f>
        <v>1000</v>
      </c>
      <c r="D10" s="40">
        <f t="shared" si="0"/>
        <v>0.24980000000000002</v>
      </c>
      <c r="E10" s="39">
        <f>'[1]Input_St Details'!AO10</f>
        <v>249.8</v>
      </c>
      <c r="F10" s="41">
        <f>'[1]Input_Cap Allo'!U9</f>
        <v>0.35920000000000002</v>
      </c>
      <c r="G10" s="42">
        <f t="shared" si="1"/>
        <v>89.728160000000003</v>
      </c>
      <c r="H10" s="43">
        <f>'[1]F1a 10-11-W'!O11</f>
        <v>656.04059698715923</v>
      </c>
      <c r="I10" s="44">
        <f>[1]West!DL333</f>
        <v>54.458712148800025</v>
      </c>
      <c r="J10" s="45">
        <f t="shared" si="2"/>
        <v>6069300.0000000028</v>
      </c>
      <c r="K10" s="42">
        <f>'[1]Input_St Details'!EA10</f>
        <v>1.7156106964373845</v>
      </c>
      <c r="L10" s="46">
        <f>[1]West!DL274</f>
        <v>112.55102654883378</v>
      </c>
      <c r="M10" s="47">
        <f t="shared" si="3"/>
        <v>0</v>
      </c>
      <c r="N10" s="48"/>
      <c r="O10" s="49"/>
      <c r="P10" s="48"/>
      <c r="Q10" s="49"/>
      <c r="R10" s="45">
        <f t="shared" si="4"/>
        <v>0</v>
      </c>
      <c r="S10" s="48">
        <f t="shared" si="5"/>
        <v>0</v>
      </c>
      <c r="T10" s="48"/>
      <c r="U10" s="50">
        <f t="shared" si="6"/>
        <v>167.00973869763379</v>
      </c>
      <c r="V10" s="51">
        <f t="shared" si="7"/>
        <v>2.5457226193717202</v>
      </c>
      <c r="W10" s="52"/>
      <c r="X10" s="52"/>
      <c r="AA10" s="16"/>
      <c r="AB10" s="54"/>
      <c r="AD10" s="55"/>
    </row>
    <row r="11" spans="1:30">
      <c r="A11" s="38">
        <v>5</v>
      </c>
      <c r="B11" s="35" t="s">
        <v>37</v>
      </c>
      <c r="C11" s="39">
        <f>'[1]Input_St Details'!K11</f>
        <v>656.2</v>
      </c>
      <c r="D11" s="40">
        <f t="shared" si="0"/>
        <v>0.21334958854007924</v>
      </c>
      <c r="E11" s="39">
        <f>'[1]Input_St Details'!AO11</f>
        <v>140</v>
      </c>
      <c r="F11" s="41">
        <f>'[1]Input_Cap Allo'!U10</f>
        <v>0.5</v>
      </c>
      <c r="G11" s="42">
        <f t="shared" si="1"/>
        <v>70</v>
      </c>
      <c r="H11" s="43">
        <f>'[1]F1a 10-11-W'!O12</f>
        <v>324.37073550000002</v>
      </c>
      <c r="I11" s="44">
        <f>[1]West!DL334</f>
        <v>26.772503809814072</v>
      </c>
      <c r="J11" s="45">
        <f t="shared" si="2"/>
        <v>3824643.4014020101</v>
      </c>
      <c r="K11" s="42">
        <f>'[1]Input_St Details'!EA11</f>
        <v>4.7764678395077986</v>
      </c>
      <c r="L11" s="46">
        <f>[1]West!DL275</f>
        <v>154.93463861932406</v>
      </c>
      <c r="M11" s="47">
        <f t="shared" si="3"/>
        <v>0</v>
      </c>
      <c r="N11" s="48"/>
      <c r="O11" s="48"/>
      <c r="P11" s="48"/>
      <c r="Q11" s="49"/>
      <c r="R11" s="45">
        <f t="shared" si="4"/>
        <v>0</v>
      </c>
      <c r="S11" s="48">
        <f t="shared" si="5"/>
        <v>0</v>
      </c>
      <c r="T11" s="48"/>
      <c r="U11" s="50">
        <f t="shared" si="6"/>
        <v>181.70714242913814</v>
      </c>
      <c r="V11" s="51">
        <f t="shared" si="7"/>
        <v>5.6018352626369445</v>
      </c>
      <c r="W11" s="52"/>
      <c r="X11" s="52"/>
      <c r="AA11" s="16"/>
      <c r="AB11" s="54"/>
      <c r="AD11" s="55"/>
    </row>
    <row r="12" spans="1:30">
      <c r="A12" s="38">
        <v>6</v>
      </c>
      <c r="B12" s="35" t="s">
        <v>38</v>
      </c>
      <c r="C12" s="39">
        <f>'[1]Input_St Details'!K12</f>
        <v>657.39</v>
      </c>
      <c r="D12" s="40">
        <f t="shared" si="0"/>
        <v>0.17797654360425319</v>
      </c>
      <c r="E12" s="39">
        <f>'[1]Input_St Details'!AO12</f>
        <v>117</v>
      </c>
      <c r="F12" s="41">
        <f>'[1]Input_Cap Allo'!U11</f>
        <v>0.5</v>
      </c>
      <c r="G12" s="42">
        <f t="shared" si="1"/>
        <v>58.5</v>
      </c>
      <c r="H12" s="43">
        <f>'[1]F1a 10-11-W'!O13</f>
        <v>321.061577</v>
      </c>
      <c r="I12" s="44">
        <f>[1]West!DL335</f>
        <v>32.658695751380463</v>
      </c>
      <c r="J12" s="45">
        <f t="shared" si="2"/>
        <v>5582683.0344240107</v>
      </c>
      <c r="K12" s="42">
        <f>'[1]Input_St Details'!EA12</f>
        <v>2.1952888028581583</v>
      </c>
      <c r="L12" s="46">
        <f>[1]West!DL276</f>
        <v>70.482288501608238</v>
      </c>
      <c r="M12" s="47">
        <f t="shared" si="3"/>
        <v>0</v>
      </c>
      <c r="N12" s="48"/>
      <c r="O12" s="56"/>
      <c r="P12" s="48"/>
      <c r="Q12" s="56"/>
      <c r="R12" s="56">
        <f t="shared" si="4"/>
        <v>0</v>
      </c>
      <c r="S12" s="56">
        <f t="shared" si="5"/>
        <v>0</v>
      </c>
      <c r="T12" s="48"/>
      <c r="U12" s="50">
        <f t="shared" si="6"/>
        <v>103.1409842529887</v>
      </c>
      <c r="V12" s="51">
        <f t="shared" si="7"/>
        <v>3.2124985249477147</v>
      </c>
      <c r="W12" s="52"/>
      <c r="X12" s="52"/>
      <c r="AA12" s="16"/>
      <c r="AB12" s="54"/>
      <c r="AD12" s="55"/>
    </row>
    <row r="13" spans="1:30">
      <c r="A13" s="38">
        <v>7</v>
      </c>
      <c r="B13" s="35" t="s">
        <v>39</v>
      </c>
      <c r="C13" s="39">
        <f>'[1]Input_St Details'!K13</f>
        <v>440</v>
      </c>
      <c r="D13" s="40">
        <f t="shared" si="0"/>
        <v>0.25318181818181817</v>
      </c>
      <c r="E13" s="39">
        <f>'[1]Input_St Details'!AO13</f>
        <v>111.4</v>
      </c>
      <c r="F13" s="41">
        <f>'[1]Input_Cap Allo'!U12</f>
        <v>0.5</v>
      </c>
      <c r="G13" s="42">
        <f t="shared" si="1"/>
        <v>55.7</v>
      </c>
      <c r="H13" s="43">
        <f>'[1]F1a 10-11-W'!O15</f>
        <v>84.98902249999999</v>
      </c>
      <c r="I13" s="44">
        <f>[1]West!DL336</f>
        <v>0</v>
      </c>
      <c r="J13" s="45">
        <f t="shared" si="2"/>
        <v>0</v>
      </c>
      <c r="K13" s="42">
        <f>'[1]Input_St Details'!EA13</f>
        <v>2.1740596879095606</v>
      </c>
      <c r="L13" s="46">
        <f>[1]West!DL277</f>
        <v>18.47712077320886</v>
      </c>
      <c r="M13" s="47">
        <f t="shared" si="3"/>
        <v>0</v>
      </c>
      <c r="N13" s="48"/>
      <c r="O13" s="48"/>
      <c r="P13" s="48"/>
      <c r="Q13" s="48"/>
      <c r="R13" s="45">
        <f t="shared" si="4"/>
        <v>0</v>
      </c>
      <c r="S13" s="56">
        <f t="shared" si="5"/>
        <v>0</v>
      </c>
      <c r="T13" s="48"/>
      <c r="U13" s="50">
        <f t="shared" si="6"/>
        <v>18.47712077320886</v>
      </c>
      <c r="V13" s="51">
        <f t="shared" si="7"/>
        <v>2.1740596879095606</v>
      </c>
      <c r="W13" s="52"/>
      <c r="X13" s="52"/>
      <c r="AA13" s="16"/>
      <c r="AB13" s="54"/>
    </row>
    <row r="14" spans="1:30">
      <c r="A14" s="38">
        <v>8</v>
      </c>
      <c r="B14" s="35" t="s">
        <v>40</v>
      </c>
      <c r="C14" s="39">
        <f>'[1]Input_St Details'!K14</f>
        <v>1080</v>
      </c>
      <c r="D14" s="40">
        <f t="shared" si="0"/>
        <v>0.21646296296296297</v>
      </c>
      <c r="E14" s="39">
        <f>'[1]Input_St Details'!AO14</f>
        <v>233.78</v>
      </c>
      <c r="F14" s="41">
        <f>'[1]Input_Cap Allo'!U13</f>
        <v>0.5</v>
      </c>
      <c r="G14" s="42">
        <f t="shared" si="1"/>
        <v>116.89</v>
      </c>
      <c r="H14" s="43">
        <f>'[1]F1a 10-11-W'!O16</f>
        <v>514.50112399999989</v>
      </c>
      <c r="I14" s="44">
        <f>[1]West!DL337</f>
        <v>0</v>
      </c>
      <c r="J14" s="45">
        <f t="shared" si="2"/>
        <v>0</v>
      </c>
      <c r="K14" s="42">
        <f>'[1]Input_St Details'!EA14</f>
        <v>3.2237342850520072</v>
      </c>
      <c r="L14" s="46">
        <f>[1]West!DL278</f>
        <v>165.8614913136594</v>
      </c>
      <c r="M14" s="47">
        <f t="shared" si="3"/>
        <v>0</v>
      </c>
      <c r="N14" s="57"/>
      <c r="O14" s="48"/>
      <c r="P14" s="56"/>
      <c r="Q14" s="56"/>
      <c r="R14" s="56">
        <f t="shared" si="4"/>
        <v>0</v>
      </c>
      <c r="S14" s="48">
        <f t="shared" si="5"/>
        <v>0</v>
      </c>
      <c r="T14" s="48"/>
      <c r="U14" s="50">
        <f t="shared" si="6"/>
        <v>165.8614913136594</v>
      </c>
      <c r="V14" s="51">
        <f t="shared" si="7"/>
        <v>3.2237342850520077</v>
      </c>
      <c r="W14" s="52"/>
      <c r="X14" s="52"/>
      <c r="AA14" s="16"/>
      <c r="AB14" s="54"/>
      <c r="AD14" s="55"/>
    </row>
    <row r="15" spans="1:30">
      <c r="A15" s="38">
        <v>9</v>
      </c>
      <c r="B15" s="35" t="s">
        <v>41</v>
      </c>
      <c r="C15" s="39">
        <f>'[1]Input_St Details'!K15</f>
        <v>1600</v>
      </c>
      <c r="D15" s="40">
        <f t="shared" si="0"/>
        <v>0</v>
      </c>
      <c r="E15" s="39">
        <f>'[1]Input_St Details'!AO15</f>
        <v>0</v>
      </c>
      <c r="F15" s="41">
        <f>'[1]Input_Cap Allo'!U14</f>
        <v>0.45</v>
      </c>
      <c r="G15" s="42">
        <f t="shared" si="1"/>
        <v>0</v>
      </c>
      <c r="H15" s="43">
        <f>'[1]F1a 10-11-W'!O18</f>
        <v>0</v>
      </c>
      <c r="I15" s="44">
        <f>[1]West!DL338</f>
        <v>0</v>
      </c>
      <c r="J15" s="45">
        <v>0</v>
      </c>
      <c r="K15" s="42">
        <f>'[1]Input_St Details'!EA15</f>
        <v>0.83044052858547923</v>
      </c>
      <c r="L15" s="46">
        <f>[1]West!DL279</f>
        <v>0</v>
      </c>
      <c r="M15" s="47">
        <f t="shared" si="3"/>
        <v>0</v>
      </c>
      <c r="N15" s="57"/>
      <c r="O15" s="48"/>
      <c r="P15" s="56"/>
      <c r="Q15" s="56"/>
      <c r="R15" s="56">
        <f t="shared" si="4"/>
        <v>0</v>
      </c>
      <c r="S15" s="48" t="e">
        <f t="shared" si="5"/>
        <v>#DIV/0!</v>
      </c>
      <c r="T15" s="48"/>
      <c r="U15" s="50">
        <f t="shared" si="6"/>
        <v>0</v>
      </c>
      <c r="V15" s="51" t="e">
        <f t="shared" si="7"/>
        <v>#DIV/0!</v>
      </c>
      <c r="W15" s="52"/>
      <c r="X15" s="52"/>
      <c r="AA15" s="16"/>
      <c r="AB15" s="54"/>
      <c r="AD15" s="55"/>
    </row>
    <row r="16" spans="1:30">
      <c r="A16" s="38">
        <v>10</v>
      </c>
      <c r="B16" s="35" t="s">
        <v>42</v>
      </c>
      <c r="C16" s="39">
        <f>'[1]Input_St Details'!K16</f>
        <v>1000</v>
      </c>
      <c r="D16" s="40">
        <f t="shared" si="0"/>
        <v>0</v>
      </c>
      <c r="E16" s="39">
        <f>'[1]Input_St Details'!AO16</f>
        <v>0</v>
      </c>
      <c r="F16" s="41">
        <f>'[1]Input_Cap Allo'!U15</f>
        <v>0.3</v>
      </c>
      <c r="G16" s="42">
        <f t="shared" si="1"/>
        <v>0</v>
      </c>
      <c r="H16" s="43">
        <f>'[1]F1a 10-11-W'!O19</f>
        <v>0</v>
      </c>
      <c r="I16" s="44">
        <f>[1]West!DL339</f>
        <v>0</v>
      </c>
      <c r="J16" s="45">
        <v>0</v>
      </c>
      <c r="K16" s="42">
        <f>'[1]Input_St Details'!EA16</f>
        <v>0.67994079223769399</v>
      </c>
      <c r="L16" s="46">
        <f>[1]West!DL280</f>
        <v>0</v>
      </c>
      <c r="M16" s="47">
        <f t="shared" si="3"/>
        <v>0</v>
      </c>
      <c r="N16" s="57"/>
      <c r="O16" s="48"/>
      <c r="P16" s="56"/>
      <c r="Q16" s="56"/>
      <c r="R16" s="56">
        <f t="shared" si="4"/>
        <v>0</v>
      </c>
      <c r="S16" s="48" t="e">
        <f t="shared" si="5"/>
        <v>#DIV/0!</v>
      </c>
      <c r="T16" s="48"/>
      <c r="U16" s="50">
        <f t="shared" si="6"/>
        <v>0</v>
      </c>
      <c r="V16" s="51" t="e">
        <f t="shared" si="7"/>
        <v>#DIV/0!</v>
      </c>
      <c r="W16" s="52"/>
      <c r="X16" s="52"/>
      <c r="AA16" s="16"/>
      <c r="AB16" s="54"/>
    </row>
    <row r="17" spans="1:28">
      <c r="A17" s="38">
        <v>11</v>
      </c>
      <c r="B17" s="58" t="s">
        <v>43</v>
      </c>
      <c r="C17" s="39">
        <f>'[1]Input_St Details'!K17</f>
        <v>840</v>
      </c>
      <c r="D17" s="40">
        <f t="shared" si="0"/>
        <v>0</v>
      </c>
      <c r="E17" s="39">
        <f>'[1]Input_St Details'!AO17</f>
        <v>0</v>
      </c>
      <c r="F17" s="41">
        <f>'[1]Input_Cap Allo'!U16</f>
        <v>0.45</v>
      </c>
      <c r="G17" s="42">
        <f t="shared" si="1"/>
        <v>0</v>
      </c>
      <c r="H17" s="43">
        <f>'[1]F1a 10-11-W'!O20</f>
        <v>0</v>
      </c>
      <c r="I17" s="44">
        <f>[1]West!DL340</f>
        <v>0</v>
      </c>
      <c r="J17" s="45">
        <v>0</v>
      </c>
      <c r="K17" s="42">
        <f>'[1]Input_St Details'!EA17</f>
        <v>0.59684376212279233</v>
      </c>
      <c r="L17" s="46">
        <f>[1]West!DL281</f>
        <v>0</v>
      </c>
      <c r="M17" s="47">
        <f t="shared" si="3"/>
        <v>0</v>
      </c>
      <c r="N17" s="48"/>
      <c r="O17" s="48"/>
      <c r="P17" s="56"/>
      <c r="Q17" s="48"/>
      <c r="R17" s="56">
        <f t="shared" si="4"/>
        <v>0</v>
      </c>
      <c r="S17" s="48" t="e">
        <f t="shared" si="5"/>
        <v>#DIV/0!</v>
      </c>
      <c r="T17" s="48"/>
      <c r="U17" s="50">
        <f t="shared" si="6"/>
        <v>0</v>
      </c>
      <c r="V17" s="51" t="e">
        <f t="shared" si="7"/>
        <v>#DIV/0!</v>
      </c>
      <c r="W17" s="52"/>
      <c r="X17" s="52"/>
      <c r="AA17" s="16"/>
      <c r="AB17" s="54"/>
    </row>
    <row r="18" spans="1:28" outlineLevel="1">
      <c r="A18" s="38">
        <v>12</v>
      </c>
      <c r="B18" s="58" t="str">
        <f>'[1]Input_St Details'!C42</f>
        <v>NTPC - Sipat Stage II</v>
      </c>
      <c r="C18" s="39">
        <f>'[1]Input_St Details'!K42</f>
        <v>1000</v>
      </c>
      <c r="D18" s="40">
        <f t="shared" si="0"/>
        <v>0.19245999999999999</v>
      </c>
      <c r="E18" s="39">
        <f>'[1]Input_St Details'!AO42</f>
        <v>192.45999999999998</v>
      </c>
      <c r="F18" s="41">
        <f>'[1]Input_Cap Allo'!T41</f>
        <v>0.45</v>
      </c>
      <c r="G18" s="42">
        <f t="shared" si="1"/>
        <v>86.606999999999999</v>
      </c>
      <c r="H18" s="43">
        <f>'[1]F1a 10-11-W'!O14</f>
        <v>255.70248312559997</v>
      </c>
      <c r="I18" s="44">
        <f>[1]West!DL365</f>
        <v>20.581544606559991</v>
      </c>
      <c r="J18" s="45">
        <f t="shared" si="2"/>
        <v>2376429.6888888879</v>
      </c>
      <c r="K18" s="42">
        <f>'[1]Input_St Details'!EA42</f>
        <v>1.146939512174781</v>
      </c>
      <c r="L18" s="46">
        <f>[1]West!DL306</f>
        <v>29.327528125795581</v>
      </c>
      <c r="M18" s="45">
        <f t="shared" si="3"/>
        <v>0</v>
      </c>
      <c r="N18" s="48"/>
      <c r="O18" s="48"/>
      <c r="P18" s="48"/>
      <c r="Q18" s="48"/>
      <c r="R18" s="56">
        <f t="shared" si="4"/>
        <v>0</v>
      </c>
      <c r="S18" s="48">
        <f t="shared" si="5"/>
        <v>0</v>
      </c>
      <c r="T18" s="48"/>
      <c r="U18" s="50">
        <f t="shared" si="6"/>
        <v>49.909072732355568</v>
      </c>
      <c r="V18" s="51">
        <f t="shared" si="7"/>
        <v>1.9518415356115431</v>
      </c>
      <c r="W18" s="52"/>
      <c r="X18" s="52"/>
      <c r="AA18" s="16"/>
      <c r="AB18" s="54"/>
    </row>
    <row r="19" spans="1:28" outlineLevel="1">
      <c r="A19" s="38">
        <v>13</v>
      </c>
      <c r="B19" s="58" t="str">
        <f>'[1]Input_St Details'!C43</f>
        <v>NTPC - Kahalgaon 2</v>
      </c>
      <c r="C19" s="39">
        <f>'[1]Input_St Details'!K43</f>
        <v>1500</v>
      </c>
      <c r="D19" s="40">
        <f t="shared" si="0"/>
        <v>4.9333333333333333E-2</v>
      </c>
      <c r="E19" s="39">
        <f>'[1]Input_St Details'!AO43</f>
        <v>74</v>
      </c>
      <c r="F19" s="41">
        <f>'[1]Input_Cap Allo'!T42</f>
        <v>0.36</v>
      </c>
      <c r="G19" s="42">
        <f t="shared" si="1"/>
        <v>26.64</v>
      </c>
      <c r="H19" s="43">
        <f>'[1]F1a 10-11-W'!O21</f>
        <v>108.30257036628478</v>
      </c>
      <c r="I19" s="44">
        <f>[1]West!DL366</f>
        <v>19.011547200000003</v>
      </c>
      <c r="J19" s="45">
        <f t="shared" si="2"/>
        <v>7136466.6666666679</v>
      </c>
      <c r="K19" s="42">
        <f>'[1]Input_St Details'!EA43</f>
        <v>2.1063999643943756</v>
      </c>
      <c r="L19" s="46">
        <f>[1]West!DL307</f>
        <v>22.812853036336165</v>
      </c>
      <c r="M19" s="48">
        <f t="shared" si="3"/>
        <v>0</v>
      </c>
      <c r="N19" s="48"/>
      <c r="O19" s="48"/>
      <c r="P19" s="48"/>
      <c r="Q19" s="48"/>
      <c r="R19" s="56">
        <f t="shared" si="4"/>
        <v>0</v>
      </c>
      <c r="S19" s="48">
        <f t="shared" si="5"/>
        <v>0</v>
      </c>
      <c r="T19" s="48"/>
      <c r="U19" s="50">
        <f t="shared" si="6"/>
        <v>41.824400236336167</v>
      </c>
      <c r="V19" s="51">
        <f t="shared" si="7"/>
        <v>3.8618104902666599</v>
      </c>
      <c r="W19" s="52"/>
      <c r="X19" s="52"/>
      <c r="AA19" s="16"/>
      <c r="AB19" s="54"/>
    </row>
    <row r="20" spans="1:28" outlineLevel="1">
      <c r="A20" s="38">
        <v>14</v>
      </c>
      <c r="B20" s="58"/>
      <c r="C20" s="39"/>
      <c r="D20" s="40"/>
      <c r="E20" s="39"/>
      <c r="F20" s="41"/>
      <c r="G20" s="42">
        <f t="shared" si="1"/>
        <v>0</v>
      </c>
      <c r="H20" s="43"/>
      <c r="I20" s="59"/>
      <c r="J20" s="45"/>
      <c r="K20" s="42"/>
      <c r="L20" s="46"/>
      <c r="M20" s="48">
        <f t="shared" si="3"/>
        <v>0</v>
      </c>
      <c r="N20" s="48"/>
      <c r="O20" s="48"/>
      <c r="P20" s="48"/>
      <c r="Q20" s="48"/>
      <c r="R20" s="45">
        <f t="shared" si="4"/>
        <v>0</v>
      </c>
      <c r="S20" s="48" t="e">
        <f t="shared" si="5"/>
        <v>#DIV/0!</v>
      </c>
      <c r="T20" s="48"/>
      <c r="U20" s="50">
        <f t="shared" si="6"/>
        <v>0</v>
      </c>
      <c r="V20" s="51"/>
      <c r="W20" s="52"/>
      <c r="X20" s="52"/>
      <c r="AA20" s="16"/>
      <c r="AB20" s="54"/>
    </row>
    <row r="21" spans="1:28" outlineLevel="1">
      <c r="A21" s="38">
        <v>15</v>
      </c>
      <c r="B21" s="60"/>
      <c r="C21" s="39"/>
      <c r="D21" s="40"/>
      <c r="E21" s="39"/>
      <c r="F21" s="41"/>
      <c r="G21" s="42">
        <f t="shared" si="1"/>
        <v>0</v>
      </c>
      <c r="H21" s="43"/>
      <c r="I21" s="44"/>
      <c r="J21" s="45"/>
      <c r="K21" s="42"/>
      <c r="L21" s="46"/>
      <c r="M21" s="48">
        <f t="shared" si="3"/>
        <v>0</v>
      </c>
      <c r="N21" s="48"/>
      <c r="O21" s="48"/>
      <c r="P21" s="48"/>
      <c r="Q21" s="48"/>
      <c r="R21" s="45">
        <f t="shared" si="4"/>
        <v>0</v>
      </c>
      <c r="S21" s="48" t="e">
        <f t="shared" si="5"/>
        <v>#DIV/0!</v>
      </c>
      <c r="T21" s="48"/>
      <c r="U21" s="50">
        <f t="shared" si="6"/>
        <v>0</v>
      </c>
      <c r="V21" s="51"/>
      <c r="W21" s="52"/>
      <c r="X21" s="52"/>
      <c r="AA21" s="16"/>
      <c r="AB21" s="54"/>
    </row>
    <row r="22" spans="1:28" s="68" customFormat="1">
      <c r="A22" s="61"/>
      <c r="B22" s="62" t="s">
        <v>44</v>
      </c>
      <c r="C22" s="63">
        <f>SUM(C7:C21)</f>
        <v>14133.59</v>
      </c>
      <c r="D22" s="64">
        <f t="shared" si="0"/>
        <v>0.1680853909020992</v>
      </c>
      <c r="E22" s="63">
        <f>SUM(E7:E21)</f>
        <v>2375.65</v>
      </c>
      <c r="F22" s="64">
        <f>G22/E22</f>
        <v>0.32831853219118978</v>
      </c>
      <c r="G22" s="63">
        <f>SUM(G7:G21)</f>
        <v>779.969921</v>
      </c>
      <c r="H22" s="65">
        <f>SUM(H7:H21)</f>
        <v>4282.1341526316446</v>
      </c>
      <c r="I22" s="65">
        <f>SUM(I7:I21)</f>
        <v>235.38290211067837</v>
      </c>
      <c r="J22" s="65">
        <f t="shared" si="2"/>
        <v>3017845.8908888921</v>
      </c>
      <c r="K22" s="63">
        <f>L22*10/H22</f>
        <v>2.0283533744261155</v>
      </c>
      <c r="L22" s="66">
        <f>SUM(L7:L21)</f>
        <v>868.56812582357111</v>
      </c>
      <c r="M22" s="65">
        <f>SUM(M7:M21)</f>
        <v>0</v>
      </c>
      <c r="N22" s="67">
        <f>M22*10/H22</f>
        <v>0</v>
      </c>
      <c r="O22" s="65">
        <f>SUM(O7:O21)</f>
        <v>0</v>
      </c>
      <c r="P22" s="65">
        <f>SUM(P7:P21)</f>
        <v>0</v>
      </c>
      <c r="Q22" s="65">
        <f>SUM(Q7:Q21)</f>
        <v>0</v>
      </c>
      <c r="R22" s="65">
        <f t="shared" si="4"/>
        <v>0</v>
      </c>
      <c r="S22" s="67">
        <f t="shared" si="5"/>
        <v>0</v>
      </c>
      <c r="T22" s="67"/>
      <c r="U22" s="66">
        <f t="shared" si="6"/>
        <v>1103.9510279342494</v>
      </c>
      <c r="V22" s="63">
        <f t="shared" si="7"/>
        <v>2.5780393340918595</v>
      </c>
      <c r="W22" s="67"/>
      <c r="X22" s="65"/>
      <c r="Y22" s="7"/>
      <c r="AA22" s="16"/>
      <c r="AB22" s="54"/>
    </row>
    <row r="23" spans="1:28">
      <c r="A23" s="33" t="s">
        <v>45</v>
      </c>
      <c r="B23" s="37" t="s">
        <v>46</v>
      </c>
      <c r="C23" s="56"/>
      <c r="D23" s="69"/>
      <c r="E23" s="56"/>
      <c r="F23" s="69"/>
      <c r="G23" s="56"/>
      <c r="H23" s="50"/>
      <c r="I23" s="48"/>
      <c r="J23" s="48"/>
      <c r="K23" s="56"/>
      <c r="L23" s="50"/>
      <c r="M23" s="48"/>
      <c r="N23" s="48"/>
      <c r="O23" s="48"/>
      <c r="P23" s="48"/>
      <c r="Q23" s="48"/>
      <c r="R23" s="48"/>
      <c r="S23" s="48"/>
      <c r="T23" s="48"/>
      <c r="U23" s="70"/>
      <c r="V23" s="51"/>
      <c r="W23" s="48"/>
      <c r="X23" s="48"/>
      <c r="AA23" s="16"/>
      <c r="AB23" s="54"/>
    </row>
    <row r="24" spans="1:28">
      <c r="A24" s="38">
        <v>1</v>
      </c>
      <c r="B24" s="35" t="s">
        <v>47</v>
      </c>
      <c r="C24" s="39">
        <v>600</v>
      </c>
      <c r="D24" s="40">
        <f>E24/C24</f>
        <v>0</v>
      </c>
      <c r="E24" s="39"/>
      <c r="F24" s="41">
        <f>'[1]Input_Cap Allo'!U20</f>
        <v>0.3</v>
      </c>
      <c r="G24" s="42">
        <f>E24*F24</f>
        <v>0</v>
      </c>
      <c r="H24" s="71"/>
      <c r="I24" s="59"/>
      <c r="J24" s="48"/>
      <c r="K24" s="42"/>
      <c r="L24" s="46"/>
      <c r="M24" s="48">
        <f>H24*N24/10</f>
        <v>0</v>
      </c>
      <c r="N24" s="48"/>
      <c r="O24" s="48"/>
      <c r="P24" s="48"/>
      <c r="Q24" s="48"/>
      <c r="R24" s="48">
        <f>(SUM(O24:Q24))</f>
        <v>0</v>
      </c>
      <c r="S24" s="48" t="e">
        <f>R24*10/H24</f>
        <v>#DIV/0!</v>
      </c>
      <c r="T24" s="48"/>
      <c r="U24" s="50"/>
      <c r="V24" s="51"/>
      <c r="W24" s="52"/>
      <c r="X24" s="52"/>
      <c r="AA24" s="16"/>
      <c r="AB24" s="54"/>
    </row>
    <row r="25" spans="1:28" hidden="1" outlineLevel="1">
      <c r="A25" s="38">
        <v>2</v>
      </c>
      <c r="B25" s="35"/>
      <c r="C25" s="39"/>
      <c r="D25" s="40" t="e">
        <f>E25/C25</f>
        <v>#DIV/0!</v>
      </c>
      <c r="E25" s="39"/>
      <c r="F25" s="41"/>
      <c r="G25" s="42">
        <f>E25*F25</f>
        <v>0</v>
      </c>
      <c r="H25" s="71">
        <f>[2]F1a_09_E!O25</f>
        <v>0</v>
      </c>
      <c r="I25" s="59"/>
      <c r="J25" s="48" t="e">
        <f>I25*10^7/G25</f>
        <v>#DIV/0!</v>
      </c>
      <c r="K25" s="42" t="e">
        <f>L25*10/H25</f>
        <v>#DIV/0!</v>
      </c>
      <c r="L25" s="46"/>
      <c r="M25" s="48">
        <f>H25*N25/10</f>
        <v>0</v>
      </c>
      <c r="N25" s="48"/>
      <c r="O25" s="48"/>
      <c r="P25" s="48"/>
      <c r="Q25" s="48"/>
      <c r="R25" s="48">
        <f>(SUM(O25:Q25))</f>
        <v>0</v>
      </c>
      <c r="S25" s="48" t="e">
        <f>R25*10/H25</f>
        <v>#DIV/0!</v>
      </c>
      <c r="T25" s="48"/>
      <c r="U25" s="50">
        <f>SUM(I25,L25,M25,R25)</f>
        <v>0</v>
      </c>
      <c r="V25" s="51"/>
      <c r="W25" s="52"/>
      <c r="X25" s="52"/>
      <c r="AA25" s="16"/>
      <c r="AB25" s="54"/>
    </row>
    <row r="26" spans="1:28" hidden="1" outlineLevel="1">
      <c r="A26" s="38">
        <v>3</v>
      </c>
      <c r="B26" s="35"/>
      <c r="C26" s="39"/>
      <c r="D26" s="40" t="e">
        <f>E26/C26</f>
        <v>#DIV/0!</v>
      </c>
      <c r="E26" s="39"/>
      <c r="F26" s="41"/>
      <c r="G26" s="42">
        <f>E26*F26</f>
        <v>0</v>
      </c>
      <c r="H26" s="71">
        <f>[2]F1a_09_E!O26</f>
        <v>0</v>
      </c>
      <c r="I26" s="59"/>
      <c r="J26" s="48" t="e">
        <f>I26*10^7/G26</f>
        <v>#DIV/0!</v>
      </c>
      <c r="K26" s="42" t="e">
        <f>L26*10/H26</f>
        <v>#DIV/0!</v>
      </c>
      <c r="L26" s="46"/>
      <c r="M26" s="48">
        <f>H26*N26/10</f>
        <v>0</v>
      </c>
      <c r="N26" s="48"/>
      <c r="O26" s="48"/>
      <c r="P26" s="48"/>
      <c r="Q26" s="48"/>
      <c r="R26" s="48">
        <f>(SUM(O26:Q26))</f>
        <v>0</v>
      </c>
      <c r="S26" s="48" t="e">
        <f>R26*10/H26</f>
        <v>#DIV/0!</v>
      </c>
      <c r="T26" s="48"/>
      <c r="U26" s="50">
        <f>SUM(I26,L26,M26,R26)</f>
        <v>0</v>
      </c>
      <c r="V26" s="51"/>
      <c r="W26" s="52"/>
      <c r="X26" s="52"/>
      <c r="AA26" s="16"/>
      <c r="AB26" s="54"/>
    </row>
    <row r="27" spans="1:28" s="17" customFormat="1" collapsed="1">
      <c r="A27" s="61"/>
      <c r="B27" s="72" t="s">
        <v>48</v>
      </c>
      <c r="C27" s="63">
        <f>SUM(C24:C26)</f>
        <v>600</v>
      </c>
      <c r="D27" s="64">
        <f>E27/C27</f>
        <v>0</v>
      </c>
      <c r="E27" s="63">
        <f>SUM(E24:E26)</f>
        <v>0</v>
      </c>
      <c r="F27" s="64" t="e">
        <f>G27/E27</f>
        <v>#DIV/0!</v>
      </c>
      <c r="G27" s="63">
        <f>SUM(G24:G26)</f>
        <v>0</v>
      </c>
      <c r="H27" s="66">
        <f>SUM(H24:H26)</f>
        <v>0</v>
      </c>
      <c r="I27" s="67">
        <f>SUM(I24:I26)</f>
        <v>0</v>
      </c>
      <c r="J27" s="67"/>
      <c r="K27" s="63"/>
      <c r="L27" s="66">
        <f>SUM(L24:L26)</f>
        <v>0</v>
      </c>
      <c r="M27" s="67">
        <f>SUM(M24:M26)</f>
        <v>0</v>
      </c>
      <c r="N27" s="67" t="e">
        <f>M27*10/H27</f>
        <v>#DIV/0!</v>
      </c>
      <c r="O27" s="67">
        <f>SUM(O24:O26)</f>
        <v>0</v>
      </c>
      <c r="P27" s="67">
        <f>SUM(P24:P26)</f>
        <v>0</v>
      </c>
      <c r="Q27" s="67">
        <f>SUM(Q24:Q26)</f>
        <v>0</v>
      </c>
      <c r="R27" s="67">
        <f>(SUM(O27:Q27))</f>
        <v>0</v>
      </c>
      <c r="S27" s="67" t="e">
        <f>R27*10/H27</f>
        <v>#DIV/0!</v>
      </c>
      <c r="T27" s="67">
        <f>SUM(T24:T26)</f>
        <v>0</v>
      </c>
      <c r="U27" s="66"/>
      <c r="V27" s="63"/>
      <c r="W27" s="67"/>
      <c r="X27" s="67"/>
      <c r="AA27" s="16"/>
      <c r="AB27" s="54"/>
    </row>
    <row r="28" spans="1:28">
      <c r="A28" s="33" t="s">
        <v>49</v>
      </c>
      <c r="B28" s="73" t="s">
        <v>50</v>
      </c>
      <c r="C28" s="56"/>
      <c r="D28" s="69"/>
      <c r="E28" s="56"/>
      <c r="F28" s="69"/>
      <c r="G28" s="56"/>
      <c r="H28" s="50"/>
      <c r="I28" s="74"/>
      <c r="J28" s="48"/>
      <c r="K28" s="56"/>
      <c r="L28" s="50"/>
      <c r="M28" s="48"/>
      <c r="N28" s="48"/>
      <c r="O28" s="48"/>
      <c r="P28" s="48"/>
      <c r="Q28" s="48"/>
      <c r="R28" s="48"/>
      <c r="S28" s="48"/>
      <c r="T28" s="48"/>
      <c r="U28" s="70"/>
      <c r="V28" s="51"/>
      <c r="W28" s="48"/>
      <c r="X28" s="48"/>
      <c r="AA28" s="16"/>
      <c r="AB28" s="54"/>
    </row>
    <row r="29" spans="1:28">
      <c r="A29" s="38">
        <v>1</v>
      </c>
      <c r="B29" s="75" t="s">
        <v>51</v>
      </c>
      <c r="C29" s="39">
        <v>0</v>
      </c>
      <c r="D29" s="40" t="e">
        <f t="shared" ref="D29:D34" si="8">E29/C29</f>
        <v>#DIV/0!</v>
      </c>
      <c r="E29" s="39"/>
      <c r="F29" s="41">
        <f>'[1]Input_Cap Allo'!T36</f>
        <v>0.3508</v>
      </c>
      <c r="G29" s="42">
        <f>E29*F29</f>
        <v>0</v>
      </c>
      <c r="H29" s="71">
        <f>'[1]F1a 10-11-W'!O33</f>
        <v>152.99759862777805</v>
      </c>
      <c r="I29" s="44">
        <f>[1]West!DL360</f>
        <v>0</v>
      </c>
      <c r="J29" s="48">
        <f>[1]West!DL300</f>
        <v>0</v>
      </c>
      <c r="K29" s="42">
        <f>'[1]Input_St Details'!EA37</f>
        <v>4.2385284910905767</v>
      </c>
      <c r="L29" s="46">
        <f>[1]West!DL301</f>
        <v>64.848468085227765</v>
      </c>
      <c r="M29" s="48">
        <f t="shared" ref="M29:M34" si="9">H29*N29/10</f>
        <v>0</v>
      </c>
      <c r="N29" s="48"/>
      <c r="O29" s="48"/>
      <c r="P29" s="48"/>
      <c r="Q29" s="45"/>
      <c r="R29" s="48">
        <f t="shared" ref="R29:R34" si="10">(SUM(O29:Q29))</f>
        <v>0</v>
      </c>
      <c r="S29" s="48">
        <f>R29*10/H29</f>
        <v>0</v>
      </c>
      <c r="T29" s="48"/>
      <c r="U29" s="50">
        <f t="shared" ref="U29:U34" si="11">SUM(I29,L29,M29,R29)</f>
        <v>64.848468085227765</v>
      </c>
      <c r="V29" s="51">
        <f t="shared" ref="V29:V34" si="12">U29*10/H29</f>
        <v>4.2385284910905758</v>
      </c>
      <c r="W29" s="52"/>
      <c r="X29" s="52"/>
      <c r="AA29" s="16"/>
      <c r="AB29" s="54"/>
    </row>
    <row r="30" spans="1:28">
      <c r="A30" s="38">
        <v>2</v>
      </c>
      <c r="B30" s="75" t="s">
        <v>52</v>
      </c>
      <c r="C30" s="39">
        <v>0</v>
      </c>
      <c r="D30" s="40" t="e">
        <f t="shared" si="8"/>
        <v>#DIV/0!</v>
      </c>
      <c r="E30" s="39"/>
      <c r="F30" s="41">
        <f>'[1]Input_Cap Allo'!T37</f>
        <v>0.3508</v>
      </c>
      <c r="G30" s="42">
        <f>E30*F30</f>
        <v>0</v>
      </c>
      <c r="H30" s="71">
        <f>'[1]F1a 10-11-W'!O34</f>
        <v>16.812299406156804</v>
      </c>
      <c r="I30" s="44">
        <f>[1]West!DL361</f>
        <v>0</v>
      </c>
      <c r="J30" s="48">
        <f>[1]West!DL301</f>
        <v>64.848468085227765</v>
      </c>
      <c r="K30" s="42">
        <f>'[1]Input_St Details'!EA38</f>
        <v>0</v>
      </c>
      <c r="L30" s="46">
        <f>[1]West!DL302</f>
        <v>0</v>
      </c>
      <c r="M30" s="48">
        <f t="shared" si="9"/>
        <v>0</v>
      </c>
      <c r="N30" s="48"/>
      <c r="O30" s="48"/>
      <c r="P30" s="48"/>
      <c r="Q30" s="56"/>
      <c r="R30" s="48">
        <f t="shared" si="10"/>
        <v>0</v>
      </c>
      <c r="S30" s="48">
        <f>R30*10/H30</f>
        <v>0</v>
      </c>
      <c r="T30" s="48"/>
      <c r="U30" s="50">
        <f t="shared" si="11"/>
        <v>0</v>
      </c>
      <c r="V30" s="51">
        <f t="shared" si="12"/>
        <v>0</v>
      </c>
      <c r="W30" s="52"/>
      <c r="X30" s="52"/>
      <c r="AA30" s="16"/>
      <c r="AB30" s="54"/>
    </row>
    <row r="31" spans="1:28">
      <c r="A31" s="38">
        <v>3</v>
      </c>
      <c r="B31" s="75" t="s">
        <v>53</v>
      </c>
      <c r="C31" s="39">
        <v>0</v>
      </c>
      <c r="D31" s="40" t="e">
        <f t="shared" si="8"/>
        <v>#DIV/0!</v>
      </c>
      <c r="E31" s="39"/>
      <c r="F31" s="41">
        <f>'[1]Input_Cap Allo'!T38</f>
        <v>0.3508</v>
      </c>
      <c r="G31" s="42">
        <f>E31*F31</f>
        <v>0</v>
      </c>
      <c r="H31" s="71">
        <f>'[1]F1a 10-11-W'!O36</f>
        <v>0</v>
      </c>
      <c r="I31" s="44">
        <f>[1]West!DL362</f>
        <v>0</v>
      </c>
      <c r="J31" s="48">
        <f>[1]West!DL302</f>
        <v>0</v>
      </c>
      <c r="K31" s="42">
        <f>'[1]Input_St Details'!EA39</f>
        <v>2.5225407828446365E-3</v>
      </c>
      <c r="L31" s="46">
        <f>[1]West!DL303</f>
        <v>0</v>
      </c>
      <c r="M31" s="48">
        <f t="shared" si="9"/>
        <v>0</v>
      </c>
      <c r="N31" s="48"/>
      <c r="O31" s="48"/>
      <c r="P31" s="48"/>
      <c r="Q31" s="45"/>
      <c r="R31" s="48">
        <f t="shared" si="10"/>
        <v>0</v>
      </c>
      <c r="S31" s="48"/>
      <c r="T31" s="48"/>
      <c r="U31" s="56">
        <f t="shared" si="11"/>
        <v>0</v>
      </c>
      <c r="V31" s="51" t="e">
        <f t="shared" si="12"/>
        <v>#DIV/0!</v>
      </c>
      <c r="W31" s="52"/>
      <c r="X31" s="52"/>
      <c r="AA31" s="16"/>
      <c r="AB31" s="54"/>
    </row>
    <row r="32" spans="1:28">
      <c r="A32" s="38">
        <v>4</v>
      </c>
      <c r="B32" s="75" t="s">
        <v>54</v>
      </c>
      <c r="C32" s="39">
        <v>0</v>
      </c>
      <c r="D32" s="40" t="e">
        <f t="shared" si="8"/>
        <v>#DIV/0!</v>
      </c>
      <c r="E32" s="39"/>
      <c r="F32" s="41">
        <f>'[1]Input_Cap Allo'!T39</f>
        <v>0.3508</v>
      </c>
      <c r="G32" s="42">
        <f>E32*F32</f>
        <v>0</v>
      </c>
      <c r="H32" s="71">
        <f>'[1]F1a 10-11-W'!O37</f>
        <v>0</v>
      </c>
      <c r="I32" s="44">
        <f>[1]West!DL363</f>
        <v>0</v>
      </c>
      <c r="J32" s="48">
        <f>[1]West!DL303</f>
        <v>0</v>
      </c>
      <c r="K32" s="42">
        <f>'[1]Input_St Details'!EA40</f>
        <v>0</v>
      </c>
      <c r="L32" s="46">
        <f>[1]West!DL304</f>
        <v>0</v>
      </c>
      <c r="M32" s="48">
        <f t="shared" si="9"/>
        <v>0</v>
      </c>
      <c r="N32" s="48"/>
      <c r="O32" s="48"/>
      <c r="P32" s="48"/>
      <c r="Q32" s="56"/>
      <c r="R32" s="48">
        <f t="shared" si="10"/>
        <v>0</v>
      </c>
      <c r="S32" s="48" t="e">
        <f>R32*10/H32</f>
        <v>#DIV/0!</v>
      </c>
      <c r="T32" s="48"/>
      <c r="U32" s="50">
        <f t="shared" si="11"/>
        <v>0</v>
      </c>
      <c r="V32" s="51" t="e">
        <f t="shared" si="12"/>
        <v>#DIV/0!</v>
      </c>
      <c r="W32" s="52"/>
      <c r="X32" s="52"/>
      <c r="AA32" s="16"/>
      <c r="AB32" s="54"/>
    </row>
    <row r="33" spans="1:33" outlineLevel="1">
      <c r="A33" s="38">
        <v>5</v>
      </c>
      <c r="B33" s="75" t="str">
        <f>'[1]Input_St Details'!C44</f>
        <v>DVC (MTPS)</v>
      </c>
      <c r="C33" s="39">
        <f>'[1]Input_St Details'!K44</f>
        <v>500</v>
      </c>
      <c r="D33" s="40">
        <f t="shared" si="8"/>
        <v>0.4</v>
      </c>
      <c r="E33" s="39">
        <f>'[1]Input_St Details'!U44</f>
        <v>200</v>
      </c>
      <c r="F33" s="41">
        <f>'[1]Input_Cap Allo'!U43</f>
        <v>0.5</v>
      </c>
      <c r="G33" s="42">
        <f>E33*F33</f>
        <v>100</v>
      </c>
      <c r="H33" s="71">
        <f>'[1]F1a 10-11-W'!O35</f>
        <v>292.95095669519998</v>
      </c>
      <c r="I33" s="44">
        <f>[1]West!DL367</f>
        <v>0</v>
      </c>
      <c r="J33" s="76">
        <f>I33*10^7/G33</f>
        <v>0</v>
      </c>
      <c r="K33" s="42">
        <f>L33*10/H33</f>
        <v>2.9</v>
      </c>
      <c r="L33" s="46">
        <f>[1]West!DL308</f>
        <v>84.955777441607992</v>
      </c>
      <c r="M33" s="48">
        <f t="shared" si="9"/>
        <v>0</v>
      </c>
      <c r="N33" s="48"/>
      <c r="O33" s="48"/>
      <c r="P33" s="48"/>
      <c r="Q33" s="56"/>
      <c r="R33" s="48">
        <f t="shared" si="10"/>
        <v>0</v>
      </c>
      <c r="S33" s="48">
        <f>R33*10/H33</f>
        <v>0</v>
      </c>
      <c r="T33" s="48"/>
      <c r="U33" s="50">
        <f t="shared" si="11"/>
        <v>84.955777441607992</v>
      </c>
      <c r="V33" s="51">
        <v>2.9</v>
      </c>
      <c r="W33" s="52"/>
      <c r="X33" s="52"/>
      <c r="AA33" s="16"/>
      <c r="AB33" s="54"/>
    </row>
    <row r="34" spans="1:33">
      <c r="A34" s="61"/>
      <c r="B34" s="62" t="s">
        <v>55</v>
      </c>
      <c r="C34" s="63">
        <f>SUM(C29:C33)</f>
        <v>500</v>
      </c>
      <c r="D34" s="64">
        <f t="shared" si="8"/>
        <v>0.4</v>
      </c>
      <c r="E34" s="63">
        <f>SUM(E29:E33)</f>
        <v>200</v>
      </c>
      <c r="F34" s="64">
        <f>G34/E34</f>
        <v>0.5</v>
      </c>
      <c r="G34" s="63">
        <f>SUM(G29:G33)</f>
        <v>100</v>
      </c>
      <c r="H34" s="66">
        <f>SUM(H29:H33)</f>
        <v>462.76085472913485</v>
      </c>
      <c r="I34" s="65">
        <f>SUM(I29:I33)</f>
        <v>0</v>
      </c>
      <c r="J34" s="65">
        <f>I34*10^7/G34</f>
        <v>0</v>
      </c>
      <c r="K34" s="63">
        <f>L34*10/H34</f>
        <v>3.2371849087045148</v>
      </c>
      <c r="L34" s="66">
        <f>SUM(L29:L33)</f>
        <v>149.80424552683576</v>
      </c>
      <c r="M34" s="67">
        <f t="shared" si="9"/>
        <v>0</v>
      </c>
      <c r="N34" s="67"/>
      <c r="O34" s="67">
        <f>SUM(O29:O33)</f>
        <v>0</v>
      </c>
      <c r="P34" s="67">
        <f>SUM(P29:P33)</f>
        <v>0</v>
      </c>
      <c r="Q34" s="67">
        <f>SUM(Q29:Q33)</f>
        <v>0</v>
      </c>
      <c r="R34" s="67">
        <f t="shared" si="10"/>
        <v>0</v>
      </c>
      <c r="S34" s="67">
        <f>R34*10/H34</f>
        <v>0</v>
      </c>
      <c r="T34" s="67">
        <f>SUM(T29:T33)</f>
        <v>0</v>
      </c>
      <c r="U34" s="66">
        <f t="shared" si="11"/>
        <v>149.80424552683576</v>
      </c>
      <c r="V34" s="63">
        <f t="shared" si="12"/>
        <v>3.2371849087045148</v>
      </c>
      <c r="W34" s="67"/>
      <c r="X34" s="67"/>
      <c r="AA34" s="16"/>
      <c r="AB34" s="54"/>
    </row>
    <row r="35" spans="1:33">
      <c r="A35" s="33" t="s">
        <v>56</v>
      </c>
      <c r="B35" s="73" t="s">
        <v>57</v>
      </c>
      <c r="C35" s="56"/>
      <c r="D35" s="69"/>
      <c r="E35" s="56"/>
      <c r="F35" s="69"/>
      <c r="G35" s="56"/>
      <c r="H35" s="50"/>
      <c r="I35" s="74"/>
      <c r="J35" s="48"/>
      <c r="K35" s="56"/>
      <c r="L35" s="50"/>
      <c r="M35" s="48"/>
      <c r="N35" s="48"/>
      <c r="O35" s="48"/>
      <c r="P35" s="48"/>
      <c r="Q35" s="48"/>
      <c r="R35" s="48"/>
      <c r="S35" s="48"/>
      <c r="T35" s="48"/>
      <c r="U35" s="70"/>
      <c r="V35" s="51"/>
      <c r="W35" s="48"/>
      <c r="X35" s="48"/>
      <c r="AA35" s="16"/>
      <c r="AB35" s="54"/>
    </row>
    <row r="36" spans="1:33" s="81" customFormat="1">
      <c r="A36" s="77">
        <v>1</v>
      </c>
      <c r="B36" s="78" t="s">
        <v>58</v>
      </c>
      <c r="C36" s="39">
        <f>'[1]Input_St Details'!K18</f>
        <v>1000</v>
      </c>
      <c r="D36" s="40">
        <f t="shared" ref="D36:D43" si="13">E36/C36</f>
        <v>1</v>
      </c>
      <c r="E36" s="39">
        <f>'[1]Input_St Details'!AO18</f>
        <v>1000</v>
      </c>
      <c r="F36" s="41">
        <f>'[1]Input_Cap Allo'!U17</f>
        <v>0.5</v>
      </c>
      <c r="G36" s="42">
        <f>E36*F36</f>
        <v>500</v>
      </c>
      <c r="H36" s="71">
        <f>'[1]F1a 10-11-W'!O41</f>
        <v>1133.0698279244471</v>
      </c>
      <c r="I36" s="46">
        <f>[1]West!DL341</f>
        <v>247.74000000000004</v>
      </c>
      <c r="J36" s="71">
        <f t="shared" ref="J36:J43" si="14">I36*10^7/G36</f>
        <v>4954800.0000000009</v>
      </c>
      <c r="K36" s="42">
        <f t="shared" ref="K36:K43" si="15">L36*10/H36</f>
        <v>3.9791737240312805E-2</v>
      </c>
      <c r="L36" s="46">
        <f>[1]West!DL282</f>
        <v>4.508681686769604</v>
      </c>
      <c r="M36" s="79">
        <f t="shared" ref="M36:M43" si="16">H36*N36/10</f>
        <v>0</v>
      </c>
      <c r="N36" s="79"/>
      <c r="O36" s="79"/>
      <c r="P36" s="47"/>
      <c r="Q36" s="47"/>
      <c r="R36" s="47">
        <f t="shared" ref="R36:R43" si="17">(SUM(O36:Q36))</f>
        <v>0</v>
      </c>
      <c r="S36" s="79">
        <f>R36*10/H36</f>
        <v>0</v>
      </c>
      <c r="T36" s="79"/>
      <c r="U36" s="71">
        <f t="shared" ref="U36:U43" si="18">SUM(I36,L36,M36,R36)</f>
        <v>252.24868168676963</v>
      </c>
      <c r="V36" s="80">
        <f>U36*10/H36</f>
        <v>2.2262412736630521</v>
      </c>
      <c r="W36" s="79"/>
      <c r="X36" s="79"/>
      <c r="AA36" s="16"/>
      <c r="AB36" s="54"/>
      <c r="AE36" s="82"/>
      <c r="AF36" s="83"/>
    </row>
    <row r="37" spans="1:33">
      <c r="A37" s="38">
        <v>2</v>
      </c>
      <c r="B37" s="75" t="s">
        <v>59</v>
      </c>
      <c r="C37" s="39">
        <f>'[1]Input_St Details'!K19</f>
        <v>1450</v>
      </c>
      <c r="D37" s="40">
        <f t="shared" si="13"/>
        <v>0.56999999999999995</v>
      </c>
      <c r="E37" s="39">
        <f>'[1]Input_St Details'!AO19</f>
        <v>826.5</v>
      </c>
      <c r="F37" s="41">
        <f>'[1]Input_Cap Allo'!U18</f>
        <v>0.4</v>
      </c>
      <c r="G37" s="42">
        <f>E37*F37</f>
        <v>330.6</v>
      </c>
      <c r="H37" s="71">
        <f>'[1]F1a 10-11-W'!O42</f>
        <v>736.74385080000002</v>
      </c>
      <c r="I37" s="46">
        <f>[1]West!DL342</f>
        <v>77.470859241904748</v>
      </c>
      <c r="J37" s="50">
        <f t="shared" si="14"/>
        <v>2343341.1748912507</v>
      </c>
      <c r="K37" s="42">
        <f t="shared" si="15"/>
        <v>6.6249299348416141E-2</v>
      </c>
      <c r="L37" s="46">
        <f>[1]West!DL283</f>
        <v>4.8808763914754039</v>
      </c>
      <c r="M37" s="48">
        <f t="shared" si="16"/>
        <v>0</v>
      </c>
      <c r="N37" s="48"/>
      <c r="O37" s="48"/>
      <c r="P37" s="48"/>
      <c r="Q37" s="48"/>
      <c r="R37" s="48">
        <f t="shared" si="17"/>
        <v>0</v>
      </c>
      <c r="S37" s="48">
        <f>R37*10/H37</f>
        <v>0</v>
      </c>
      <c r="T37" s="48"/>
      <c r="U37" s="50">
        <f t="shared" si="18"/>
        <v>82.351735633380144</v>
      </c>
      <c r="V37" s="51">
        <f>U37*10/H37</f>
        <v>1.1177797486054042</v>
      </c>
      <c r="W37" s="52"/>
      <c r="X37" s="52"/>
      <c r="AA37" s="16"/>
      <c r="AB37" s="54"/>
      <c r="AF37" s="84"/>
      <c r="AG37" s="85"/>
    </row>
    <row r="38" spans="1:33">
      <c r="A38" s="38">
        <v>3</v>
      </c>
      <c r="B38" s="35" t="s">
        <v>60</v>
      </c>
      <c r="C38" s="39">
        <f>'[1]Input_St Details'!K20</f>
        <v>540</v>
      </c>
      <c r="D38" s="40">
        <f t="shared" si="13"/>
        <v>1</v>
      </c>
      <c r="E38" s="39">
        <f>'[1]Input_St Details'!AO20</f>
        <v>540</v>
      </c>
      <c r="F38" s="41">
        <f>'[1]Input_Cap Allo'!U19</f>
        <v>0.6</v>
      </c>
      <c r="G38" s="42">
        <f>E38*F38</f>
        <v>324</v>
      </c>
      <c r="H38" s="71">
        <f>'[1]F1a 10-11-W'!O43</f>
        <v>615.22726620000003</v>
      </c>
      <c r="I38" s="46">
        <f>[1]West!DL343</f>
        <v>157.96356000000003</v>
      </c>
      <c r="J38" s="50">
        <f t="shared" si="14"/>
        <v>4875418.5185185196</v>
      </c>
      <c r="K38" s="42">
        <f t="shared" si="15"/>
        <v>0.5021347696474775</v>
      </c>
      <c r="L38" s="46">
        <f>[1]West!DL284</f>
        <v>30.892700159418432</v>
      </c>
      <c r="M38" s="48">
        <f t="shared" si="16"/>
        <v>0</v>
      </c>
      <c r="N38" s="48"/>
      <c r="O38" s="48"/>
      <c r="P38" s="48"/>
      <c r="Q38" s="48"/>
      <c r="R38" s="48">
        <f t="shared" si="17"/>
        <v>0</v>
      </c>
      <c r="S38" s="48"/>
      <c r="T38" s="48"/>
      <c r="U38" s="50">
        <f t="shared" si="18"/>
        <v>188.85626015941847</v>
      </c>
      <c r="V38" s="51">
        <f>U38*10/H38</f>
        <v>3.0696991264042008</v>
      </c>
      <c r="W38" s="52"/>
      <c r="X38" s="52"/>
      <c r="AA38" s="16"/>
      <c r="AB38" s="54"/>
    </row>
    <row r="39" spans="1:33">
      <c r="A39" s="38">
        <v>4</v>
      </c>
      <c r="B39" s="75" t="s">
        <v>61</v>
      </c>
      <c r="C39" s="39">
        <f>'[1]Input_St Details'!K41</f>
        <v>1E-100</v>
      </c>
      <c r="D39" s="40">
        <f t="shared" si="13"/>
        <v>0</v>
      </c>
      <c r="E39" s="39"/>
      <c r="F39" s="41">
        <f>'[1]Input_Cap Allo'!U40</f>
        <v>0.36880000000000002</v>
      </c>
      <c r="G39" s="42">
        <f>E39*F39</f>
        <v>0</v>
      </c>
      <c r="H39" s="71">
        <f>'[1]F1a 10-11-W'!O44</f>
        <v>44.442931689145354</v>
      </c>
      <c r="I39" s="46">
        <f>[1]West!DL364</f>
        <v>0</v>
      </c>
      <c r="J39" s="50"/>
      <c r="K39" s="42">
        <f>'[1]Input_St Details'!EA41</f>
        <v>3.5502609103262301</v>
      </c>
      <c r="L39" s="46">
        <f>[1]West!DL305</f>
        <v>15.778400311627163</v>
      </c>
      <c r="M39" s="48">
        <f t="shared" si="16"/>
        <v>0</v>
      </c>
      <c r="N39" s="48"/>
      <c r="O39" s="48"/>
      <c r="P39" s="48"/>
      <c r="Q39" s="48"/>
      <c r="R39" s="48">
        <f t="shared" si="17"/>
        <v>0</v>
      </c>
      <c r="S39" s="48">
        <f>R39*10/H39</f>
        <v>0</v>
      </c>
      <c r="T39" s="48"/>
      <c r="U39" s="50">
        <f t="shared" si="18"/>
        <v>15.778400311627163</v>
      </c>
      <c r="V39" s="51">
        <f>U39*10/H39</f>
        <v>3.5502609103262297</v>
      </c>
      <c r="W39" s="52"/>
      <c r="X39" s="52"/>
      <c r="AA39" s="16"/>
      <c r="AB39" s="54"/>
    </row>
    <row r="40" spans="1:33" ht="13.5" customHeight="1">
      <c r="A40" s="38">
        <v>5</v>
      </c>
      <c r="B40" s="75" t="s">
        <v>62</v>
      </c>
      <c r="C40" s="39"/>
      <c r="D40" s="40"/>
      <c r="E40" s="39"/>
      <c r="F40" s="41"/>
      <c r="G40" s="42"/>
      <c r="H40" s="71">
        <f>'[1]F1a 10-11-W'!O46</f>
        <v>3310.7699602926641</v>
      </c>
      <c r="I40" s="46"/>
      <c r="J40" s="50"/>
      <c r="K40" s="42"/>
      <c r="L40" s="46">
        <f>[1]West!DL17</f>
        <v>1324.3079841170659</v>
      </c>
      <c r="M40" s="48"/>
      <c r="N40" s="48"/>
      <c r="O40" s="48"/>
      <c r="P40" s="48"/>
      <c r="Q40" s="48"/>
      <c r="R40" s="48"/>
      <c r="S40" s="48"/>
      <c r="T40" s="48"/>
      <c r="U40" s="50">
        <f t="shared" si="18"/>
        <v>1324.3079841170659</v>
      </c>
      <c r="V40" s="51">
        <f>U40*10/H40</f>
        <v>4.0000000000000009</v>
      </c>
      <c r="W40" s="52"/>
      <c r="X40" s="52"/>
      <c r="AA40" s="16"/>
      <c r="AB40" s="54"/>
    </row>
    <row r="41" spans="1:33">
      <c r="A41" s="38">
        <v>6</v>
      </c>
      <c r="B41" s="75" t="s">
        <v>63</v>
      </c>
      <c r="C41" s="39"/>
      <c r="D41" s="40"/>
      <c r="E41" s="39"/>
      <c r="F41" s="41"/>
      <c r="G41" s="42"/>
      <c r="H41" s="71"/>
      <c r="I41" s="46"/>
      <c r="J41" s="50"/>
      <c r="K41" s="42"/>
      <c r="L41" s="46"/>
      <c r="M41" s="48"/>
      <c r="N41" s="48"/>
      <c r="O41" s="48"/>
      <c r="P41" s="48"/>
      <c r="Q41" s="48"/>
      <c r="R41" s="48"/>
      <c r="S41" s="48"/>
      <c r="T41" s="48"/>
      <c r="U41" s="50"/>
      <c r="V41" s="51"/>
      <c r="W41" s="52"/>
      <c r="X41" s="52"/>
      <c r="AA41" s="16"/>
      <c r="AB41" s="54"/>
    </row>
    <row r="42" spans="1:33">
      <c r="A42" s="61"/>
      <c r="B42" s="62" t="s">
        <v>64</v>
      </c>
      <c r="C42" s="63">
        <f>SUM(C36:C41)</f>
        <v>2990</v>
      </c>
      <c r="D42" s="64">
        <f t="shared" si="13"/>
        <v>0.79147157190635453</v>
      </c>
      <c r="E42" s="63">
        <f>SUM(E36:E41)</f>
        <v>2366.5</v>
      </c>
      <c r="F42" s="64">
        <f>G42/E42</f>
        <v>0.48789351362772021</v>
      </c>
      <c r="G42" s="63">
        <f>SUM(G36:G41)</f>
        <v>1154.5999999999999</v>
      </c>
      <c r="H42" s="66">
        <f>SUM(H36:H41)</f>
        <v>5840.2538369062568</v>
      </c>
      <c r="I42" s="65">
        <f>SUM(I36:I41)</f>
        <v>483.17441924190484</v>
      </c>
      <c r="J42" s="65">
        <f t="shared" si="14"/>
        <v>4184777.578745062</v>
      </c>
      <c r="K42" s="63">
        <f t="shared" si="15"/>
        <v>2.36354220418196</v>
      </c>
      <c r="L42" s="66">
        <f>SUM(L36:L41)</f>
        <v>1380.3686426663564</v>
      </c>
      <c r="M42" s="67">
        <f t="shared" si="16"/>
        <v>0</v>
      </c>
      <c r="N42" s="67"/>
      <c r="O42" s="67">
        <f>SUM(O36:O41)</f>
        <v>0</v>
      </c>
      <c r="P42" s="67">
        <f>SUM(P36:P41)</f>
        <v>0</v>
      </c>
      <c r="Q42" s="67">
        <f>SUM(Q36:Q41)</f>
        <v>0</v>
      </c>
      <c r="R42" s="67">
        <f t="shared" si="17"/>
        <v>0</v>
      </c>
      <c r="S42" s="67">
        <f>R42*10/H42</f>
        <v>0</v>
      </c>
      <c r="T42" s="67">
        <f>SUM(T36:T41)</f>
        <v>0</v>
      </c>
      <c r="U42" s="66">
        <f t="shared" si="18"/>
        <v>1863.5430619082613</v>
      </c>
      <c r="V42" s="63">
        <f>U42*10/H42</f>
        <v>3.1908597022478586</v>
      </c>
      <c r="W42" s="67"/>
      <c r="X42" s="67"/>
      <c r="AA42" s="16"/>
      <c r="AB42" s="54"/>
    </row>
    <row r="43" spans="1:33">
      <c r="A43" s="86" t="s">
        <v>65</v>
      </c>
      <c r="B43" s="87" t="s">
        <v>66</v>
      </c>
      <c r="C43" s="88">
        <f>SUM(C22,C27,C34,C42)</f>
        <v>18223.59</v>
      </c>
      <c r="D43" s="89">
        <f t="shared" si="13"/>
        <v>0.27119519260475017</v>
      </c>
      <c r="E43" s="88">
        <f>SUM(E22,E27,E34,E42)</f>
        <v>4942.1499999999996</v>
      </c>
      <c r="F43" s="89">
        <f>G43/E43</f>
        <v>0.41167708810942605</v>
      </c>
      <c r="G43" s="88">
        <f>SUM(G22,G27,G34,G42)</f>
        <v>2034.5699209999998</v>
      </c>
      <c r="H43" s="90">
        <f>SUM(H22,H27,H34,H42)</f>
        <v>10585.148844267036</v>
      </c>
      <c r="I43" s="91">
        <f>SUM(I22,I27,I34,I42)</f>
        <v>718.55732135258324</v>
      </c>
      <c r="J43" s="91">
        <f t="shared" si="14"/>
        <v>3531740.6098258309</v>
      </c>
      <c r="K43" s="88">
        <f t="shared" si="15"/>
        <v>2.2661381991958782</v>
      </c>
      <c r="L43" s="90">
        <f>SUM(L22,L27,L34,L42)</f>
        <v>2398.7410140167631</v>
      </c>
      <c r="M43" s="92">
        <f t="shared" si="16"/>
        <v>0</v>
      </c>
      <c r="N43" s="92"/>
      <c r="O43" s="92">
        <f>SUM(O22,O27,O34,O42)</f>
        <v>0</v>
      </c>
      <c r="P43" s="92">
        <f>SUM(P22,P27,P34,P42)</f>
        <v>0</v>
      </c>
      <c r="Q43" s="92">
        <f>SUM(Q22,Q27,Q34,Q42)</f>
        <v>0</v>
      </c>
      <c r="R43" s="92">
        <f t="shared" si="17"/>
        <v>0</v>
      </c>
      <c r="S43" s="92">
        <f>R43*10/H43</f>
        <v>0</v>
      </c>
      <c r="T43" s="92">
        <f>SUM(T22,T27,T34,T42)</f>
        <v>0</v>
      </c>
      <c r="U43" s="90">
        <f t="shared" si="18"/>
        <v>3117.2983353693462</v>
      </c>
      <c r="V43" s="88">
        <f>U43*10/H43</f>
        <v>2.9449735485370039</v>
      </c>
      <c r="W43" s="67"/>
      <c r="X43" s="67"/>
      <c r="AA43" s="16"/>
      <c r="AB43" s="54"/>
    </row>
    <row r="44" spans="1:33">
      <c r="A44" s="37"/>
      <c r="B44" s="93"/>
      <c r="C44" s="56"/>
      <c r="D44" s="69"/>
      <c r="E44" s="56"/>
      <c r="F44" s="69"/>
      <c r="G44" s="56"/>
      <c r="H44" s="50"/>
      <c r="I44" s="74"/>
      <c r="J44" s="48"/>
      <c r="K44" s="56"/>
      <c r="L44" s="50"/>
      <c r="M44" s="74"/>
      <c r="N44" s="48"/>
      <c r="O44" s="74"/>
      <c r="P44" s="74"/>
      <c r="Q44" s="74"/>
      <c r="R44" s="74"/>
      <c r="S44" s="48"/>
      <c r="T44" s="48"/>
      <c r="U44" s="70"/>
      <c r="V44" s="80"/>
      <c r="W44" s="48"/>
      <c r="X44" s="48"/>
      <c r="AA44" s="16"/>
      <c r="AB44" s="54"/>
    </row>
    <row r="45" spans="1:33">
      <c r="A45" s="33" t="s">
        <v>31</v>
      </c>
      <c r="B45" s="34" t="s">
        <v>67</v>
      </c>
      <c r="C45" s="56"/>
      <c r="D45" s="69"/>
      <c r="E45" s="56"/>
      <c r="F45" s="69"/>
      <c r="G45" s="56"/>
      <c r="H45" s="50"/>
      <c r="I45" s="48"/>
      <c r="J45" s="48"/>
      <c r="K45" s="56"/>
      <c r="L45" s="50"/>
      <c r="M45" s="48"/>
      <c r="N45" s="48"/>
      <c r="O45" s="48"/>
      <c r="P45" s="48"/>
      <c r="Q45" s="48"/>
      <c r="R45" s="48"/>
      <c r="S45" s="48"/>
      <c r="T45" s="48"/>
      <c r="U45" s="70"/>
      <c r="V45" s="51"/>
      <c r="W45" s="48"/>
      <c r="X45" s="48"/>
      <c r="AA45" s="16"/>
      <c r="AB45" s="54"/>
    </row>
    <row r="46" spans="1:33" s="97" customFormat="1">
      <c r="A46" s="38">
        <v>1</v>
      </c>
      <c r="B46" s="60" t="s">
        <v>68</v>
      </c>
      <c r="C46" s="94">
        <f>'[1]Input_St Details'!K22</f>
        <v>290</v>
      </c>
      <c r="D46" s="95">
        <f t="shared" ref="D46:D55" si="19">E46/C46</f>
        <v>0.82758620689655171</v>
      </c>
      <c r="E46" s="39">
        <f>'[1]Input_St Details'!AO22</f>
        <v>240</v>
      </c>
      <c r="F46" s="41">
        <f>'[1]Input_Cap Allo'!U21</f>
        <v>0.3</v>
      </c>
      <c r="G46" s="42">
        <f>E46*F46</f>
        <v>72</v>
      </c>
      <c r="H46" s="71">
        <f>'[1]F1a 10-11-W'!O53</f>
        <v>96.947613480000001</v>
      </c>
      <c r="I46" s="44">
        <f>[1]West!DL345</f>
        <v>17.441379310344825</v>
      </c>
      <c r="J46" s="47">
        <f t="shared" ref="J46:J55" si="20">I46*10^7/G46</f>
        <v>2422413.7931034476</v>
      </c>
      <c r="K46" s="42">
        <f>'[1]Input_St Details'!EA22</f>
        <v>1.1779547111027049</v>
      </c>
      <c r="L46" s="46">
        <f>[1]West!DL286</f>
        <v>11.419989802893008</v>
      </c>
      <c r="M46" s="48">
        <f t="shared" ref="M46:M55" si="21">H46*N46/10</f>
        <v>0</v>
      </c>
      <c r="N46" s="48"/>
      <c r="O46" s="48"/>
      <c r="P46" s="48"/>
      <c r="Q46" s="48"/>
      <c r="R46" s="48">
        <f t="shared" ref="R46:R55" si="22">(SUM(O46:Q46))</f>
        <v>0</v>
      </c>
      <c r="S46" s="48">
        <f>R46*10/H46</f>
        <v>0</v>
      </c>
      <c r="T46" s="48"/>
      <c r="U46" s="50">
        <f t="shared" ref="U46:U55" si="23">SUM(I46,L46,M46,R46)</f>
        <v>28.861369113237835</v>
      </c>
      <c r="V46" s="51">
        <f t="shared" ref="V46:V55" si="24">U46*10/H46</f>
        <v>2.9770066613544692</v>
      </c>
      <c r="W46" s="52"/>
      <c r="X46" s="96"/>
      <c r="Y46" s="7"/>
      <c r="AA46" s="16"/>
      <c r="AB46" s="54"/>
    </row>
    <row r="47" spans="1:33">
      <c r="A47" s="38">
        <v>2</v>
      </c>
      <c r="B47" s="60" t="s">
        <v>69</v>
      </c>
      <c r="C47" s="94">
        <f>'[1]Input_St Details'!K23</f>
        <v>1142.5</v>
      </c>
      <c r="D47" s="40">
        <f t="shared" si="19"/>
        <v>0.89059080962800874</v>
      </c>
      <c r="E47" s="39">
        <f>'[1]Input_St Details'!AO23</f>
        <v>1017.5</v>
      </c>
      <c r="F47" s="41">
        <f>'[1]Input_Cap Allo'!U22</f>
        <v>0.2</v>
      </c>
      <c r="G47" s="42">
        <f>E47*F47</f>
        <v>203.5</v>
      </c>
      <c r="H47" s="71">
        <f>'[1]F1a 10-11-W'!O56</f>
        <v>863.60597353345793</v>
      </c>
      <c r="I47" s="44">
        <f>[1]West!DL346</f>
        <v>62.751028446389491</v>
      </c>
      <c r="J47" s="47">
        <f t="shared" si="20"/>
        <v>3083588.6214442011</v>
      </c>
      <c r="K47" s="42">
        <f>'[1]Input_St Details'!EA23</f>
        <v>1.3575346635418255</v>
      </c>
      <c r="L47" s="46">
        <f>[1]West!DL287</f>
        <v>117.23750447134535</v>
      </c>
      <c r="M47" s="48">
        <f t="shared" si="21"/>
        <v>0</v>
      </c>
      <c r="N47" s="48"/>
      <c r="O47" s="48"/>
      <c r="P47" s="48"/>
      <c r="Q47" s="48"/>
      <c r="R47" s="48">
        <f t="shared" si="22"/>
        <v>0</v>
      </c>
      <c r="S47" s="48"/>
      <c r="T47" s="48"/>
      <c r="U47" s="50">
        <f t="shared" si="23"/>
        <v>179.98853291773483</v>
      </c>
      <c r="V47" s="51">
        <f t="shared" si="24"/>
        <v>2.0841510878081215</v>
      </c>
      <c r="W47" s="52"/>
      <c r="X47" s="96"/>
      <c r="AA47" s="16"/>
      <c r="AB47" s="54"/>
    </row>
    <row r="48" spans="1:33">
      <c r="A48" s="38">
        <v>3</v>
      </c>
      <c r="B48" s="60" t="s">
        <v>70</v>
      </c>
      <c r="C48" s="94">
        <f>'[1]Input_St Details'!K24</f>
        <v>840</v>
      </c>
      <c r="D48" s="40">
        <f t="shared" si="19"/>
        <v>1</v>
      </c>
      <c r="E48" s="39">
        <f>'[1]Input_St Details'!AO24</f>
        <v>840</v>
      </c>
      <c r="F48" s="41">
        <f>'[1]Input_Cap Allo'!U23</f>
        <v>0.3</v>
      </c>
      <c r="G48" s="42">
        <f>E48*F48</f>
        <v>252</v>
      </c>
      <c r="H48" s="71">
        <f>'[1]F1a 10-11-W'!O59</f>
        <v>761.07387928799983</v>
      </c>
      <c r="I48" s="44">
        <f>[1]West!DL347</f>
        <v>114.64499999999997</v>
      </c>
      <c r="J48" s="47">
        <f t="shared" si="20"/>
        <v>4549404.7619047612</v>
      </c>
      <c r="K48" s="42">
        <f>'[1]Input_St Details'!EA24</f>
        <v>1.1388518234685021</v>
      </c>
      <c r="L48" s="46">
        <f>[1]West!DL288</f>
        <v>86.675037522138553</v>
      </c>
      <c r="M48" s="48">
        <f t="shared" si="21"/>
        <v>0</v>
      </c>
      <c r="N48" s="48"/>
      <c r="O48" s="48"/>
      <c r="P48" s="48"/>
      <c r="Q48" s="48"/>
      <c r="R48" s="48">
        <f t="shared" si="22"/>
        <v>0</v>
      </c>
      <c r="S48" s="48"/>
      <c r="T48" s="48"/>
      <c r="U48" s="50">
        <f t="shared" si="23"/>
        <v>201.32003752213853</v>
      </c>
      <c r="V48" s="51">
        <f t="shared" si="24"/>
        <v>2.6452101826234999</v>
      </c>
      <c r="W48" s="52"/>
      <c r="X48" s="96"/>
      <c r="AA48" s="16"/>
      <c r="AB48" s="54"/>
    </row>
    <row r="49" spans="1:28" outlineLevel="1">
      <c r="A49" s="38">
        <v>4</v>
      </c>
      <c r="B49" s="60" t="s">
        <v>71</v>
      </c>
      <c r="C49" s="94">
        <f>'[1]Input_St Details'!K45</f>
        <v>500</v>
      </c>
      <c r="D49" s="40">
        <f t="shared" si="19"/>
        <v>1</v>
      </c>
      <c r="E49" s="39">
        <f>C49</f>
        <v>500</v>
      </c>
      <c r="F49" s="41">
        <f>'[1]Input_Cap Allo'!U44</f>
        <v>0.3</v>
      </c>
      <c r="G49" s="42">
        <f>E49*F49</f>
        <v>150</v>
      </c>
      <c r="H49" s="71">
        <f>'[1]F1a 10-11-W'!O60</f>
        <v>939.21521318399994</v>
      </c>
      <c r="I49" s="44">
        <f>[1]West!DL368</f>
        <v>112.88100000000001</v>
      </c>
      <c r="J49" s="47">
        <f t="shared" si="20"/>
        <v>7525400.0000000019</v>
      </c>
      <c r="K49" s="42">
        <f>'[1]Input_St Details'!EA45</f>
        <v>1.0085998980534818</v>
      </c>
      <c r="L49" s="46">
        <f>[1]West!DL309</f>
        <v>94.729236826766154</v>
      </c>
      <c r="M49" s="48">
        <f t="shared" si="21"/>
        <v>0</v>
      </c>
      <c r="N49" s="48"/>
      <c r="O49" s="48"/>
      <c r="P49" s="48"/>
      <c r="Q49" s="48"/>
      <c r="R49" s="48">
        <f t="shared" si="22"/>
        <v>0</v>
      </c>
      <c r="S49" s="48">
        <f>R49*10/H49</f>
        <v>0</v>
      </c>
      <c r="T49" s="48"/>
      <c r="U49" s="50">
        <f t="shared" si="23"/>
        <v>207.61023682676617</v>
      </c>
      <c r="V49" s="51">
        <f t="shared" si="24"/>
        <v>2.2104650128371977</v>
      </c>
      <c r="W49" s="52"/>
      <c r="X49" s="96"/>
      <c r="AA49" s="16"/>
      <c r="AB49" s="54"/>
    </row>
    <row r="50" spans="1:28" outlineLevel="1">
      <c r="A50" s="38">
        <v>5</v>
      </c>
      <c r="B50" s="60" t="s">
        <v>72</v>
      </c>
      <c r="C50" s="94">
        <f>'[1]Input_St Details'!K46</f>
        <v>210</v>
      </c>
      <c r="D50" s="40">
        <f t="shared" si="19"/>
        <v>1</v>
      </c>
      <c r="E50" s="39">
        <f>C50</f>
        <v>210</v>
      </c>
      <c r="F50" s="41">
        <f>'[1]Input_Cap Allo'!U45</f>
        <v>0.3</v>
      </c>
      <c r="G50" s="42">
        <f>E50*F50</f>
        <v>63</v>
      </c>
      <c r="H50" s="71">
        <f>'[1]F1a 10-11-W'!O54</f>
        <v>302.639921544</v>
      </c>
      <c r="I50" s="44">
        <f>[1]West!DL369</f>
        <v>50.192999999999991</v>
      </c>
      <c r="J50" s="47">
        <f t="shared" si="20"/>
        <v>7967142.8571428554</v>
      </c>
      <c r="K50" s="42">
        <f>'[1]Input_St Details'!EA46</f>
        <v>0.92240000031544711</v>
      </c>
      <c r="L50" s="46">
        <f>[1]West!DL310</f>
        <v>27.915506372765243</v>
      </c>
      <c r="M50" s="48">
        <f t="shared" si="21"/>
        <v>0</v>
      </c>
      <c r="N50" s="48"/>
      <c r="O50" s="48"/>
      <c r="P50" s="48"/>
      <c r="Q50" s="48"/>
      <c r="R50" s="48">
        <f t="shared" si="22"/>
        <v>0</v>
      </c>
      <c r="S50" s="48"/>
      <c r="T50" s="48"/>
      <c r="U50" s="50">
        <f t="shared" si="23"/>
        <v>78.108506372765234</v>
      </c>
      <c r="V50" s="51">
        <f t="shared" si="24"/>
        <v>2.5809055849034528</v>
      </c>
      <c r="W50" s="52"/>
      <c r="X50" s="96"/>
      <c r="AA50" s="16"/>
      <c r="AB50" s="54"/>
    </row>
    <row r="51" spans="1:28" outlineLevel="1">
      <c r="A51" s="38">
        <v>6</v>
      </c>
      <c r="C51" s="94"/>
      <c r="D51" s="40"/>
      <c r="E51" s="39"/>
      <c r="F51" s="41"/>
      <c r="G51" s="42"/>
      <c r="H51" s="71"/>
      <c r="I51" s="44"/>
      <c r="J51" s="47"/>
      <c r="K51" s="42"/>
      <c r="L51" s="46"/>
      <c r="M51" s="48"/>
      <c r="N51" s="48"/>
      <c r="O51" s="48"/>
      <c r="P51" s="48"/>
      <c r="Q51" s="48"/>
      <c r="R51" s="48"/>
      <c r="S51" s="48"/>
      <c r="T51" s="48"/>
      <c r="U51" s="50"/>
      <c r="V51" s="51"/>
      <c r="W51" s="52"/>
      <c r="X51" s="96"/>
      <c r="AA51" s="16"/>
      <c r="AB51" s="54"/>
    </row>
    <row r="52" spans="1:28" outlineLevel="1">
      <c r="A52" s="38">
        <v>7</v>
      </c>
      <c r="B52" s="60"/>
      <c r="C52" s="94"/>
      <c r="D52" s="40"/>
      <c r="E52" s="39"/>
      <c r="F52" s="41"/>
      <c r="G52" s="42"/>
      <c r="H52" s="71"/>
      <c r="I52" s="44"/>
      <c r="J52" s="47"/>
      <c r="K52" s="42"/>
      <c r="L52" s="46"/>
      <c r="M52" s="48"/>
      <c r="N52" s="48"/>
      <c r="O52" s="48"/>
      <c r="P52" s="48"/>
      <c r="Q52" s="48"/>
      <c r="R52" s="48"/>
      <c r="S52" s="48"/>
      <c r="T52" s="48"/>
      <c r="U52" s="50"/>
      <c r="V52" s="51"/>
      <c r="W52" s="52"/>
      <c r="X52" s="96"/>
      <c r="AA52" s="16"/>
      <c r="AB52" s="54"/>
    </row>
    <row r="53" spans="1:28" outlineLevel="1">
      <c r="A53" s="38">
        <v>8</v>
      </c>
      <c r="B53" s="60"/>
      <c r="C53" s="94"/>
      <c r="D53" s="40"/>
      <c r="E53" s="39"/>
      <c r="F53" s="41"/>
      <c r="G53" s="42"/>
      <c r="H53" s="71"/>
      <c r="I53" s="44"/>
      <c r="J53" s="47"/>
      <c r="K53" s="42"/>
      <c r="L53" s="46"/>
      <c r="M53" s="48"/>
      <c r="N53" s="48"/>
      <c r="O53" s="48"/>
      <c r="P53" s="48"/>
      <c r="Q53" s="48"/>
      <c r="R53" s="48"/>
      <c r="S53" s="48"/>
      <c r="T53" s="48"/>
      <c r="U53" s="50"/>
      <c r="V53" s="51"/>
      <c r="W53" s="52"/>
      <c r="X53" s="96"/>
      <c r="AA53" s="16"/>
      <c r="AB53" s="54"/>
    </row>
    <row r="54" spans="1:28" outlineLevel="1">
      <c r="A54" s="38">
        <v>9</v>
      </c>
      <c r="B54" s="60"/>
      <c r="C54" s="39"/>
      <c r="D54" s="40"/>
      <c r="E54" s="39"/>
      <c r="F54" s="41"/>
      <c r="G54" s="42"/>
      <c r="H54" s="71"/>
      <c r="I54" s="44"/>
      <c r="J54" s="45"/>
      <c r="K54" s="42"/>
      <c r="L54" s="46"/>
      <c r="M54" s="48"/>
      <c r="N54" s="48"/>
      <c r="O54" s="48"/>
      <c r="P54" s="48"/>
      <c r="Q54" s="48"/>
      <c r="R54" s="48"/>
      <c r="S54" s="48"/>
      <c r="T54" s="48"/>
      <c r="U54" s="50"/>
      <c r="V54" s="51"/>
      <c r="W54" s="52"/>
      <c r="X54" s="96"/>
      <c r="AA54" s="16"/>
      <c r="AB54" s="54"/>
    </row>
    <row r="55" spans="1:28">
      <c r="A55" s="61"/>
      <c r="B55" s="98" t="s">
        <v>73</v>
      </c>
      <c r="C55" s="63">
        <f>SUM(C46:C54)</f>
        <v>2982.5</v>
      </c>
      <c r="D55" s="64">
        <f t="shared" si="19"/>
        <v>0.94132439228834874</v>
      </c>
      <c r="E55" s="63">
        <f>SUM(E46:E54)</f>
        <v>2807.5</v>
      </c>
      <c r="F55" s="64">
        <f>G55/E55</f>
        <v>0.26375779162956364</v>
      </c>
      <c r="G55" s="63">
        <f>SUM(G46:G54)</f>
        <v>740.5</v>
      </c>
      <c r="H55" s="66">
        <f>SUM(H46:H54)</f>
        <v>2963.4826010294578</v>
      </c>
      <c r="I55" s="65">
        <f>SUM(I46:I54)</f>
        <v>357.91140775673426</v>
      </c>
      <c r="J55" s="65">
        <f t="shared" si="20"/>
        <v>4833374.8515426638</v>
      </c>
      <c r="K55" s="63">
        <f>L55*10/H55</f>
        <v>1.1404732893606375</v>
      </c>
      <c r="L55" s="66">
        <f>SUM(L46:L54)</f>
        <v>337.97727499590832</v>
      </c>
      <c r="M55" s="67">
        <f t="shared" si="21"/>
        <v>0</v>
      </c>
      <c r="N55" s="67"/>
      <c r="O55" s="67">
        <f>SUM(O46:O54)</f>
        <v>0</v>
      </c>
      <c r="P55" s="67">
        <f>SUM(P46:P54)</f>
        <v>0</v>
      </c>
      <c r="Q55" s="67">
        <f>SUM(Q46:Q54)</f>
        <v>0</v>
      </c>
      <c r="R55" s="67">
        <f t="shared" si="22"/>
        <v>0</v>
      </c>
      <c r="S55" s="67">
        <f>R55*10/H55</f>
        <v>0</v>
      </c>
      <c r="T55" s="67">
        <f>SUM(T46:T54)</f>
        <v>0</v>
      </c>
      <c r="U55" s="66">
        <f t="shared" si="23"/>
        <v>695.88868275264258</v>
      </c>
      <c r="V55" s="63">
        <f t="shared" si="24"/>
        <v>2.348212479840118</v>
      </c>
      <c r="W55" s="67"/>
      <c r="X55" s="65"/>
      <c r="AA55" s="16"/>
      <c r="AB55" s="54"/>
    </row>
    <row r="56" spans="1:28">
      <c r="A56" s="33" t="s">
        <v>45</v>
      </c>
      <c r="B56" s="34" t="s">
        <v>74</v>
      </c>
      <c r="C56" s="56"/>
      <c r="D56" s="69"/>
      <c r="E56" s="56"/>
      <c r="F56" s="69"/>
      <c r="G56" s="56"/>
      <c r="H56" s="50"/>
      <c r="I56" s="48"/>
      <c r="J56" s="48"/>
      <c r="K56" s="56"/>
      <c r="L56" s="50"/>
      <c r="M56" s="48"/>
      <c r="N56" s="48"/>
      <c r="O56" s="48"/>
      <c r="P56" s="48"/>
      <c r="Q56" s="48"/>
      <c r="R56" s="48"/>
      <c r="S56" s="48"/>
      <c r="T56" s="48"/>
      <c r="U56" s="70"/>
      <c r="V56" s="51"/>
      <c r="W56" s="48"/>
      <c r="X56" s="48"/>
      <c r="AA56" s="16"/>
      <c r="AB56" s="54"/>
    </row>
    <row r="57" spans="1:28">
      <c r="A57" s="38">
        <v>1</v>
      </c>
      <c r="B57" s="60" t="s">
        <v>75</v>
      </c>
      <c r="C57" s="39">
        <f>'[1]Input_St Details'!H25</f>
        <v>115</v>
      </c>
      <c r="D57" s="40">
        <f t="shared" ref="D57:D72" si="25">E57/C57</f>
        <v>0.5</v>
      </c>
      <c r="E57" s="39">
        <f>'[1]Input_St Details'!AO25</f>
        <v>57.5</v>
      </c>
      <c r="F57" s="41">
        <f>'[1]Input_Cap Allo'!U24</f>
        <v>0.25</v>
      </c>
      <c r="G57" s="42">
        <f t="shared" ref="G57:G68" si="26">E57*F57</f>
        <v>14.375</v>
      </c>
      <c r="H57" s="71">
        <f>'[1]F1a 10-11-W'!O64</f>
        <v>4.8903690551199999</v>
      </c>
      <c r="I57" s="44">
        <v>2</v>
      </c>
      <c r="J57" s="47">
        <f t="shared" ref="J57:J75" si="27">I57*10^7/G57</f>
        <v>1391304.3478260869</v>
      </c>
      <c r="K57" s="42">
        <f>'[1]Input_St Details'!EA25</f>
        <v>3.8329430160685218</v>
      </c>
      <c r="L57" s="46">
        <f>[1]West!DL289</f>
        <v>1.874450591581982</v>
      </c>
      <c r="M57" s="48">
        <f t="shared" ref="M57:M72" si="28">H57*N57/10</f>
        <v>0</v>
      </c>
      <c r="N57" s="48"/>
      <c r="O57" s="48"/>
      <c r="P57" s="48"/>
      <c r="Q57" s="48"/>
      <c r="R57" s="48">
        <f t="shared" ref="R57:R72" si="29">(SUM(O57:Q57))</f>
        <v>0</v>
      </c>
      <c r="S57" s="48">
        <f>R57*10/H57</f>
        <v>0</v>
      </c>
      <c r="T57" s="48"/>
      <c r="U57" s="50">
        <f t="shared" ref="U57:U75" si="30">SUM(I57,L57,M57,R57)</f>
        <v>3.874450591581982</v>
      </c>
      <c r="V57" s="51">
        <f t="shared" ref="V57:V72" si="31">U57*10/H57</f>
        <v>7.922613913004386</v>
      </c>
      <c r="W57" s="52"/>
      <c r="X57" s="96"/>
      <c r="AA57" s="16"/>
      <c r="AB57" s="54"/>
    </row>
    <row r="58" spans="1:28">
      <c r="A58" s="38">
        <v>2</v>
      </c>
      <c r="B58" s="60" t="s">
        <v>76</v>
      </c>
      <c r="C58" s="39">
        <f>'[1]Input_St Details'!H26</f>
        <v>271</v>
      </c>
      <c r="D58" s="40">
        <f t="shared" si="25"/>
        <v>0.5</v>
      </c>
      <c r="E58" s="39">
        <f>'[1]Input_St Details'!AO26</f>
        <v>135.5</v>
      </c>
      <c r="F58" s="41">
        <f>'[1]Input_Cap Allo'!U25</f>
        <v>0.5</v>
      </c>
      <c r="G58" s="42">
        <f t="shared" si="26"/>
        <v>67.75</v>
      </c>
      <c r="H58" s="71">
        <f>'[1]F1a 10-11-W'!O65</f>
        <v>20.688346878559994</v>
      </c>
      <c r="I58" s="44">
        <f>[1]West!DL350</f>
        <v>3.0700959374999992</v>
      </c>
      <c r="J58" s="47">
        <f t="shared" si="27"/>
        <v>453150.6918819187</v>
      </c>
      <c r="K58" s="42">
        <f>'[1]Input_St Details'!EA26</f>
        <v>1.5100000102726514</v>
      </c>
      <c r="L58" s="46">
        <f>[1]West!DL290</f>
        <v>3.123940399914976</v>
      </c>
      <c r="M58" s="48">
        <f t="shared" si="28"/>
        <v>0</v>
      </c>
      <c r="N58" s="48"/>
      <c r="O58" s="48"/>
      <c r="P58" s="48"/>
      <c r="Q58" s="48"/>
      <c r="R58" s="48">
        <f t="shared" si="29"/>
        <v>0</v>
      </c>
      <c r="S58" s="48">
        <f>R58*10/H58</f>
        <v>0</v>
      </c>
      <c r="T58" s="48"/>
      <c r="U58" s="50">
        <f t="shared" si="30"/>
        <v>6.1940363374149747</v>
      </c>
      <c r="V58" s="51">
        <f t="shared" si="31"/>
        <v>2.993973551281691</v>
      </c>
      <c r="W58" s="52"/>
      <c r="X58" s="96"/>
      <c r="AA58" s="16"/>
      <c r="AB58" s="54"/>
    </row>
    <row r="59" spans="1:28">
      <c r="A59" s="38">
        <v>3</v>
      </c>
      <c r="B59" s="60" t="s">
        <v>77</v>
      </c>
      <c r="C59" s="39">
        <f>'[1]Input_St Details'!H27</f>
        <v>160</v>
      </c>
      <c r="D59" s="40">
        <f t="shared" si="25"/>
        <v>0.66668749999999999</v>
      </c>
      <c r="E59" s="39">
        <f>'[1]Input_St Details'!AO27</f>
        <v>106.67</v>
      </c>
      <c r="F59" s="41">
        <f>'[1]Input_Cap Allo'!U26</f>
        <v>0.3</v>
      </c>
      <c r="G59" s="42">
        <f t="shared" si="26"/>
        <v>32.000999999999998</v>
      </c>
      <c r="H59" s="71">
        <f>'[1]F1a 10-11-W'!O67</f>
        <v>63.189800134656004</v>
      </c>
      <c r="I59" s="44">
        <f>[1]West!DL351</f>
        <v>88.019999999999982</v>
      </c>
      <c r="J59" s="47">
        <f t="shared" si="27"/>
        <v>27505390.456548229</v>
      </c>
      <c r="K59" s="42">
        <f>'[1]Input_St Details'!EA27</f>
        <v>0.28280588205909085</v>
      </c>
      <c r="L59" s="46">
        <f>[1]West!DL291</f>
        <v>1.787044716421905</v>
      </c>
      <c r="M59" s="48">
        <f t="shared" si="28"/>
        <v>0</v>
      </c>
      <c r="N59" s="48"/>
      <c r="O59" s="48"/>
      <c r="P59" s="48"/>
      <c r="Q59" s="48"/>
      <c r="R59" s="48">
        <f t="shared" si="29"/>
        <v>0</v>
      </c>
      <c r="S59" s="48">
        <f>R59*10/H59</f>
        <v>0</v>
      </c>
      <c r="T59" s="48"/>
      <c r="U59" s="50">
        <f t="shared" si="30"/>
        <v>89.807044716421885</v>
      </c>
      <c r="V59" s="51">
        <f t="shared" si="31"/>
        <v>14.212269151832281</v>
      </c>
      <c r="W59" s="52"/>
      <c r="X59" s="96"/>
      <c r="AA59" s="16"/>
      <c r="AB59" s="54"/>
    </row>
    <row r="60" spans="1:28">
      <c r="A60" s="38">
        <v>4</v>
      </c>
      <c r="B60" s="60" t="s">
        <v>78</v>
      </c>
      <c r="C60" s="39">
        <f>'[1]Input_St Details'!H28</f>
        <v>315</v>
      </c>
      <c r="D60" s="40">
        <f t="shared" si="25"/>
        <v>1</v>
      </c>
      <c r="E60" s="39">
        <f>'[1]Input_St Details'!AO28</f>
        <v>315</v>
      </c>
      <c r="F60" s="41">
        <f>'[1]Input_Cap Allo'!U27</f>
        <v>0.6</v>
      </c>
      <c r="G60" s="42">
        <f t="shared" si="26"/>
        <v>189</v>
      </c>
      <c r="H60" s="71">
        <f>'[1]F1a 10-11-W'!O68</f>
        <v>542.4961548576</v>
      </c>
      <c r="I60" s="44">
        <f>[1]West!DL352</f>
        <v>0</v>
      </c>
      <c r="J60" s="47">
        <f t="shared" si="27"/>
        <v>0</v>
      </c>
      <c r="K60" s="42">
        <f>'[1]Input_St Details'!EA28</f>
        <v>1.0072282813931241</v>
      </c>
      <c r="L60" s="46">
        <f>[1]West!DL292</f>
        <v>54.641746971959854</v>
      </c>
      <c r="M60" s="48">
        <f t="shared" si="28"/>
        <v>0</v>
      </c>
      <c r="N60" s="48"/>
      <c r="O60" s="48"/>
      <c r="P60" s="48"/>
      <c r="Q60" s="48"/>
      <c r="R60" s="48">
        <f t="shared" si="29"/>
        <v>0</v>
      </c>
      <c r="S60" s="48">
        <f>R60*10/H60</f>
        <v>0</v>
      </c>
      <c r="T60" s="48"/>
      <c r="U60" s="50">
        <f t="shared" si="30"/>
        <v>54.641746971959854</v>
      </c>
      <c r="V60" s="51">
        <f t="shared" si="31"/>
        <v>1.0072282813931241</v>
      </c>
      <c r="W60" s="52"/>
      <c r="X60" s="96"/>
      <c r="AA60" s="16"/>
      <c r="AB60" s="54"/>
    </row>
    <row r="61" spans="1:28">
      <c r="A61" s="38">
        <v>5</v>
      </c>
      <c r="B61" s="35" t="s">
        <v>79</v>
      </c>
      <c r="C61" s="39">
        <f>'[1]Input_St Details'!H29</f>
        <v>30</v>
      </c>
      <c r="D61" s="40">
        <f t="shared" si="25"/>
        <v>1</v>
      </c>
      <c r="E61" s="39">
        <f>'[1]Input_St Details'!AO29</f>
        <v>30</v>
      </c>
      <c r="F61" s="41">
        <f>'[1]Input_Cap Allo'!U28</f>
        <v>0.6</v>
      </c>
      <c r="G61" s="42">
        <f t="shared" si="26"/>
        <v>18</v>
      </c>
      <c r="H61" s="71">
        <f>'[1]F1a 10-11-W'!O69</f>
        <v>0</v>
      </c>
      <c r="I61" s="44">
        <f>[1]West!DL353</f>
        <v>0</v>
      </c>
      <c r="J61" s="47">
        <f t="shared" si="27"/>
        <v>0</v>
      </c>
      <c r="K61" s="42">
        <f>'[1]Input_St Details'!EA29</f>
        <v>0</v>
      </c>
      <c r="L61" s="46">
        <f>[1]West!DL293</f>
        <v>0</v>
      </c>
      <c r="M61" s="48">
        <f t="shared" si="28"/>
        <v>0</v>
      </c>
      <c r="N61" s="48"/>
      <c r="O61" s="48"/>
      <c r="P61" s="48"/>
      <c r="Q61" s="48"/>
      <c r="R61" s="48">
        <f t="shared" si="29"/>
        <v>0</v>
      </c>
      <c r="S61" s="48" t="e">
        <f>R61*10/H61</f>
        <v>#DIV/0!</v>
      </c>
      <c r="T61" s="48"/>
      <c r="U61" s="50">
        <f t="shared" si="30"/>
        <v>0</v>
      </c>
      <c r="V61" s="51" t="e">
        <f t="shared" si="31"/>
        <v>#DIV/0!</v>
      </c>
      <c r="W61" s="52"/>
      <c r="X61" s="96"/>
      <c r="AA61" s="16"/>
      <c r="AB61" s="54"/>
    </row>
    <row r="62" spans="1:28">
      <c r="A62" s="38">
        <v>6</v>
      </c>
      <c r="B62" s="60" t="s">
        <v>80</v>
      </c>
      <c r="C62" s="39">
        <f>'[1]Input_St Details'!H30</f>
        <v>60</v>
      </c>
      <c r="D62" s="40">
        <f t="shared" si="25"/>
        <v>1</v>
      </c>
      <c r="E62" s="39">
        <f>'[1]Input_St Details'!AO30</f>
        <v>60</v>
      </c>
      <c r="F62" s="41">
        <f>'[1]Input_Cap Allo'!U29</f>
        <v>0.6</v>
      </c>
      <c r="G62" s="42">
        <f t="shared" si="26"/>
        <v>36</v>
      </c>
      <c r="H62" s="71">
        <f>'[1]F1a 10-11-W'!O70</f>
        <v>0</v>
      </c>
      <c r="I62" s="44">
        <f>[1]West!DL354</f>
        <v>8.5860000000000021</v>
      </c>
      <c r="J62" s="47">
        <f t="shared" si="27"/>
        <v>2385000.0000000005</v>
      </c>
      <c r="K62" s="42">
        <f>'[1]Input_St Details'!EA30</f>
        <v>0</v>
      </c>
      <c r="L62" s="46">
        <f>[1]West!DL294</f>
        <v>0</v>
      </c>
      <c r="M62" s="48">
        <f t="shared" si="28"/>
        <v>0</v>
      </c>
      <c r="N62" s="48"/>
      <c r="O62" s="48"/>
      <c r="P62" s="48"/>
      <c r="Q62" s="48"/>
      <c r="R62" s="48">
        <f t="shared" si="29"/>
        <v>0</v>
      </c>
      <c r="S62" s="48"/>
      <c r="T62" s="48"/>
      <c r="U62" s="50">
        <f t="shared" si="30"/>
        <v>8.5860000000000021</v>
      </c>
      <c r="V62" s="51" t="e">
        <f t="shared" si="31"/>
        <v>#DIV/0!</v>
      </c>
      <c r="W62" s="52"/>
      <c r="X62" s="96"/>
      <c r="AA62" s="16"/>
      <c r="AB62" s="54"/>
    </row>
    <row r="63" spans="1:28">
      <c r="A63" s="38">
        <v>7</v>
      </c>
      <c r="B63" s="60" t="s">
        <v>81</v>
      </c>
      <c r="C63" s="39">
        <f>'[1]Input_St Details'!H31</f>
        <v>20</v>
      </c>
      <c r="D63" s="40">
        <f t="shared" si="25"/>
        <v>1</v>
      </c>
      <c r="E63" s="39">
        <f>'[1]Input_St Details'!AO31</f>
        <v>20</v>
      </c>
      <c r="F63" s="41">
        <f>'[1]Input_Cap Allo'!U30</f>
        <v>0.6</v>
      </c>
      <c r="G63" s="42">
        <f t="shared" si="26"/>
        <v>12</v>
      </c>
      <c r="H63" s="71">
        <f>'[1]F1a 10-11-W'!O71</f>
        <v>8.2242573219840036</v>
      </c>
      <c r="I63" s="44">
        <f>[1]West!DL355</f>
        <v>0.87900000000000011</v>
      </c>
      <c r="J63" s="47">
        <f t="shared" si="27"/>
        <v>732500.00000000012</v>
      </c>
      <c r="K63" s="42">
        <f>'[1]Input_St Details'!EA31</f>
        <v>0.88784575681016942</v>
      </c>
      <c r="L63" s="46">
        <f>[1]West!DL295</f>
        <v>0.73018719662384646</v>
      </c>
      <c r="M63" s="48">
        <f t="shared" si="28"/>
        <v>0</v>
      </c>
      <c r="N63" s="48"/>
      <c r="O63" s="48"/>
      <c r="P63" s="48"/>
      <c r="Q63" s="48"/>
      <c r="R63" s="48">
        <f t="shared" si="29"/>
        <v>0</v>
      </c>
      <c r="S63" s="48"/>
      <c r="T63" s="48"/>
      <c r="U63" s="50">
        <f t="shared" si="30"/>
        <v>1.6091871966238465</v>
      </c>
      <c r="V63" s="51">
        <f t="shared" si="31"/>
        <v>1.9566352724912666</v>
      </c>
      <c r="W63" s="52"/>
      <c r="X63" s="96"/>
      <c r="AA63" s="16"/>
      <c r="AB63" s="54"/>
    </row>
    <row r="64" spans="1:28" ht="13.5" customHeight="1">
      <c r="A64" s="38">
        <v>8</v>
      </c>
      <c r="B64" s="60" t="s">
        <v>82</v>
      </c>
      <c r="C64" s="39">
        <f>'[1]Input_St Details'!H32</f>
        <v>20</v>
      </c>
      <c r="D64" s="40">
        <f t="shared" si="25"/>
        <v>1</v>
      </c>
      <c r="E64" s="39">
        <f>'[1]Input_St Details'!AO32</f>
        <v>20</v>
      </c>
      <c r="F64" s="41">
        <f>'[1]Input_Cap Allo'!U31</f>
        <v>0.15</v>
      </c>
      <c r="G64" s="42">
        <f t="shared" si="26"/>
        <v>3</v>
      </c>
      <c r="H64" s="71">
        <f>'[1]F1a 10-11-W'!O72</f>
        <v>10.464549119999999</v>
      </c>
      <c r="I64" s="44">
        <f>[1]West!DL356</f>
        <v>4.9359999999999999</v>
      </c>
      <c r="J64" s="47">
        <f t="shared" si="27"/>
        <v>16453333.333333334</v>
      </c>
      <c r="K64" s="42">
        <f>'[1]Input_St Details'!EA32</f>
        <v>0.58840021164021161</v>
      </c>
      <c r="L64" s="46">
        <f>[1]West!DL296</f>
        <v>0.61573429169273908</v>
      </c>
      <c r="M64" s="48">
        <f t="shared" si="28"/>
        <v>0</v>
      </c>
      <c r="N64" s="48"/>
      <c r="O64" s="48"/>
      <c r="P64" s="48"/>
      <c r="Q64" s="48"/>
      <c r="R64" s="48">
        <f t="shared" si="29"/>
        <v>0</v>
      </c>
      <c r="S64" s="48">
        <f>R64*10/H64</f>
        <v>0</v>
      </c>
      <c r="T64" s="48"/>
      <c r="U64" s="50">
        <f t="shared" si="30"/>
        <v>5.551734291692739</v>
      </c>
      <c r="V64" s="51">
        <f t="shared" si="31"/>
        <v>5.3052780660011267</v>
      </c>
      <c r="W64" s="52"/>
      <c r="X64" s="96"/>
      <c r="AA64" s="16"/>
      <c r="AB64" s="54"/>
    </row>
    <row r="65" spans="1:28">
      <c r="A65" s="38">
        <v>9</v>
      </c>
      <c r="B65" s="60" t="s">
        <v>83</v>
      </c>
      <c r="C65" s="39">
        <f>'[1]Input_St Details'!H33</f>
        <v>100</v>
      </c>
      <c r="D65" s="40">
        <f t="shared" si="25"/>
        <v>1</v>
      </c>
      <c r="E65" s="39">
        <f>'[1]Input_St Details'!AO33</f>
        <v>100</v>
      </c>
      <c r="F65" s="41">
        <f>'[1]Input_Cap Allo'!U32</f>
        <v>0.4</v>
      </c>
      <c r="G65" s="42">
        <f t="shared" si="26"/>
        <v>40</v>
      </c>
      <c r="H65" s="71">
        <f>'[1]F1a 10-11-W'!O73</f>
        <v>159.88352495615999</v>
      </c>
      <c r="I65" s="44">
        <f>[1]West!DL357</f>
        <v>2.1520000000000001</v>
      </c>
      <c r="J65" s="47">
        <f t="shared" si="27"/>
        <v>538000</v>
      </c>
      <c r="K65" s="42">
        <f>'[1]Input_St Details'!EA33</f>
        <v>0.34881162569026908</v>
      </c>
      <c r="L65" s="46">
        <f>[1]West!DL297</f>
        <v>5.5769232261048876</v>
      </c>
      <c r="M65" s="48">
        <f t="shared" si="28"/>
        <v>0</v>
      </c>
      <c r="N65" s="48"/>
      <c r="O65" s="48"/>
      <c r="P65" s="48"/>
      <c r="Q65" s="48"/>
      <c r="R65" s="48">
        <f t="shared" si="29"/>
        <v>0</v>
      </c>
      <c r="S65" s="48">
        <f>R65*10/H65</f>
        <v>0</v>
      </c>
      <c r="T65" s="48"/>
      <c r="U65" s="50">
        <f t="shared" si="30"/>
        <v>7.7289232261048877</v>
      </c>
      <c r="V65" s="51">
        <f t="shared" si="31"/>
        <v>0.48340960885270429</v>
      </c>
      <c r="W65" s="52"/>
      <c r="X65" s="96"/>
      <c r="AA65" s="16"/>
      <c r="AB65" s="54"/>
    </row>
    <row r="66" spans="1:28">
      <c r="A66" s="38">
        <v>10</v>
      </c>
      <c r="B66" s="60" t="s">
        <v>84</v>
      </c>
      <c r="C66" s="39">
        <f>'[1]Input_St Details'!H34</f>
        <v>45</v>
      </c>
      <c r="D66" s="40">
        <f t="shared" si="25"/>
        <v>0.5</v>
      </c>
      <c r="E66" s="39">
        <f>'[1]Input_St Details'!AO34</f>
        <v>22.5</v>
      </c>
      <c r="F66" s="41">
        <f>'[1]Input_Cap Allo'!U33</f>
        <v>0.4</v>
      </c>
      <c r="G66" s="42">
        <f t="shared" si="26"/>
        <v>9</v>
      </c>
      <c r="H66" s="71">
        <f>'[1]F1a 10-11-W'!O74</f>
        <v>0.48940913254400131</v>
      </c>
      <c r="I66" s="44">
        <f>[1]West!DL358</f>
        <v>8.3760000000000012</v>
      </c>
      <c r="J66" s="45">
        <f t="shared" si="27"/>
        <v>9306666.6666666679</v>
      </c>
      <c r="K66" s="42">
        <f>'[1]Input_St Details'!EA34</f>
        <v>1.3878668659317834</v>
      </c>
      <c r="L66" s="46">
        <f>[1]West!DL298</f>
        <v>6.7923471894223597E-2</v>
      </c>
      <c r="M66" s="48">
        <f t="shared" si="28"/>
        <v>0</v>
      </c>
      <c r="N66" s="48"/>
      <c r="O66" s="48"/>
      <c r="P66" s="48"/>
      <c r="Q66" s="48"/>
      <c r="R66" s="48">
        <f t="shared" si="29"/>
        <v>0</v>
      </c>
      <c r="S66" s="48">
        <f>R66*10/H66</f>
        <v>0</v>
      </c>
      <c r="T66" s="48"/>
      <c r="U66" s="50">
        <f t="shared" si="30"/>
        <v>8.4439234718942249</v>
      </c>
      <c r="V66" s="51">
        <f t="shared" si="31"/>
        <v>172.53301809064743</v>
      </c>
      <c r="W66" s="52"/>
      <c r="X66" s="96"/>
      <c r="AA66" s="16"/>
      <c r="AB66" s="54"/>
    </row>
    <row r="67" spans="1:28">
      <c r="A67" s="38">
        <v>11</v>
      </c>
      <c r="B67" s="60" t="s">
        <v>85</v>
      </c>
      <c r="C67" s="39">
        <f>'[1]Input_St Details'!H35</f>
        <v>40</v>
      </c>
      <c r="D67" s="40">
        <f t="shared" si="25"/>
        <v>1.5</v>
      </c>
      <c r="E67" s="39">
        <f>'[1]Input_St Details'!AO35</f>
        <v>60</v>
      </c>
      <c r="F67" s="41">
        <f>'[1]Input_Cap Allo'!U34</f>
        <v>0.3</v>
      </c>
      <c r="G67" s="42">
        <f t="shared" si="26"/>
        <v>18</v>
      </c>
      <c r="H67" s="71">
        <f>'[1]F1a 10-11-W'!O76</f>
        <v>2.3768559360000001</v>
      </c>
      <c r="I67" s="44">
        <f>[1]West!DL359</f>
        <v>0</v>
      </c>
      <c r="J67" s="45">
        <f t="shared" si="27"/>
        <v>0</v>
      </c>
      <c r="K67" s="42">
        <f>'[1]Input_St Details'!EA35</f>
        <v>3.753739439244753</v>
      </c>
      <c r="L67" s="46">
        <f>[1]West!DL299</f>
        <v>0.89220978683662022</v>
      </c>
      <c r="M67" s="48">
        <f t="shared" si="28"/>
        <v>0</v>
      </c>
      <c r="N67" s="48"/>
      <c r="O67" s="48"/>
      <c r="P67" s="48"/>
      <c r="Q67" s="48"/>
      <c r="R67" s="48">
        <f t="shared" si="29"/>
        <v>0</v>
      </c>
      <c r="S67" s="48">
        <f>R67*10/H67</f>
        <v>0</v>
      </c>
      <c r="T67" s="48"/>
      <c r="U67" s="50">
        <f t="shared" si="30"/>
        <v>0.89220978683662022</v>
      </c>
      <c r="V67" s="51">
        <f t="shared" si="31"/>
        <v>3.753739439244753</v>
      </c>
      <c r="W67" s="52"/>
      <c r="X67" s="96"/>
      <c r="AA67" s="16"/>
      <c r="AB67" s="54"/>
    </row>
    <row r="68" spans="1:28">
      <c r="A68" s="38">
        <v>12</v>
      </c>
      <c r="B68" s="60" t="s">
        <v>86</v>
      </c>
      <c r="C68" s="39">
        <f>'[1]Input_St Details'!H36</f>
        <v>1E-100</v>
      </c>
      <c r="D68" s="40">
        <f t="shared" si="25"/>
        <v>0</v>
      </c>
      <c r="E68" s="39">
        <f>'[1]Input_St Details'!AO36</f>
        <v>0</v>
      </c>
      <c r="F68" s="41">
        <f>'[1]Input_Cap Allo'!U35</f>
        <v>0.36880000000000002</v>
      </c>
      <c r="G68" s="42">
        <f t="shared" si="26"/>
        <v>0</v>
      </c>
      <c r="H68" s="71">
        <f>'[1]F1a 10-11-W'!O77</f>
        <v>0</v>
      </c>
      <c r="I68" s="44">
        <f>[1]West!DL360</f>
        <v>0</v>
      </c>
      <c r="J68" s="45"/>
      <c r="K68" s="42">
        <f>'[1]Input_St Details'!EA36</f>
        <v>0</v>
      </c>
      <c r="L68" s="46">
        <f>[1]West!DL300</f>
        <v>0</v>
      </c>
      <c r="M68" s="48">
        <f t="shared" si="28"/>
        <v>0</v>
      </c>
      <c r="N68" s="48"/>
      <c r="O68" s="48"/>
      <c r="P68" s="48"/>
      <c r="Q68" s="48"/>
      <c r="R68" s="48">
        <f t="shared" si="29"/>
        <v>0</v>
      </c>
      <c r="S68" s="48"/>
      <c r="T68" s="48"/>
      <c r="U68" s="50">
        <f t="shared" si="30"/>
        <v>0</v>
      </c>
      <c r="V68" s="51" t="e">
        <f t="shared" si="31"/>
        <v>#DIV/0!</v>
      </c>
      <c r="W68" s="52"/>
      <c r="X68" s="96"/>
      <c r="AA68" s="16"/>
      <c r="AB68" s="54"/>
    </row>
    <row r="69" spans="1:28" outlineLevel="1">
      <c r="A69" s="38"/>
      <c r="B69" s="60"/>
      <c r="C69" s="39"/>
      <c r="D69" s="40"/>
      <c r="E69" s="39"/>
      <c r="F69" s="41"/>
      <c r="G69" s="42"/>
      <c r="H69" s="71"/>
      <c r="I69" s="44"/>
      <c r="J69" s="45"/>
      <c r="K69" s="42"/>
      <c r="L69" s="46"/>
      <c r="M69" s="48"/>
      <c r="N69" s="48"/>
      <c r="O69" s="48"/>
      <c r="P69" s="48"/>
      <c r="Q69" s="48"/>
      <c r="R69" s="48"/>
      <c r="S69" s="48"/>
      <c r="T69" s="48"/>
      <c r="U69" s="50"/>
      <c r="V69" s="51"/>
      <c r="W69" s="52"/>
      <c r="X69" s="96"/>
      <c r="AA69" s="16"/>
      <c r="AB69" s="54"/>
    </row>
    <row r="70" spans="1:28" outlineLevel="1">
      <c r="A70" s="38"/>
      <c r="B70" s="60"/>
      <c r="C70" s="39"/>
      <c r="D70" s="40"/>
      <c r="E70" s="39"/>
      <c r="F70" s="41"/>
      <c r="G70" s="42"/>
      <c r="H70" s="71"/>
      <c r="I70" s="44"/>
      <c r="J70" s="45"/>
      <c r="K70" s="42"/>
      <c r="L70" s="46"/>
      <c r="M70" s="48"/>
      <c r="N70" s="48"/>
      <c r="O70" s="48"/>
      <c r="P70" s="48"/>
      <c r="Q70" s="48"/>
      <c r="R70" s="48"/>
      <c r="S70" s="48"/>
      <c r="T70" s="48"/>
      <c r="U70" s="50"/>
      <c r="V70" s="51"/>
      <c r="W70" s="52"/>
      <c r="X70" s="96"/>
      <c r="AA70" s="16"/>
      <c r="AB70" s="54"/>
    </row>
    <row r="71" spans="1:28">
      <c r="A71" s="61"/>
      <c r="B71" s="98" t="s">
        <v>87</v>
      </c>
      <c r="C71" s="63">
        <f>SUM(C57:C70)</f>
        <v>1176</v>
      </c>
      <c r="D71" s="64">
        <f t="shared" si="25"/>
        <v>0.78840986394557833</v>
      </c>
      <c r="E71" s="63">
        <f>SUM(E57:E70)</f>
        <v>927.17000000000007</v>
      </c>
      <c r="F71" s="64">
        <f>G71/E71</f>
        <v>0.47361972453811052</v>
      </c>
      <c r="G71" s="63">
        <f>SUM(G57:G70)</f>
        <v>439.12599999999998</v>
      </c>
      <c r="H71" s="65">
        <f>SUM(H57:H70)</f>
        <v>812.70326739262396</v>
      </c>
      <c r="I71" s="65">
        <f>SUM(I57:I70)</f>
        <v>118.01909593749998</v>
      </c>
      <c r="J71" s="65">
        <f t="shared" si="27"/>
        <v>2687590.7128591789</v>
      </c>
      <c r="K71" s="63">
        <f>L71*10/H71</f>
        <v>0.85283477295959587</v>
      </c>
      <c r="L71" s="66">
        <f>SUM(L57:L70)</f>
        <v>69.310160653031019</v>
      </c>
      <c r="M71" s="67">
        <f t="shared" si="28"/>
        <v>0</v>
      </c>
      <c r="N71" s="67"/>
      <c r="O71" s="67">
        <f>SUM(O57:O70)</f>
        <v>0</v>
      </c>
      <c r="P71" s="67">
        <f>SUM(P57:P70)</f>
        <v>0</v>
      </c>
      <c r="Q71" s="67">
        <f>SUM(Q57:Q70)</f>
        <v>0</v>
      </c>
      <c r="R71" s="67">
        <f t="shared" si="29"/>
        <v>0</v>
      </c>
      <c r="S71" s="67">
        <f>R71*10/H71</f>
        <v>0</v>
      </c>
      <c r="T71" s="67">
        <f>SUM(T57:T70)</f>
        <v>0</v>
      </c>
      <c r="U71" s="66">
        <f t="shared" si="30"/>
        <v>187.329256590531</v>
      </c>
      <c r="V71" s="63">
        <f t="shared" si="31"/>
        <v>2.3050141928373793</v>
      </c>
      <c r="W71" s="67"/>
      <c r="X71" s="65"/>
      <c r="AA71" s="16"/>
      <c r="AB71" s="54"/>
    </row>
    <row r="72" spans="1:28" s="100" customFormat="1">
      <c r="A72" s="99" t="s">
        <v>88</v>
      </c>
      <c r="B72" s="87" t="s">
        <v>89</v>
      </c>
      <c r="C72" s="88">
        <f>SUM(C55,C71)</f>
        <v>4158.5</v>
      </c>
      <c r="D72" s="89">
        <f t="shared" si="25"/>
        <v>0.89808103883611878</v>
      </c>
      <c r="E72" s="88">
        <f>SUM(E55,E71)</f>
        <v>3734.67</v>
      </c>
      <c r="F72" s="89">
        <f>G72/E72</f>
        <v>0.31585816149753526</v>
      </c>
      <c r="G72" s="88">
        <f>SUM(G55,G71)</f>
        <v>1179.626</v>
      </c>
      <c r="H72" s="91">
        <f>SUM(H55,H71)</f>
        <v>3776.1858684220815</v>
      </c>
      <c r="I72" s="91">
        <f>SUM(I55,I71)</f>
        <v>475.93050369423423</v>
      </c>
      <c r="J72" s="91">
        <f t="shared" si="27"/>
        <v>4034588.1126241223</v>
      </c>
      <c r="K72" s="88">
        <f>L72*10/H72</f>
        <v>1.0785682957368001</v>
      </c>
      <c r="L72" s="90">
        <f>SUM(L55,L71)</f>
        <v>407.28743564893932</v>
      </c>
      <c r="M72" s="92">
        <f t="shared" si="28"/>
        <v>0</v>
      </c>
      <c r="N72" s="92"/>
      <c r="O72" s="92">
        <f>SUM(O55,O71)</f>
        <v>0</v>
      </c>
      <c r="P72" s="92"/>
      <c r="Q72" s="92">
        <f>SUM(Q55,Q71)</f>
        <v>0</v>
      </c>
      <c r="R72" s="92">
        <f t="shared" si="29"/>
        <v>0</v>
      </c>
      <c r="S72" s="92">
        <f>R72*10/H72</f>
        <v>0</v>
      </c>
      <c r="T72" s="92">
        <f>SUM(T55,T71)</f>
        <v>0</v>
      </c>
      <c r="U72" s="90">
        <f t="shared" si="30"/>
        <v>883.21793934317361</v>
      </c>
      <c r="V72" s="88">
        <f t="shared" si="31"/>
        <v>2.3389154297964558</v>
      </c>
      <c r="W72" s="67"/>
      <c r="X72" s="67"/>
      <c r="AA72" s="16"/>
      <c r="AB72" s="54"/>
    </row>
    <row r="73" spans="1:28" s="100" customFormat="1">
      <c r="A73" s="99" t="s">
        <v>90</v>
      </c>
      <c r="B73" s="101" t="s">
        <v>91</v>
      </c>
      <c r="C73" s="88"/>
      <c r="D73" s="91"/>
      <c r="E73" s="88"/>
      <c r="F73" s="89"/>
      <c r="G73" s="88"/>
      <c r="H73" s="91">
        <f>'[1]F1a 10-11-W'!O45</f>
        <v>0</v>
      </c>
      <c r="I73" s="91"/>
      <c r="J73" s="91"/>
      <c r="K73" s="88">
        <f>[1]West!DL14</f>
        <v>0</v>
      </c>
      <c r="L73" s="90">
        <f>[1]West!DL13</f>
        <v>0</v>
      </c>
      <c r="M73" s="92"/>
      <c r="N73" s="92"/>
      <c r="O73" s="92"/>
      <c r="P73" s="92"/>
      <c r="Q73" s="92"/>
      <c r="R73" s="92"/>
      <c r="S73" s="92"/>
      <c r="T73" s="92"/>
      <c r="U73" s="90">
        <f t="shared" si="30"/>
        <v>0</v>
      </c>
      <c r="V73" s="88">
        <f>[1]West!DL14</f>
        <v>0</v>
      </c>
      <c r="W73" s="67"/>
      <c r="X73" s="67"/>
      <c r="AA73" s="16"/>
      <c r="AB73" s="54"/>
    </row>
    <row r="74" spans="1:28" s="100" customFormat="1">
      <c r="A74" s="99" t="s">
        <v>92</v>
      </c>
      <c r="B74" s="101" t="s">
        <v>93</v>
      </c>
      <c r="C74" s="88"/>
      <c r="D74" s="91"/>
      <c r="E74" s="88"/>
      <c r="F74" s="89"/>
      <c r="G74" s="88"/>
      <c r="H74" s="91"/>
      <c r="I74" s="91"/>
      <c r="J74" s="91"/>
      <c r="K74" s="88"/>
      <c r="L74" s="90">
        <f>'[1]PP Output'!J29</f>
        <v>57.445338850756457</v>
      </c>
      <c r="M74" s="92"/>
      <c r="N74" s="92"/>
      <c r="O74" s="92"/>
      <c r="P74" s="92"/>
      <c r="Q74" s="92"/>
      <c r="R74" s="92"/>
      <c r="S74" s="92"/>
      <c r="T74" s="92"/>
      <c r="U74" s="90"/>
      <c r="V74" s="88"/>
      <c r="W74" s="67"/>
      <c r="X74" s="67"/>
      <c r="AA74" s="16"/>
      <c r="AB74" s="54"/>
    </row>
    <row r="75" spans="1:28" s="100" customFormat="1">
      <c r="A75" s="102" t="s">
        <v>94</v>
      </c>
      <c r="B75" s="103" t="s">
        <v>95</v>
      </c>
      <c r="C75" s="104"/>
      <c r="D75" s="105"/>
      <c r="E75" s="104"/>
      <c r="F75" s="106"/>
      <c r="G75" s="104"/>
      <c r="H75" s="105">
        <f>SUM(H43,H72,H73)</f>
        <v>14361.334712689117</v>
      </c>
      <c r="I75" s="105">
        <f>SUM(I43,I72,I73)</f>
        <v>1194.4878250468175</v>
      </c>
      <c r="J75" s="105" t="e">
        <f t="shared" si="27"/>
        <v>#DIV/0!</v>
      </c>
      <c r="K75" s="104">
        <f>L75*10/H75</f>
        <v>1.9938772027828335</v>
      </c>
      <c r="L75" s="107">
        <f>SUM(L43,L72,L73,L74)</f>
        <v>2863.4737885164586</v>
      </c>
      <c r="M75" s="108">
        <f>H75*N75/10</f>
        <v>0</v>
      </c>
      <c r="N75" s="108"/>
      <c r="O75" s="108">
        <f>SUM(O43,O72)</f>
        <v>0</v>
      </c>
      <c r="P75" s="108">
        <f>SUM(P43,P72)</f>
        <v>0</v>
      </c>
      <c r="Q75" s="108">
        <f>SUM(Q43,Q72)</f>
        <v>0</v>
      </c>
      <c r="R75" s="108">
        <f>(SUM(O75:Q75))</f>
        <v>0</v>
      </c>
      <c r="S75" s="108">
        <f>R75*10/H75</f>
        <v>0</v>
      </c>
      <c r="T75" s="108">
        <f>SUM(T43,T72)</f>
        <v>0</v>
      </c>
      <c r="U75" s="109">
        <f t="shared" si="30"/>
        <v>4057.9616135632759</v>
      </c>
      <c r="V75" s="104">
        <f>U75/H75*10</f>
        <v>2.8256159296794459</v>
      </c>
      <c r="W75" s="67"/>
      <c r="X75" s="67"/>
      <c r="AA75" s="16"/>
      <c r="AB75" s="54"/>
    </row>
    <row r="76" spans="1:28">
      <c r="D76" s="15"/>
      <c r="H76" s="15"/>
      <c r="J76" s="15"/>
      <c r="L76" s="110"/>
      <c r="N76" s="15"/>
      <c r="P76" s="15"/>
      <c r="R76" s="15"/>
      <c r="T76" s="15"/>
      <c r="U76" s="7"/>
      <c r="V76" s="15"/>
      <c r="X76" s="15"/>
    </row>
    <row r="77" spans="1:28">
      <c r="U77" s="111"/>
    </row>
    <row r="78" spans="1:28" ht="12.75" customHeight="1"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80" spans="1:28" ht="12.75" customHeight="1"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</sheetData>
  <mergeCells count="5">
    <mergeCell ref="I4:J4"/>
    <mergeCell ref="K4:L4"/>
    <mergeCell ref="M4:N4"/>
    <mergeCell ref="O4:S4"/>
    <mergeCell ref="U4:V4"/>
  </mergeCells>
  <printOptions horizontalCentered="1" verticalCentered="1"/>
  <pageMargins left="0.1" right="0.1" top="0.1" bottom="0.1" header="0" footer="0"/>
  <pageSetup paperSize="9" scale="5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O83"/>
  <sheetViews>
    <sheetView view="pageBreakPreview" topLeftCell="A39" zoomScale="60" workbookViewId="0">
      <selection activeCell="A83" sqref="A83"/>
    </sheetView>
  </sheetViews>
  <sheetFormatPr defaultRowHeight="12.75"/>
  <cols>
    <col min="1" max="1" width="9.28515625" style="199" bestFit="1" customWidth="1"/>
    <col min="2" max="2" width="39.5703125" style="199" bestFit="1" customWidth="1"/>
    <col min="3" max="3" width="9.28515625" style="199" bestFit="1" customWidth="1"/>
    <col min="4" max="4" width="9.42578125" style="199" bestFit="1" customWidth="1"/>
    <col min="5" max="12" width="9.28515625" style="199" bestFit="1" customWidth="1"/>
    <col min="13" max="13" width="9.42578125" style="199" bestFit="1" customWidth="1"/>
    <col min="14" max="14" width="9.7109375" style="199" bestFit="1" customWidth="1"/>
    <col min="15" max="15" width="10.140625" style="199" bestFit="1" customWidth="1"/>
    <col min="16" max="16384" width="9.140625" style="199"/>
  </cols>
  <sheetData>
    <row r="1" spans="1:15">
      <c r="A1" s="195"/>
      <c r="B1" s="196"/>
      <c r="C1" s="197"/>
      <c r="D1" s="197"/>
      <c r="E1" s="196"/>
      <c r="F1" s="196"/>
      <c r="G1" s="196" t="s">
        <v>0</v>
      </c>
      <c r="H1" s="196"/>
      <c r="I1" s="196"/>
      <c r="J1" s="196"/>
      <c r="K1" s="196"/>
      <c r="L1" s="196"/>
      <c r="M1" s="196"/>
      <c r="N1" s="196"/>
      <c r="O1" s="198"/>
    </row>
    <row r="2" spans="1:15" ht="18">
      <c r="A2" s="200" t="s">
        <v>144</v>
      </c>
      <c r="B2" s="201"/>
      <c r="C2" s="202" t="s">
        <v>188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4" t="s">
        <v>146</v>
      </c>
    </row>
    <row r="3" spans="1:1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6"/>
    </row>
    <row r="4" spans="1:15">
      <c r="A4" s="207"/>
      <c r="B4" s="208" t="s">
        <v>147</v>
      </c>
      <c r="C4" s="209" t="s">
        <v>183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O4" s="206"/>
    </row>
    <row r="5" spans="1:15">
      <c r="A5" s="212" t="s">
        <v>7</v>
      </c>
      <c r="B5" s="212" t="s">
        <v>149</v>
      </c>
      <c r="C5" s="213">
        <v>40634</v>
      </c>
      <c r="D5" s="213">
        <v>40664</v>
      </c>
      <c r="E5" s="213">
        <v>40695</v>
      </c>
      <c r="F5" s="213">
        <v>40725</v>
      </c>
      <c r="G5" s="213">
        <v>40756</v>
      </c>
      <c r="H5" s="213">
        <v>40787</v>
      </c>
      <c r="I5" s="213">
        <v>40817</v>
      </c>
      <c r="J5" s="213">
        <v>40848</v>
      </c>
      <c r="K5" s="213">
        <v>40878</v>
      </c>
      <c r="L5" s="213">
        <v>40909</v>
      </c>
      <c r="M5" s="213">
        <v>40940</v>
      </c>
      <c r="N5" s="213">
        <v>40969</v>
      </c>
      <c r="O5" s="214" t="s">
        <v>139</v>
      </c>
    </row>
    <row r="6" spans="1:15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1:15">
      <c r="A7" s="217" t="s">
        <v>31</v>
      </c>
      <c r="B7" s="216" t="s">
        <v>32</v>
      </c>
      <c r="C7" s="215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6"/>
    </row>
    <row r="8" spans="1:15">
      <c r="A8" s="219">
        <v>1</v>
      </c>
      <c r="B8" s="215" t="s">
        <v>33</v>
      </c>
      <c r="C8" s="220">
        <f>[1]West!AO153</f>
        <v>67.22023422251138</v>
      </c>
      <c r="D8" s="220">
        <f>[1]West!AP153</f>
        <v>69.546193884189975</v>
      </c>
      <c r="E8" s="220">
        <f>[1]West!AQ153</f>
        <v>59.777163305139879</v>
      </c>
      <c r="F8" s="220">
        <f>[1]West!AR153</f>
        <v>60.009759271307736</v>
      </c>
      <c r="G8" s="220">
        <f>[1]West!AS153</f>
        <v>57.916395575797004</v>
      </c>
      <c r="H8" s="220">
        <f>[1]West!AT153</f>
        <v>67.685426154847093</v>
      </c>
      <c r="I8" s="220">
        <f>[1]West!AU153</f>
        <v>70.709173715029266</v>
      </c>
      <c r="J8" s="220">
        <f>[1]West!AV153</f>
        <v>65.126870527000648</v>
      </c>
      <c r="K8" s="220">
        <f>[1]West!AW153</f>
        <v>77.221860767729339</v>
      </c>
      <c r="L8" s="220">
        <f>[1]West!AX153</f>
        <v>64.894274560832784</v>
      </c>
      <c r="M8" s="220">
        <f>[1]West!AY153</f>
        <v>60.70754716981132</v>
      </c>
      <c r="N8" s="220">
        <f>[1]West!AZ153</f>
        <v>65.126870527000648</v>
      </c>
      <c r="O8" s="221">
        <f>SUM(C8:N8)</f>
        <v>785.941769681197</v>
      </c>
    </row>
    <row r="9" spans="1:15">
      <c r="A9" s="219">
        <v>2</v>
      </c>
      <c r="B9" s="215" t="s">
        <v>34</v>
      </c>
      <c r="C9" s="220">
        <f>[1]West!AO154</f>
        <v>39.549772283669483</v>
      </c>
      <c r="D9" s="220">
        <f>[1]West!AP154</f>
        <v>40.96226415094339</v>
      </c>
      <c r="E9" s="220">
        <f>[1]West!AQ154</f>
        <v>39.549772283669483</v>
      </c>
      <c r="F9" s="220">
        <f>[1]West!AR154</f>
        <v>46.965354586857515</v>
      </c>
      <c r="G9" s="220">
        <f>[1]West!AS154</f>
        <v>46.965354586857515</v>
      </c>
      <c r="H9" s="220">
        <f>[1]West!AT154</f>
        <v>39.373210800260246</v>
      </c>
      <c r="I9" s="220">
        <f>[1]West!AU154</f>
        <v>40.25601821730644</v>
      </c>
      <c r="J9" s="220">
        <f>[1]West!AV154</f>
        <v>39.196649316851015</v>
      </c>
      <c r="K9" s="220">
        <f>[1]West!AW154</f>
        <v>40.609141184124923</v>
      </c>
      <c r="L9" s="220">
        <f>[1]West!AX154</f>
        <v>45.552862719583608</v>
      </c>
      <c r="M9" s="220">
        <f>[1]West!AY154</f>
        <v>42.551317501626542</v>
      </c>
      <c r="N9" s="220">
        <f>[1]West!AZ154</f>
        <v>45.729424202992838</v>
      </c>
      <c r="O9" s="221">
        <f t="shared" ref="O9:O21" si="0">SUM(C9:N9)</f>
        <v>507.26114183474306</v>
      </c>
    </row>
    <row r="10" spans="1:15">
      <c r="A10" s="219">
        <v>3</v>
      </c>
      <c r="B10" s="222" t="s">
        <v>35</v>
      </c>
      <c r="C10" s="220">
        <f>[1]West!AO155</f>
        <v>75.541037735849059</v>
      </c>
      <c r="D10" s="220">
        <f>[1]West!AP155</f>
        <v>78.266745283018864</v>
      </c>
      <c r="E10" s="220">
        <f>[1]West!AQ155</f>
        <v>75.541037735849059</v>
      </c>
      <c r="F10" s="220">
        <f>[1]West!AR155</f>
        <v>62.301886792452834</v>
      </c>
      <c r="G10" s="220">
        <f>[1]West!AS155</f>
        <v>40.106839622641509</v>
      </c>
      <c r="H10" s="220">
        <f>[1]West!AT155</f>
        <v>63.080660377358491</v>
      </c>
      <c r="I10" s="220">
        <f>[1]West!AU155</f>
        <v>73.594103773584905</v>
      </c>
      <c r="J10" s="220">
        <f>[1]West!AV155</f>
        <v>70.479009433962261</v>
      </c>
      <c r="K10" s="220">
        <f>[1]West!AW155</f>
        <v>73.594103773584905</v>
      </c>
      <c r="L10" s="220">
        <f>[1]West!AX155</f>
        <v>74.37287735849057</v>
      </c>
      <c r="M10" s="220">
        <f>[1]West!AY155</f>
        <v>69.700235849056611</v>
      </c>
      <c r="N10" s="220">
        <f>[1]West!AZ155</f>
        <v>75.541037735849059</v>
      </c>
      <c r="O10" s="221">
        <f t="shared" si="0"/>
        <v>832.11957547169811</v>
      </c>
    </row>
    <row r="11" spans="1:15">
      <c r="A11" s="219">
        <v>4</v>
      </c>
      <c r="B11" s="215" t="s">
        <v>36</v>
      </c>
      <c r="C11" s="220">
        <f>[1]West!AO156</f>
        <v>57.344632400780746</v>
      </c>
      <c r="D11" s="220">
        <f>[1]West!AP156</f>
        <v>59.243461288223813</v>
      </c>
      <c r="E11" s="220">
        <f>[1]West!AQ156</f>
        <v>27.722901756668836</v>
      </c>
      <c r="F11" s="220">
        <f>[1]West!AR156</f>
        <v>40.634938191281719</v>
      </c>
      <c r="G11" s="220">
        <f>[1]West!AS156</f>
        <v>58.863695510735198</v>
      </c>
      <c r="H11" s="220">
        <f>[1]West!AT156</f>
        <v>54.686271958360443</v>
      </c>
      <c r="I11" s="220">
        <f>[1]West!AU156</f>
        <v>53.167208848405984</v>
      </c>
      <c r="J11" s="220">
        <f>[1]West!AV156</f>
        <v>50.508848405985688</v>
      </c>
      <c r="K11" s="220">
        <f>[1]West!AW156</f>
        <v>53.167208848405984</v>
      </c>
      <c r="L11" s="220">
        <f>[1]West!AX156</f>
        <v>56.205335068314895</v>
      </c>
      <c r="M11" s="220">
        <f>[1]West!AY156</f>
        <v>52.787443070917369</v>
      </c>
      <c r="N11" s="220">
        <f>[1]West!AZ156</f>
        <v>56.58510084580351</v>
      </c>
      <c r="O11" s="221">
        <f t="shared" si="0"/>
        <v>620.91704619388418</v>
      </c>
    </row>
    <row r="12" spans="1:15">
      <c r="A12" s="219">
        <v>5</v>
      </c>
      <c r="B12" s="215" t="s">
        <v>37</v>
      </c>
      <c r="C12" s="220">
        <f>[1]West!AO157</f>
        <v>30.448926480156146</v>
      </c>
      <c r="D12" s="220">
        <f>[1]West!AP157</f>
        <v>31.294729993493821</v>
      </c>
      <c r="E12" s="220">
        <f>[1]West!AQ157</f>
        <v>30.448926480156146</v>
      </c>
      <c r="F12" s="220">
        <f>[1]West!AR157</f>
        <v>31.294729993493821</v>
      </c>
      <c r="G12" s="220">
        <f>[1]West!AS157</f>
        <v>0</v>
      </c>
      <c r="H12" s="220">
        <f>[1]West!AT157</f>
        <v>0</v>
      </c>
      <c r="I12" s="220">
        <f>[1]West!AU157</f>
        <v>35.523747560182173</v>
      </c>
      <c r="J12" s="220">
        <f>[1]West!AV157</f>
        <v>30.026024723487314</v>
      </c>
      <c r="K12" s="220">
        <f>[1]West!AW157</f>
        <v>33.409238776837995</v>
      </c>
      <c r="L12" s="220">
        <f>[1]West!AX157</f>
        <v>31.294729993493821</v>
      </c>
      <c r="M12" s="220">
        <f>[1]West!AY157</f>
        <v>29.180221210149643</v>
      </c>
      <c r="N12" s="220">
        <f>[1]West!AZ157</f>
        <v>31.717631750162653</v>
      </c>
      <c r="O12" s="221">
        <f t="shared" si="0"/>
        <v>314.63890696161354</v>
      </c>
    </row>
    <row r="13" spans="1:15">
      <c r="A13" s="219">
        <v>6</v>
      </c>
      <c r="B13" s="222" t="s">
        <v>38</v>
      </c>
      <c r="C13" s="220">
        <f>[1]West!AO158</f>
        <v>24.105400130123616</v>
      </c>
      <c r="D13" s="220">
        <f>[1]West!AP158</f>
        <v>24.951203643461287</v>
      </c>
      <c r="E13" s="220">
        <f>[1]West!AQ158</f>
        <v>26.219908913467794</v>
      </c>
      <c r="F13" s="220">
        <f>[1]West!AR158</f>
        <v>27.065712426805465</v>
      </c>
      <c r="G13" s="220">
        <f>[1]West!AS158</f>
        <v>9.163916476493025</v>
      </c>
      <c r="H13" s="220">
        <f>[1]West!AT158</f>
        <v>1.549481911423725</v>
      </c>
      <c r="I13" s="220">
        <f>[1]West!AU158</f>
        <v>31.717631750162653</v>
      </c>
      <c r="J13" s="220">
        <f>[1]West!AV158</f>
        <v>28.757319453480807</v>
      </c>
      <c r="K13" s="220">
        <f>[1]West!AW158</f>
        <v>24.528301886792455</v>
      </c>
      <c r="L13" s="220">
        <f>[1]West!AX158</f>
        <v>25.374105400130123</v>
      </c>
      <c r="M13" s="220">
        <f>[1]West!AY158</f>
        <v>23.682498373454784</v>
      </c>
      <c r="N13" s="220">
        <f>[1]West!AZ158</f>
        <v>25.797007156798959</v>
      </c>
      <c r="O13" s="221">
        <f t="shared" si="0"/>
        <v>272.91248752259474</v>
      </c>
    </row>
    <row r="14" spans="1:15">
      <c r="A14" s="219">
        <v>7</v>
      </c>
      <c r="B14" s="215" t="s">
        <v>150</v>
      </c>
      <c r="C14" s="220">
        <f>[1]West!AO188</f>
        <v>21.841184124918673</v>
      </c>
      <c r="D14" s="220">
        <f>[1]West!AP188</f>
        <v>22.57534157449577</v>
      </c>
      <c r="E14" s="220">
        <f>[1]West!AQ188</f>
        <v>21.107026675341576</v>
      </c>
      <c r="F14" s="220">
        <f>[1]West!AR188</f>
        <v>22.57534157449577</v>
      </c>
      <c r="G14" s="220">
        <f>[1]West!AS188</f>
        <v>22.57534157449577</v>
      </c>
      <c r="H14" s="220">
        <f>[1]West!AT188</f>
        <v>14.49960962914769</v>
      </c>
      <c r="I14" s="220">
        <f>[1]West!AU188</f>
        <v>16.335003253090434</v>
      </c>
      <c r="J14" s="220">
        <f>[1]West!AV188</f>
        <v>13.398373454782043</v>
      </c>
      <c r="K14" s="220">
        <f>[1]West!AW188</f>
        <v>16.15146389069616</v>
      </c>
      <c r="L14" s="220">
        <f>[1]West!AX188</f>
        <v>28.448601171112557</v>
      </c>
      <c r="M14" s="220">
        <f>[1]West!AY188</f>
        <v>26.613207547169811</v>
      </c>
      <c r="N14" s="220">
        <f>[1]West!AZ188</f>
        <v>28.815679895901106</v>
      </c>
      <c r="O14" s="221">
        <f t="shared" si="0"/>
        <v>254.93617436564736</v>
      </c>
    </row>
    <row r="15" spans="1:15">
      <c r="A15" s="219">
        <v>8</v>
      </c>
      <c r="B15" s="215" t="s">
        <v>39</v>
      </c>
      <c r="C15" s="220">
        <f>[1]West!AO159</f>
        <v>17.761873780091086</v>
      </c>
      <c r="D15" s="220">
        <f>[1]West!AP159</f>
        <v>18.184775536759922</v>
      </c>
      <c r="E15" s="220">
        <f>[1]West!AQ159</f>
        <v>17.761873780091086</v>
      </c>
      <c r="F15" s="220">
        <f>[1]West!AR159</f>
        <v>9.3038386467143788</v>
      </c>
      <c r="G15" s="220">
        <f>[1]West!AS159</f>
        <v>18.184775536759922</v>
      </c>
      <c r="H15" s="220">
        <f>[1]West!AT159</f>
        <v>16.916070266753415</v>
      </c>
      <c r="I15" s="220">
        <f>[1]West!AU159</f>
        <v>17.338972023422251</v>
      </c>
      <c r="J15" s="220">
        <f>[1]West!AV159</f>
        <v>16.916070266753415</v>
      </c>
      <c r="K15" s="220">
        <f>[1]West!AW159</f>
        <v>17.338972023422251</v>
      </c>
      <c r="L15" s="220">
        <f>[1]West!AX159</f>
        <v>8.4580351333767076</v>
      </c>
      <c r="M15" s="220">
        <f>[1]West!AY159</f>
        <v>15.224463240078073</v>
      </c>
      <c r="N15" s="220">
        <f>[1]West!AZ159</f>
        <v>17.338972023422251</v>
      </c>
      <c r="O15" s="221">
        <f t="shared" si="0"/>
        <v>190.72869225764481</v>
      </c>
    </row>
    <row r="16" spans="1:15">
      <c r="A16" s="219">
        <v>9</v>
      </c>
      <c r="B16" s="215" t="s">
        <v>40</v>
      </c>
      <c r="C16" s="220">
        <f>[1]West!AO160</f>
        <v>27.911515940143136</v>
      </c>
      <c r="D16" s="220">
        <f>[1]West!AP160</f>
        <v>29.180221210149643</v>
      </c>
      <c r="E16" s="220">
        <f>[1]West!AQ160</f>
        <v>38.061158100195186</v>
      </c>
      <c r="F16" s="220">
        <f>[1]West!AR160</f>
        <v>39.329863370201693</v>
      </c>
      <c r="G16" s="220">
        <f>[1]West!AS160</f>
        <v>39.752765126870528</v>
      </c>
      <c r="H16" s="220">
        <f>[1]West!AT160</f>
        <v>35.946649316851008</v>
      </c>
      <c r="I16" s="220">
        <f>[1]West!AU160</f>
        <v>35.946649316851008</v>
      </c>
      <c r="J16" s="220">
        <f>[1]West!AV160</f>
        <v>34.255042290175666</v>
      </c>
      <c r="K16" s="220">
        <f>[1]West!AW160</f>
        <v>35.946649316851008</v>
      </c>
      <c r="L16" s="220">
        <f>[1]West!AX160</f>
        <v>37.215354586857515</v>
      </c>
      <c r="M16" s="220">
        <f>[1]West!AY160</f>
        <v>33.409238776837995</v>
      </c>
      <c r="N16" s="220">
        <f>[1]West!AZ160</f>
        <v>36.369551073519844</v>
      </c>
      <c r="O16" s="221">
        <f t="shared" si="0"/>
        <v>423.3246584255042</v>
      </c>
    </row>
    <row r="17" spans="1:15">
      <c r="A17" s="219"/>
      <c r="B17" s="215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1">
        <f t="shared" si="0"/>
        <v>0</v>
      </c>
    </row>
    <row r="18" spans="1:15">
      <c r="A18" s="219">
        <v>10</v>
      </c>
      <c r="B18" s="223" t="s">
        <v>151</v>
      </c>
      <c r="C18" s="220">
        <f>[1]West!AO161</f>
        <v>0</v>
      </c>
      <c r="D18" s="220">
        <f>[1]West!AP161</f>
        <v>0</v>
      </c>
      <c r="E18" s="220">
        <f>[1]West!AQ161</f>
        <v>0</v>
      </c>
      <c r="F18" s="220">
        <f>[1]West!AR161</f>
        <v>0</v>
      </c>
      <c r="G18" s="220">
        <f>[1]West!AS161</f>
        <v>0</v>
      </c>
      <c r="H18" s="220">
        <f>[1]West!AT161</f>
        <v>0</v>
      </c>
      <c r="I18" s="220">
        <f>[1]West!AU161</f>
        <v>0</v>
      </c>
      <c r="J18" s="220">
        <f>[1]West!AV161</f>
        <v>0</v>
      </c>
      <c r="K18" s="220">
        <f>[1]West!AW161</f>
        <v>0</v>
      </c>
      <c r="L18" s="220">
        <f>[1]West!AX161</f>
        <v>0</v>
      </c>
      <c r="M18" s="220">
        <f>[1]West!AY161</f>
        <v>0</v>
      </c>
      <c r="N18" s="220">
        <f>[1]West!AZ161</f>
        <v>0</v>
      </c>
      <c r="O18" s="221">
        <f t="shared" si="0"/>
        <v>0</v>
      </c>
    </row>
    <row r="19" spans="1:15">
      <c r="A19" s="219">
        <v>11</v>
      </c>
      <c r="B19" s="223" t="s">
        <v>152</v>
      </c>
      <c r="C19" s="220">
        <f>[1]West!AO162</f>
        <v>0</v>
      </c>
      <c r="D19" s="220">
        <f>[1]West!AP162</f>
        <v>0</v>
      </c>
      <c r="E19" s="220">
        <f>[1]West!AQ162</f>
        <v>0</v>
      </c>
      <c r="F19" s="220">
        <f>[1]West!AR162</f>
        <v>0</v>
      </c>
      <c r="G19" s="220">
        <f>[1]West!AS162</f>
        <v>0</v>
      </c>
      <c r="H19" s="220">
        <f>[1]West!AT162</f>
        <v>0</v>
      </c>
      <c r="I19" s="220">
        <f>[1]West!AU162</f>
        <v>0</v>
      </c>
      <c r="J19" s="220">
        <f>[1]West!AV162</f>
        <v>0</v>
      </c>
      <c r="K19" s="220">
        <f>[1]West!AW162</f>
        <v>0</v>
      </c>
      <c r="L19" s="220">
        <f>[1]West!AX162</f>
        <v>0</v>
      </c>
      <c r="M19" s="220">
        <f>[1]West!AY162</f>
        <v>0</v>
      </c>
      <c r="N19" s="220">
        <f>[1]West!AZ162</f>
        <v>0</v>
      </c>
      <c r="O19" s="221">
        <f t="shared" si="0"/>
        <v>0</v>
      </c>
    </row>
    <row r="20" spans="1:15">
      <c r="A20" s="219">
        <v>12</v>
      </c>
      <c r="B20" s="223" t="s">
        <v>153</v>
      </c>
      <c r="C20" s="220">
        <f>[1]West!AO163</f>
        <v>0</v>
      </c>
      <c r="D20" s="220">
        <f>[1]West!AP163</f>
        <v>0</v>
      </c>
      <c r="E20" s="220">
        <f>[1]West!AQ163</f>
        <v>0</v>
      </c>
      <c r="F20" s="220">
        <f>[1]West!AR163</f>
        <v>0</v>
      </c>
      <c r="G20" s="220">
        <f>[1]West!AS163</f>
        <v>0</v>
      </c>
      <c r="H20" s="220">
        <f>[1]West!AT163</f>
        <v>0</v>
      </c>
      <c r="I20" s="220">
        <f>[1]West!AU163</f>
        <v>0</v>
      </c>
      <c r="J20" s="220">
        <f>[1]West!AV163</f>
        <v>0</v>
      </c>
      <c r="K20" s="220">
        <f>[1]West!AW163</f>
        <v>0</v>
      </c>
      <c r="L20" s="220">
        <f>[1]West!AX163</f>
        <v>0</v>
      </c>
      <c r="M20" s="220">
        <f>[1]West!AY163</f>
        <v>0</v>
      </c>
      <c r="N20" s="220">
        <f>[1]West!AZ163</f>
        <v>0</v>
      </c>
      <c r="O20" s="221">
        <f t="shared" si="0"/>
        <v>0</v>
      </c>
    </row>
    <row r="21" spans="1:15">
      <c r="A21" s="219">
        <v>13</v>
      </c>
      <c r="B21" s="223" t="s">
        <v>154</v>
      </c>
      <c r="C21" s="220">
        <f>[1]West!AO189</f>
        <v>19.072383246768286</v>
      </c>
      <c r="D21" s="220">
        <f>[1]West!AP189</f>
        <v>19.939309757985026</v>
      </c>
      <c r="E21" s="220">
        <f>[1]West!AQ189</f>
        <v>19.072383246768286</v>
      </c>
      <c r="F21" s="220">
        <f>[1]West!AR189</f>
        <v>19.505846502376656</v>
      </c>
      <c r="G21" s="220">
        <f>[1]West!AS189</f>
        <v>19.505846502376656</v>
      </c>
      <c r="H21" s="220">
        <f>[1]West!AT189</f>
        <v>19.072383246768286</v>
      </c>
      <c r="I21" s="220">
        <f>[1]West!AU189</f>
        <v>19.939309757985026</v>
      </c>
      <c r="J21" s="220">
        <f>[1]West!AV189</f>
        <v>19.072383246768286</v>
      </c>
      <c r="K21" s="220">
        <f>[1]West!AW189</f>
        <v>19.939309757985026</v>
      </c>
      <c r="L21" s="220">
        <f>[1]West!AX189</f>
        <v>19.939309757985026</v>
      </c>
      <c r="M21" s="220">
        <f>[1]West!AY189</f>
        <v>18.638919991159913</v>
      </c>
      <c r="N21" s="220">
        <f>[1]West!AZ189</f>
        <v>20.806236269201769</v>
      </c>
      <c r="O21" s="221">
        <f t="shared" si="0"/>
        <v>234.50362128412826</v>
      </c>
    </row>
    <row r="22" spans="1:15">
      <c r="A22" s="216"/>
      <c r="B22" s="224" t="s">
        <v>155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</row>
    <row r="23" spans="1:15">
      <c r="A23" s="215"/>
      <c r="B23" s="215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6"/>
    </row>
    <row r="24" spans="1:15">
      <c r="A24" s="226"/>
      <c r="B24" s="227" t="s">
        <v>44</v>
      </c>
      <c r="C24" s="226">
        <f>SUM(C8:C23)</f>
        <v>380.79696034501166</v>
      </c>
      <c r="D24" s="226">
        <f t="shared" ref="D24:N24" si="1">SUM(D8:D23)</f>
        <v>394.14424632272147</v>
      </c>
      <c r="E24" s="226">
        <f t="shared" si="1"/>
        <v>355.26215227734735</v>
      </c>
      <c r="F24" s="226">
        <f t="shared" si="1"/>
        <v>358.98727135598762</v>
      </c>
      <c r="G24" s="226">
        <f t="shared" si="1"/>
        <v>313.03493051302712</v>
      </c>
      <c r="H24" s="226">
        <f t="shared" si="1"/>
        <v>312.80976366177043</v>
      </c>
      <c r="I24" s="226">
        <f t="shared" si="1"/>
        <v>394.52781821602002</v>
      </c>
      <c r="J24" s="226">
        <f t="shared" si="1"/>
        <v>367.73659111924712</v>
      </c>
      <c r="K24" s="226">
        <f t="shared" si="1"/>
        <v>391.90625022643002</v>
      </c>
      <c r="L24" s="226">
        <f t="shared" si="1"/>
        <v>391.75548575017763</v>
      </c>
      <c r="M24" s="226">
        <f t="shared" si="1"/>
        <v>372.49509273026206</v>
      </c>
      <c r="N24" s="226">
        <f t="shared" si="1"/>
        <v>403.82751148065262</v>
      </c>
      <c r="O24" s="226">
        <f>SUM(C24:N24)</f>
        <v>4437.284073998655</v>
      </c>
    </row>
    <row r="25" spans="1:15" ht="12.75" hidden="1" customHeight="1">
      <c r="A25" s="215"/>
      <c r="B25" s="215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6"/>
    </row>
    <row r="26" spans="1:15" ht="12.75" hidden="1" customHeight="1">
      <c r="A26" s="216" t="s">
        <v>45</v>
      </c>
      <c r="B26" s="216" t="s">
        <v>156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6"/>
    </row>
    <row r="27" spans="1:15" ht="12.75" hidden="1" customHeight="1">
      <c r="A27" s="215">
        <v>1</v>
      </c>
      <c r="B27" s="215" t="s">
        <v>157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21"/>
    </row>
    <row r="28" spans="1:15" ht="12.75" hidden="1" customHeight="1">
      <c r="A28" s="215">
        <v>2</v>
      </c>
      <c r="B28" s="215" t="s">
        <v>158</v>
      </c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21"/>
    </row>
    <row r="29" spans="1:15" ht="12.75" hidden="1" customHeight="1">
      <c r="A29" s="215">
        <v>3</v>
      </c>
      <c r="B29" s="215" t="s">
        <v>159</v>
      </c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21"/>
    </row>
    <row r="30" spans="1:15" ht="12.75" hidden="1" customHeight="1">
      <c r="A30" s="228"/>
      <c r="B30" s="229" t="s">
        <v>160</v>
      </c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30"/>
    </row>
    <row r="31" spans="1:15">
      <c r="A31" s="215"/>
      <c r="B31" s="215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6"/>
    </row>
    <row r="32" spans="1:15">
      <c r="A32" s="217" t="s">
        <v>45</v>
      </c>
      <c r="B32" s="231" t="s">
        <v>50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6"/>
    </row>
    <row r="33" spans="1:15">
      <c r="A33" s="219">
        <v>1</v>
      </c>
      <c r="B33" s="232" t="s">
        <v>51</v>
      </c>
      <c r="C33" s="233">
        <f>[1]West!AO183</f>
        <v>0</v>
      </c>
      <c r="D33" s="233">
        <f>[1]West!AP183</f>
        <v>0</v>
      </c>
      <c r="E33" s="233">
        <f>[1]West!AQ183</f>
        <v>0</v>
      </c>
      <c r="F33" s="233">
        <f>[1]West!AR183</f>
        <v>0</v>
      </c>
      <c r="G33" s="233">
        <f>[1]West!AS183</f>
        <v>0</v>
      </c>
      <c r="H33" s="233">
        <f>[1]West!AT183</f>
        <v>0</v>
      </c>
      <c r="I33" s="233">
        <f>[1]West!AU183</f>
        <v>0</v>
      </c>
      <c r="J33" s="233">
        <f>[1]West!AV183</f>
        <v>0</v>
      </c>
      <c r="K33" s="233">
        <f>[1]West!AW183</f>
        <v>0</v>
      </c>
      <c r="L33" s="233">
        <f>[1]West!AX183</f>
        <v>0</v>
      </c>
      <c r="M33" s="233">
        <f>[1]West!AY183</f>
        <v>0</v>
      </c>
      <c r="N33" s="233">
        <f>[1]West!AZ183</f>
        <v>0</v>
      </c>
      <c r="O33" s="221">
        <f t="shared" ref="O33:O38" si="2">SUM(C33:N33)</f>
        <v>0</v>
      </c>
    </row>
    <row r="34" spans="1:15">
      <c r="A34" s="219">
        <v>2</v>
      </c>
      <c r="B34" s="232" t="s">
        <v>52</v>
      </c>
      <c r="C34" s="233">
        <f>[1]West!AO184</f>
        <v>1.1112</v>
      </c>
      <c r="D34" s="233">
        <f>[1]West!AP184</f>
        <v>1.1112</v>
      </c>
      <c r="E34" s="233">
        <f>[1]West!AQ184</f>
        <v>0.92600000000000005</v>
      </c>
      <c r="F34" s="233">
        <f>[1]West!AR184</f>
        <v>1.4816</v>
      </c>
      <c r="G34" s="233">
        <f>[1]West!AS184</f>
        <v>1.4816</v>
      </c>
      <c r="H34" s="233">
        <f>[1]West!AT184</f>
        <v>3.1484000000000001</v>
      </c>
      <c r="I34" s="233">
        <f>[1]West!AU184</f>
        <v>3.1484000000000001</v>
      </c>
      <c r="J34" s="233">
        <f>[1]West!AV184</f>
        <v>2.9632000000000001</v>
      </c>
      <c r="K34" s="233">
        <f>[1]West!AW184</f>
        <v>2.4076</v>
      </c>
      <c r="L34" s="233">
        <f>[1]West!AX184</f>
        <v>1.4816</v>
      </c>
      <c r="M34" s="233">
        <f>[1]West!AY184</f>
        <v>1.6668000000000001</v>
      </c>
      <c r="N34" s="233">
        <f>[1]West!AZ184</f>
        <v>1.1112</v>
      </c>
      <c r="O34" s="221">
        <f t="shared" si="2"/>
        <v>22.038799999999998</v>
      </c>
    </row>
    <row r="35" spans="1:15">
      <c r="A35" s="219">
        <v>3</v>
      </c>
      <c r="B35" s="232" t="s">
        <v>161</v>
      </c>
      <c r="C35" s="233">
        <f>[1]West!AO190</f>
        <v>15.604677201901325</v>
      </c>
      <c r="D35" s="233">
        <f>[1]West!AP190</f>
        <v>16.038140457509694</v>
      </c>
      <c r="E35" s="233">
        <f>[1]West!AQ190</f>
        <v>15.604677201901325</v>
      </c>
      <c r="F35" s="233">
        <f>[1]West!AR190</f>
        <v>16.038140457509694</v>
      </c>
      <c r="G35" s="233">
        <f>[1]West!AS190</f>
        <v>0</v>
      </c>
      <c r="H35" s="233">
        <f>[1]West!AT190</f>
        <v>0</v>
      </c>
      <c r="I35" s="233">
        <f>[1]West!AU190</f>
        <v>16.038140457509694</v>
      </c>
      <c r="J35" s="233">
        <f>[1]West!AV190</f>
        <v>15.604677201901325</v>
      </c>
      <c r="K35" s="233">
        <f>[1]West!AW190</f>
        <v>16.038140457509694</v>
      </c>
      <c r="L35" s="233">
        <f>[1]West!AX190</f>
        <v>16.038140457509694</v>
      </c>
      <c r="M35" s="233">
        <f>[1]West!AY190</f>
        <v>15.171213946292953</v>
      </c>
      <c r="N35" s="233">
        <f>[1]West!AZ190</f>
        <v>16.038140457509694</v>
      </c>
      <c r="O35" s="221">
        <f t="shared" si="2"/>
        <v>158.2140882970551</v>
      </c>
    </row>
    <row r="36" spans="1:15">
      <c r="A36" s="219">
        <v>4</v>
      </c>
      <c r="B36" s="232" t="s">
        <v>53</v>
      </c>
      <c r="C36" s="234">
        <f>[1]West!AO303</f>
        <v>0</v>
      </c>
      <c r="D36" s="234">
        <f>[1]West!AP303</f>
        <v>0</v>
      </c>
      <c r="E36" s="234">
        <f>[1]West!AQ303</f>
        <v>0</v>
      </c>
      <c r="F36" s="234">
        <f>[1]West!AR303</f>
        <v>0</v>
      </c>
      <c r="G36" s="234">
        <f>[1]West!AS303</f>
        <v>0</v>
      </c>
      <c r="H36" s="234">
        <f>[1]West!AT303</f>
        <v>0</v>
      </c>
      <c r="I36" s="234">
        <f>[1]West!AU303</f>
        <v>0</v>
      </c>
      <c r="J36" s="234">
        <f>[1]West!AV303</f>
        <v>0</v>
      </c>
      <c r="K36" s="234">
        <f>[1]West!AW303</f>
        <v>0</v>
      </c>
      <c r="L36" s="234">
        <f>[1]West!AX303</f>
        <v>0</v>
      </c>
      <c r="M36" s="234">
        <f>[1]West!AY303</f>
        <v>0</v>
      </c>
      <c r="N36" s="234">
        <f>[1]West!AZ303</f>
        <v>0</v>
      </c>
      <c r="O36" s="221">
        <f t="shared" si="2"/>
        <v>0</v>
      </c>
    </row>
    <row r="37" spans="1:15">
      <c r="A37" s="219">
        <v>5</v>
      </c>
      <c r="B37" s="232" t="s">
        <v>54</v>
      </c>
      <c r="C37" s="234">
        <f>[1]West!AO304</f>
        <v>0</v>
      </c>
      <c r="D37" s="234">
        <f>[1]West!AP304</f>
        <v>0</v>
      </c>
      <c r="E37" s="234">
        <f>[1]West!AQ304</f>
        <v>0</v>
      </c>
      <c r="F37" s="234">
        <f>[1]West!AR304</f>
        <v>0</v>
      </c>
      <c r="G37" s="234">
        <f>[1]West!AS304</f>
        <v>0</v>
      </c>
      <c r="H37" s="234">
        <f>[1]West!AT304</f>
        <v>0</v>
      </c>
      <c r="I37" s="234">
        <f>[1]West!AU304</f>
        <v>0</v>
      </c>
      <c r="J37" s="234">
        <f>[1]West!AV304</f>
        <v>0</v>
      </c>
      <c r="K37" s="234">
        <f>[1]West!AW304</f>
        <v>0</v>
      </c>
      <c r="L37" s="234">
        <f>[1]West!AX304</f>
        <v>0</v>
      </c>
      <c r="M37" s="234">
        <f>[1]West!AY304</f>
        <v>0</v>
      </c>
      <c r="N37" s="234">
        <f>[1]West!AZ304</f>
        <v>0</v>
      </c>
      <c r="O37" s="221">
        <f t="shared" si="2"/>
        <v>0</v>
      </c>
    </row>
    <row r="38" spans="1:15">
      <c r="A38" s="228"/>
      <c r="B38" s="229" t="s">
        <v>55</v>
      </c>
      <c r="C38" s="235">
        <f>SUM(C33:C37)</f>
        <v>16.715877201901325</v>
      </c>
      <c r="D38" s="235">
        <f t="shared" ref="D38:N38" si="3">SUM(D33:D37)</f>
        <v>17.149340457509695</v>
      </c>
      <c r="E38" s="235">
        <f t="shared" si="3"/>
        <v>16.530677201901323</v>
      </c>
      <c r="F38" s="235">
        <f t="shared" si="3"/>
        <v>17.519740457509695</v>
      </c>
      <c r="G38" s="235">
        <f t="shared" si="3"/>
        <v>1.4816</v>
      </c>
      <c r="H38" s="235">
        <f t="shared" si="3"/>
        <v>3.1484000000000001</v>
      </c>
      <c r="I38" s="235">
        <f t="shared" si="3"/>
        <v>19.186540457509693</v>
      </c>
      <c r="J38" s="235">
        <f t="shared" si="3"/>
        <v>18.567877201901325</v>
      </c>
      <c r="K38" s="235">
        <f t="shared" si="3"/>
        <v>18.445740457509693</v>
      </c>
      <c r="L38" s="235">
        <f t="shared" si="3"/>
        <v>17.519740457509695</v>
      </c>
      <c r="M38" s="235">
        <f t="shared" si="3"/>
        <v>16.838013946292953</v>
      </c>
      <c r="N38" s="235">
        <f t="shared" si="3"/>
        <v>17.149340457509695</v>
      </c>
      <c r="O38" s="235">
        <f t="shared" si="2"/>
        <v>180.25288829705511</v>
      </c>
    </row>
    <row r="39" spans="1:15">
      <c r="A39" s="215"/>
      <c r="B39" s="231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6"/>
    </row>
    <row r="40" spans="1:15">
      <c r="A40" s="217" t="s">
        <v>49</v>
      </c>
      <c r="B40" s="231" t="s">
        <v>57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6"/>
    </row>
    <row r="41" spans="1:15">
      <c r="A41" s="219">
        <v>1</v>
      </c>
      <c r="B41" s="232" t="s">
        <v>58</v>
      </c>
      <c r="C41" s="233">
        <f>[1]West!AO164</f>
        <v>43.2</v>
      </c>
      <c r="D41" s="233">
        <f>[1]West!AP164</f>
        <v>30</v>
      </c>
      <c r="E41" s="233">
        <f>[1]West!AQ164</f>
        <v>28.8</v>
      </c>
      <c r="F41" s="233">
        <f>[1]West!AR164</f>
        <v>38</v>
      </c>
      <c r="G41" s="233">
        <f>[1]West!AS164</f>
        <v>82</v>
      </c>
      <c r="H41" s="233">
        <f>[1]West!AT164</f>
        <v>88.800000000000011</v>
      </c>
      <c r="I41" s="233">
        <f>[1]West!AU164</f>
        <v>90.800000000000011</v>
      </c>
      <c r="J41" s="233">
        <f>[1]West!AV164</f>
        <v>130.4</v>
      </c>
      <c r="K41" s="233">
        <f>[1]West!AW164</f>
        <v>118.80000000000001</v>
      </c>
      <c r="L41" s="233">
        <f>[1]West!AX164</f>
        <v>100.80000000000001</v>
      </c>
      <c r="M41" s="233">
        <f>[1]West!AY164</f>
        <v>82.800000000000011</v>
      </c>
      <c r="N41" s="233">
        <f>[1]West!AZ164</f>
        <v>86.4</v>
      </c>
      <c r="O41" s="221">
        <f t="shared" ref="O41:O47" si="4">SUM(C41:N41)</f>
        <v>920.79999999999984</v>
      </c>
    </row>
    <row r="42" spans="1:15">
      <c r="A42" s="219">
        <v>2</v>
      </c>
      <c r="B42" s="232" t="s">
        <v>59</v>
      </c>
      <c r="C42" s="233">
        <f>[1]West!AO165</f>
        <v>32.563435263500324</v>
      </c>
      <c r="D42" s="233">
        <f>[1]West!AP165</f>
        <v>21.990891346779438</v>
      </c>
      <c r="E42" s="233">
        <f>[1]West!AQ165</f>
        <v>21.145087833441767</v>
      </c>
      <c r="F42" s="233">
        <f>[1]West!AR165</f>
        <v>29.180221210149643</v>
      </c>
      <c r="G42" s="233">
        <f>[1]West!AS165</f>
        <v>52.016916070266745</v>
      </c>
      <c r="H42" s="233">
        <f>[1]West!AT165</f>
        <v>50.32530904359141</v>
      </c>
      <c r="I42" s="233">
        <f>[1]West!AU165</f>
        <v>81.620039037085235</v>
      </c>
      <c r="J42" s="233">
        <f>[1]West!AV165</f>
        <v>72.316200390370852</v>
      </c>
      <c r="K42" s="233">
        <f>[1]West!AW165</f>
        <v>62.166558230318806</v>
      </c>
      <c r="L42" s="233">
        <f>[1]West!AX165</f>
        <v>73.162003903708523</v>
      </c>
      <c r="M42" s="233">
        <f>[1]West!AY165</f>
        <v>68.510084580351332</v>
      </c>
      <c r="N42" s="233">
        <f>[1]West!AZ165</f>
        <v>42.290175666883535</v>
      </c>
      <c r="O42" s="221">
        <f t="shared" si="4"/>
        <v>607.28692257644764</v>
      </c>
    </row>
    <row r="43" spans="1:15">
      <c r="A43" s="219">
        <v>3</v>
      </c>
      <c r="B43" s="215" t="s">
        <v>162</v>
      </c>
      <c r="C43" s="233">
        <f>[1]West!AO166</f>
        <v>28.8</v>
      </c>
      <c r="D43" s="233">
        <f>[1]West!AP166</f>
        <v>14.8</v>
      </c>
      <c r="E43" s="233">
        <f>[1]West!AQ166</f>
        <v>14.4</v>
      </c>
      <c r="F43" s="233">
        <f>[1]West!AR166</f>
        <v>20.8</v>
      </c>
      <c r="G43" s="233">
        <f>[1]West!AS166</f>
        <v>35.6</v>
      </c>
      <c r="H43" s="233">
        <f>[1]West!AT166</f>
        <v>39.6</v>
      </c>
      <c r="I43" s="233">
        <f>[1]West!AU166</f>
        <v>40.800000000000004</v>
      </c>
      <c r="J43" s="233">
        <f>[1]West!AV166</f>
        <v>50.400000000000006</v>
      </c>
      <c r="K43" s="233">
        <f>[1]West!AW166</f>
        <v>48.400000000000006</v>
      </c>
      <c r="L43" s="233">
        <f>[1]West!AX166</f>
        <v>40</v>
      </c>
      <c r="M43" s="233">
        <f>[1]West!AY166</f>
        <v>35.6</v>
      </c>
      <c r="N43" s="233">
        <f>[1]West!AZ166</f>
        <v>38</v>
      </c>
      <c r="O43" s="221">
        <f t="shared" si="4"/>
        <v>407.20000000000005</v>
      </c>
    </row>
    <row r="44" spans="1:15">
      <c r="A44" s="219">
        <v>4</v>
      </c>
      <c r="B44" s="232" t="s">
        <v>61</v>
      </c>
      <c r="C44" s="233">
        <f>[1]West!AO187</f>
        <v>4.1968616479999996</v>
      </c>
      <c r="D44" s="233">
        <f>[1]West!AP187</f>
        <v>4.5089692071999998</v>
      </c>
      <c r="E44" s="233">
        <f>[1]West!AQ187</f>
        <v>5.6058228744000003</v>
      </c>
      <c r="F44" s="233">
        <f>[1]West!AR187</f>
        <v>2.4987891464</v>
      </c>
      <c r="G44" s="233">
        <f>[1]West!AS187</f>
        <v>3.6030300711999996</v>
      </c>
      <c r="H44" s="233">
        <f>[1]West!AT187</f>
        <v>4.8241103424000009</v>
      </c>
      <c r="I44" s="233">
        <f>[1]West!AU187</f>
        <v>2.0822510112000003</v>
      </c>
      <c r="J44" s="233">
        <f>[1]West!AV187</f>
        <v>3.7228006891200001</v>
      </c>
      <c r="K44" s="233">
        <f>[1]West!AW187</f>
        <v>3.3461962520639998</v>
      </c>
      <c r="L44" s="233">
        <f>[1]West!AX187</f>
        <v>3.5156776731967998</v>
      </c>
      <c r="M44" s="233">
        <f>[1]West!AY187</f>
        <v>3.4982071935961603</v>
      </c>
      <c r="N44" s="233">
        <f>[1]West!AZ187</f>
        <v>3.2330265638353923</v>
      </c>
      <c r="O44" s="221">
        <f t="shared" si="4"/>
        <v>44.635742672612352</v>
      </c>
    </row>
    <row r="45" spans="1:15">
      <c r="A45" s="219">
        <v>5</v>
      </c>
      <c r="B45" s="232" t="s">
        <v>163</v>
      </c>
      <c r="C45" s="233">
        <f>[1]West!AO12</f>
        <v>103.26996523738734</v>
      </c>
      <c r="D45" s="233">
        <f>[1]West!AP12</f>
        <v>104.16693012167337</v>
      </c>
      <c r="E45" s="233">
        <f>[1]West!AQ12</f>
        <v>82.759991071090099</v>
      </c>
      <c r="F45" s="233">
        <f>[1]West!AR12</f>
        <v>65.118822800827644</v>
      </c>
      <c r="G45" s="233">
        <f>[1]West!AS12</f>
        <v>0</v>
      </c>
      <c r="H45" s="233">
        <f>[1]West!AT12</f>
        <v>0</v>
      </c>
      <c r="I45" s="233">
        <f>[1]West!AU12</f>
        <v>134.4038443851291</v>
      </c>
      <c r="J45" s="233">
        <f>[1]West!AV12</f>
        <v>176.44131349237119</v>
      </c>
      <c r="K45" s="233">
        <f>[1]West!AW12</f>
        <v>155.86672496697349</v>
      </c>
      <c r="L45" s="233">
        <f>[1]West!AX12</f>
        <v>183.16576468574229</v>
      </c>
      <c r="M45" s="233">
        <f>[1]West!AY12</f>
        <v>207.94079474370392</v>
      </c>
      <c r="N45" s="233">
        <f>[1]West!AZ12</f>
        <v>237.70548647028249</v>
      </c>
      <c r="O45" s="221">
        <f t="shared" si="4"/>
        <v>1450.8396379751809</v>
      </c>
    </row>
    <row r="46" spans="1:15">
      <c r="A46" s="219">
        <v>6</v>
      </c>
      <c r="B46" s="232" t="s">
        <v>189</v>
      </c>
      <c r="C46" s="233">
        <f>[1]West!AO16</f>
        <v>69.449098141370598</v>
      </c>
      <c r="D46" s="233">
        <f>[1]West!AP16</f>
        <v>120.60680654289177</v>
      </c>
      <c r="E46" s="233">
        <f>[1]West!AQ16</f>
        <v>103.05039802600754</v>
      </c>
      <c r="F46" s="233">
        <f>[1]West!AR16</f>
        <v>27.472265774530882</v>
      </c>
      <c r="G46" s="233">
        <f>[1]West!AS16</f>
        <v>0</v>
      </c>
      <c r="H46" s="233">
        <f>[1]West!AT16</f>
        <v>0</v>
      </c>
      <c r="I46" s="233">
        <f>[1]West!AU16</f>
        <v>0</v>
      </c>
      <c r="J46" s="233">
        <f>[1]West!AV16</f>
        <v>224.51360758512141</v>
      </c>
      <c r="K46" s="233">
        <f>[1]West!AW16</f>
        <v>264.62713714821587</v>
      </c>
      <c r="L46" s="233">
        <f>[1]West!AX16</f>
        <v>69.76591831666039</v>
      </c>
      <c r="M46" s="233">
        <f>[1]West!AY16</f>
        <v>28.060855345375558</v>
      </c>
      <c r="N46" s="233">
        <f>[1]West!AZ16</f>
        <v>0</v>
      </c>
      <c r="O46" s="221">
        <f t="shared" si="4"/>
        <v>907.54608688017413</v>
      </c>
    </row>
    <row r="47" spans="1:15">
      <c r="A47" s="228"/>
      <c r="B47" s="229" t="s">
        <v>64</v>
      </c>
      <c r="C47" s="235">
        <f>SUM(C41:C46)</f>
        <v>281.47936029025823</v>
      </c>
      <c r="D47" s="235">
        <f t="shared" ref="D47:N47" si="5">SUM(D41:D46)</f>
        <v>296.07359721854459</v>
      </c>
      <c r="E47" s="235">
        <f t="shared" si="5"/>
        <v>255.76129980493943</v>
      </c>
      <c r="F47" s="235">
        <f t="shared" si="5"/>
        <v>183.07009893190818</v>
      </c>
      <c r="G47" s="235">
        <f t="shared" si="5"/>
        <v>173.21994614146675</v>
      </c>
      <c r="H47" s="235">
        <f t="shared" si="5"/>
        <v>183.5494193859914</v>
      </c>
      <c r="I47" s="235">
        <f t="shared" si="5"/>
        <v>349.70613443341438</v>
      </c>
      <c r="J47" s="235">
        <f t="shared" si="5"/>
        <v>657.7939221569834</v>
      </c>
      <c r="K47" s="235">
        <f t="shared" si="5"/>
        <v>653.20661659757218</v>
      </c>
      <c r="L47" s="235">
        <f t="shared" si="5"/>
        <v>470.40936457930798</v>
      </c>
      <c r="M47" s="235">
        <f t="shared" si="5"/>
        <v>426.40994186302697</v>
      </c>
      <c r="N47" s="235">
        <f t="shared" si="5"/>
        <v>407.62868870100141</v>
      </c>
      <c r="O47" s="235">
        <f t="shared" si="4"/>
        <v>4338.3083901044156</v>
      </c>
    </row>
    <row r="48" spans="1:15">
      <c r="A48" s="215"/>
      <c r="B48" s="215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7"/>
    </row>
    <row r="49" spans="1:15">
      <c r="A49" s="228" t="s">
        <v>65</v>
      </c>
      <c r="B49" s="238" t="s">
        <v>165</v>
      </c>
      <c r="C49" s="235">
        <f>C24+C38+C47</f>
        <v>678.99219783717126</v>
      </c>
      <c r="D49" s="235">
        <f t="shared" ref="D49:N49" si="6">D24+D38+D47</f>
        <v>707.36718399877577</v>
      </c>
      <c r="E49" s="235">
        <f t="shared" si="6"/>
        <v>627.55412928418809</v>
      </c>
      <c r="F49" s="235">
        <f t="shared" si="6"/>
        <v>559.57711074540543</v>
      </c>
      <c r="G49" s="235">
        <f t="shared" si="6"/>
        <v>487.73647665449391</v>
      </c>
      <c r="H49" s="235">
        <f t="shared" si="6"/>
        <v>499.50758304776184</v>
      </c>
      <c r="I49" s="235">
        <f t="shared" si="6"/>
        <v>763.42049310694415</v>
      </c>
      <c r="J49" s="235">
        <f t="shared" si="6"/>
        <v>1044.0983904781319</v>
      </c>
      <c r="K49" s="235">
        <f t="shared" si="6"/>
        <v>1063.558607281512</v>
      </c>
      <c r="L49" s="235">
        <f t="shared" si="6"/>
        <v>879.68459078699527</v>
      </c>
      <c r="M49" s="235">
        <f t="shared" si="6"/>
        <v>815.74304853958199</v>
      </c>
      <c r="N49" s="235">
        <f t="shared" si="6"/>
        <v>828.60554063916379</v>
      </c>
      <c r="O49" s="235">
        <f>O24+O38+O47</f>
        <v>8955.845352400127</v>
      </c>
    </row>
    <row r="50" spans="1:15">
      <c r="A50" s="216"/>
      <c r="B50" s="217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6"/>
    </row>
    <row r="51" spans="1:15">
      <c r="A51" s="217" t="s">
        <v>31</v>
      </c>
      <c r="B51" s="216" t="s">
        <v>67</v>
      </c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6"/>
    </row>
    <row r="52" spans="1:15">
      <c r="A52" s="219">
        <v>1</v>
      </c>
      <c r="B52" s="239" t="s">
        <v>166</v>
      </c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21"/>
    </row>
    <row r="53" spans="1:15">
      <c r="A53" s="219">
        <v>2</v>
      </c>
      <c r="B53" s="239" t="s">
        <v>167</v>
      </c>
      <c r="C53" s="218">
        <f>[1]West!AO168</f>
        <v>36.418535846784003</v>
      </c>
      <c r="D53" s="218">
        <f>[1]West!AP168</f>
        <v>37.632487041676804</v>
      </c>
      <c r="E53" s="218">
        <f>[1]West!AQ168</f>
        <v>36.418535846784003</v>
      </c>
      <c r="F53" s="218">
        <f>[1]West!AR168</f>
        <v>37.632487041676804</v>
      </c>
      <c r="G53" s="218">
        <f>[1]West!AS168</f>
        <v>21.929180280134403</v>
      </c>
      <c r="H53" s="218">
        <f>[1]West!AT168</f>
        <v>21.266504453376001</v>
      </c>
      <c r="I53" s="218">
        <f>[1]West!AU168</f>
        <v>37.632487041676804</v>
      </c>
      <c r="J53" s="218">
        <f>[1]West!AV168</f>
        <v>36.418535846784003</v>
      </c>
      <c r="K53" s="218">
        <f>[1]West!AW168</f>
        <v>37.632487041676804</v>
      </c>
      <c r="L53" s="218">
        <f>[1]West!AX168</f>
        <v>37.632487041676804</v>
      </c>
      <c r="M53" s="218">
        <f>[1]West!AY168</f>
        <v>35.204584651891203</v>
      </c>
      <c r="N53" s="218">
        <f>[1]West!AZ168</f>
        <v>37.632487041676804</v>
      </c>
      <c r="O53" s="221">
        <f>SUM(C53:N53)</f>
        <v>413.4507991758145</v>
      </c>
    </row>
    <row r="54" spans="1:15">
      <c r="A54" s="219">
        <v>3</v>
      </c>
      <c r="B54" s="239" t="s">
        <v>168</v>
      </c>
      <c r="C54" s="218">
        <f>[1]West!AO192</f>
        <v>45.117200887955363</v>
      </c>
      <c r="D54" s="218">
        <f>[1]West!AP192</f>
        <v>46.621107584220539</v>
      </c>
      <c r="E54" s="218">
        <f>[1]West!AQ192</f>
        <v>45.117200887955363</v>
      </c>
      <c r="F54" s="218">
        <f>[1]West!AR192</f>
        <v>7.7701845973700898</v>
      </c>
      <c r="G54" s="218">
        <f>[1]West!AS192</f>
        <v>46.621107584220539</v>
      </c>
      <c r="H54" s="218">
        <f>[1]West!AT192</f>
        <v>45.117200887955363</v>
      </c>
      <c r="I54" s="218">
        <f>[1]West!AU192</f>
        <v>46.621107584220539</v>
      </c>
      <c r="J54" s="218">
        <f>[1]West!AV192</f>
        <v>45.117200887955363</v>
      </c>
      <c r="K54" s="218">
        <f>[1]West!AW192</f>
        <v>46.621107584220539</v>
      </c>
      <c r="L54" s="218">
        <f>[1]West!AX192</f>
        <v>46.621107584220539</v>
      </c>
      <c r="M54" s="218">
        <f>[1]West!AY192</f>
        <v>43.613294191690194</v>
      </c>
      <c r="N54" s="218">
        <f>[1]West!AZ192</f>
        <v>46.621107584220539</v>
      </c>
      <c r="O54" s="221">
        <f>SUM(C54:N54)</f>
        <v>511.57892784620515</v>
      </c>
    </row>
    <row r="55" spans="1:15">
      <c r="A55" s="219">
        <v>4</v>
      </c>
      <c r="B55" s="239" t="s">
        <v>169</v>
      </c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21"/>
    </row>
    <row r="56" spans="1:15">
      <c r="A56" s="219">
        <v>5</v>
      </c>
      <c r="B56" s="239" t="s">
        <v>170</v>
      </c>
      <c r="C56" s="218">
        <f>[1]West!AO169</f>
        <v>195.65390031052323</v>
      </c>
      <c r="D56" s="218">
        <f>[1]West!AP169</f>
        <v>195.13662954012867</v>
      </c>
      <c r="E56" s="218">
        <f>[1]West!AQ169</f>
        <v>158.02878766540323</v>
      </c>
      <c r="F56" s="218">
        <f>[1]West!AR169</f>
        <v>161.78503853794467</v>
      </c>
      <c r="G56" s="218">
        <f>[1]West!AS169</f>
        <v>142.44476372944274</v>
      </c>
      <c r="H56" s="218">
        <f>[1]West!AT169</f>
        <v>176.17969783093682</v>
      </c>
      <c r="I56" s="218">
        <f>[1]West!AU169</f>
        <v>202.17569698754065</v>
      </c>
      <c r="J56" s="218">
        <f>[1]West!AV169</f>
        <v>195.65390031052323</v>
      </c>
      <c r="K56" s="218">
        <f>[1]West!AW169</f>
        <v>202.17569698754065</v>
      </c>
      <c r="L56" s="218">
        <f>[1]West!AX169</f>
        <v>202.17569698754065</v>
      </c>
      <c r="M56" s="218">
        <f>[1]West!AY169</f>
        <v>189.13210363350578</v>
      </c>
      <c r="N56" s="218">
        <f>[1]West!AZ169</f>
        <v>202.17569698754065</v>
      </c>
      <c r="O56" s="221">
        <f>SUM(C56:N56)</f>
        <v>2222.7176095085711</v>
      </c>
    </row>
    <row r="57" spans="1:15">
      <c r="A57" s="219">
        <v>6</v>
      </c>
      <c r="B57" s="239" t="s">
        <v>171</v>
      </c>
      <c r="O57" s="221"/>
    </row>
    <row r="58" spans="1:15">
      <c r="A58" s="219">
        <v>7</v>
      </c>
      <c r="B58" s="239" t="s">
        <v>172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21"/>
    </row>
    <row r="59" spans="1:15">
      <c r="A59" s="219">
        <v>8</v>
      </c>
      <c r="B59" s="239" t="s">
        <v>173</v>
      </c>
      <c r="C59" s="218">
        <f>[1]West!AO170</f>
        <v>151.78155585465603</v>
      </c>
      <c r="D59" s="218">
        <f>[1]West!AP170</f>
        <v>156.84094104981125</v>
      </c>
      <c r="E59" s="218">
        <f>[1]West!AQ170</f>
        <v>151.78155585465603</v>
      </c>
      <c r="F59" s="218">
        <f>[1]West!AR170</f>
        <v>120.32218009322787</v>
      </c>
      <c r="G59" s="218">
        <f>[1]West!AS170</f>
        <v>113.51518451320322</v>
      </c>
      <c r="H59" s="218">
        <f>[1]West!AT170</f>
        <v>102.56581387241282</v>
      </c>
      <c r="I59" s="218">
        <f>[1]West!AU170</f>
        <v>156.84094104981125</v>
      </c>
      <c r="J59" s="218">
        <f>[1]West!AV170</f>
        <v>151.78155585465603</v>
      </c>
      <c r="K59" s="218">
        <f>[1]West!AW170</f>
        <v>156.84094104981125</v>
      </c>
      <c r="L59" s="218">
        <f>[1]West!AX170</f>
        <v>156.84094104981125</v>
      </c>
      <c r="M59" s="218">
        <f>[1]West!AY170</f>
        <v>146.72217065950082</v>
      </c>
      <c r="N59" s="218">
        <f>[1]West!AZ170</f>
        <v>156.84094104981125</v>
      </c>
      <c r="O59" s="221">
        <f>SUM(C59:N59)</f>
        <v>1722.6747219513691</v>
      </c>
    </row>
    <row r="60" spans="1:15">
      <c r="A60" s="219">
        <v>9</v>
      </c>
      <c r="B60" s="239" t="s">
        <v>174</v>
      </c>
      <c r="C60" s="218">
        <f>[1]West!AO191</f>
        <v>107.67403483200002</v>
      </c>
      <c r="D60" s="218">
        <f>[1]West!AP191</f>
        <v>111.26316932640003</v>
      </c>
      <c r="E60" s="218">
        <f>[1]West!AQ191</f>
        <v>107.67403483200002</v>
      </c>
      <c r="F60" s="218">
        <f>[1]West!AR191</f>
        <v>55.631584663200016</v>
      </c>
      <c r="G60" s="218">
        <f>[1]West!AS191</f>
        <v>74.175446217600012</v>
      </c>
      <c r="H60" s="218">
        <f>[1]West!AT191</f>
        <v>107.67403483200002</v>
      </c>
      <c r="I60" s="218">
        <f>[1]West!AU191</f>
        <v>111.26316932640003</v>
      </c>
      <c r="J60" s="218">
        <f>[1]West!AV191</f>
        <v>107.67403483200002</v>
      </c>
      <c r="K60" s="218">
        <f>[1]West!AW191</f>
        <v>111.26316932640003</v>
      </c>
      <c r="L60" s="218">
        <f>[1]West!AX191</f>
        <v>111.26316932640003</v>
      </c>
      <c r="M60" s="218">
        <f>[1]West!AY191</f>
        <v>104.08490033760002</v>
      </c>
      <c r="N60" s="218">
        <f>[1]West!AZ191</f>
        <v>111.26316932640003</v>
      </c>
      <c r="O60" s="221">
        <f>SUM(C60:N60)</f>
        <v>1220.9039171784</v>
      </c>
    </row>
    <row r="61" spans="1:15">
      <c r="A61" s="228"/>
      <c r="B61" s="238" t="s">
        <v>73</v>
      </c>
      <c r="C61" s="226">
        <f>SUM(C52:C60)</f>
        <v>536.64522773191857</v>
      </c>
      <c r="D61" s="226">
        <f t="shared" ref="D61:N61" si="7">SUM(D52:D60)</f>
        <v>547.49433454223731</v>
      </c>
      <c r="E61" s="226">
        <f t="shared" si="7"/>
        <v>499.02011508679863</v>
      </c>
      <c r="F61" s="226">
        <f t="shared" si="7"/>
        <v>383.14147493341943</v>
      </c>
      <c r="G61" s="226">
        <f t="shared" si="7"/>
        <v>398.68568232460086</v>
      </c>
      <c r="H61" s="226">
        <f t="shared" si="7"/>
        <v>452.80325187668103</v>
      </c>
      <c r="I61" s="226">
        <f t="shared" si="7"/>
        <v>554.53340198964929</v>
      </c>
      <c r="J61" s="226">
        <f t="shared" si="7"/>
        <v>536.64522773191857</v>
      </c>
      <c r="K61" s="226">
        <f t="shared" si="7"/>
        <v>554.53340198964929</v>
      </c>
      <c r="L61" s="226">
        <f t="shared" si="7"/>
        <v>554.53340198964929</v>
      </c>
      <c r="M61" s="226">
        <f t="shared" si="7"/>
        <v>518.75705347418807</v>
      </c>
      <c r="N61" s="226">
        <f t="shared" si="7"/>
        <v>554.53340198964929</v>
      </c>
      <c r="O61" s="226">
        <f>SUM(O52:O60)</f>
        <v>6091.3259756603593</v>
      </c>
    </row>
    <row r="62" spans="1:15">
      <c r="A62" s="215"/>
      <c r="B62" s="215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6"/>
    </row>
    <row r="63" spans="1:15">
      <c r="A63" s="217" t="s">
        <v>45</v>
      </c>
      <c r="B63" s="216" t="s">
        <v>74</v>
      </c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21"/>
    </row>
    <row r="64" spans="1:15">
      <c r="A64" s="219">
        <v>1</v>
      </c>
      <c r="B64" s="215" t="s">
        <v>75</v>
      </c>
      <c r="C64" s="234">
        <f>[1]West!AO171</f>
        <v>1</v>
      </c>
      <c r="D64" s="234">
        <f>[1]West!AP171</f>
        <v>1</v>
      </c>
      <c r="E64" s="234">
        <f>[1]West!AQ171</f>
        <v>1</v>
      </c>
      <c r="F64" s="234">
        <f>[1]West!AR171</f>
        <v>2.2000000000000002</v>
      </c>
      <c r="G64" s="234">
        <f>[1]West!AS171</f>
        <v>0</v>
      </c>
      <c r="H64" s="234">
        <f>[1]West!AT171</f>
        <v>0</v>
      </c>
      <c r="I64" s="234">
        <f>[1]West!AU171</f>
        <v>10</v>
      </c>
      <c r="J64" s="234">
        <f>[1]West!AV171</f>
        <v>13</v>
      </c>
      <c r="K64" s="234">
        <f>[1]West!AW171</f>
        <v>12</v>
      </c>
      <c r="L64" s="234">
        <f>[1]West!AX171</f>
        <v>8</v>
      </c>
      <c r="M64" s="234">
        <f>[1]West!AY171</f>
        <v>6.2</v>
      </c>
      <c r="N64" s="234">
        <f>[1]West!AZ171</f>
        <v>4</v>
      </c>
      <c r="O64" s="221">
        <f>SUM(C64:N64)</f>
        <v>58.400000000000006</v>
      </c>
    </row>
    <row r="65" spans="1:15">
      <c r="A65" s="219">
        <v>2</v>
      </c>
      <c r="B65" s="215" t="s">
        <v>175</v>
      </c>
      <c r="C65" s="245">
        <f>[1]West!AO172</f>
        <v>0.93567251461988299</v>
      </c>
      <c r="D65" s="245">
        <f>[1]West!AP172</f>
        <v>0.93567251461988299</v>
      </c>
      <c r="E65" s="245">
        <f>[1]West!AQ172</f>
        <v>0.93567251461988299</v>
      </c>
      <c r="F65" s="245">
        <f>[1]West!AR172</f>
        <v>2.0584795321637426</v>
      </c>
      <c r="G65" s="245">
        <f>[1]West!AS172</f>
        <v>3.742690058479532</v>
      </c>
      <c r="H65" s="245">
        <f>[1]West!AT172</f>
        <v>5.6140350877192979</v>
      </c>
      <c r="I65" s="245">
        <f>[1]West!AU172</f>
        <v>9.3567251461988299</v>
      </c>
      <c r="J65" s="245">
        <f>[1]West!AV172</f>
        <v>12.163742690058479</v>
      </c>
      <c r="K65" s="245">
        <f>[1]West!AW172</f>
        <v>11.228070175438596</v>
      </c>
      <c r="L65" s="245">
        <f>[1]West!AX172</f>
        <v>7.4853801169590639</v>
      </c>
      <c r="M65" s="245">
        <f>[1]West!AY172</f>
        <v>5.8011695906432754</v>
      </c>
      <c r="N65" s="245">
        <f>[1]West!AZ172</f>
        <v>3.742690058479532</v>
      </c>
      <c r="O65" s="221">
        <f t="shared" ref="O65:O77" si="8">SUM(C65:N65)</f>
        <v>64</v>
      </c>
    </row>
    <row r="66" spans="1:15">
      <c r="A66" s="219">
        <v>3</v>
      </c>
      <c r="B66" s="215" t="s">
        <v>176</v>
      </c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21">
        <f t="shared" si="8"/>
        <v>0</v>
      </c>
    </row>
    <row r="67" spans="1:15">
      <c r="A67" s="219">
        <v>4</v>
      </c>
      <c r="B67" s="215" t="s">
        <v>77</v>
      </c>
      <c r="C67" s="234">
        <f>[1]West!AO173</f>
        <v>7.2</v>
      </c>
      <c r="D67" s="234">
        <f>[1]West!AP173</f>
        <v>7.2</v>
      </c>
      <c r="E67" s="234">
        <f>[1]West!AQ173</f>
        <v>7.2</v>
      </c>
      <c r="F67" s="234">
        <f>[1]West!AR173</f>
        <v>1.2000000000000002</v>
      </c>
      <c r="G67" s="234">
        <f>[1]West!AS173</f>
        <v>8</v>
      </c>
      <c r="H67" s="234">
        <f>[1]West!AT173</f>
        <v>9.2000000000000011</v>
      </c>
      <c r="I67" s="234">
        <f>[1]West!AU173</f>
        <v>13.600000000000001</v>
      </c>
      <c r="J67" s="234">
        <f>[1]West!AV173</f>
        <v>9.2000000000000011</v>
      </c>
      <c r="K67" s="234">
        <f>[1]West!AW173</f>
        <v>9.2000000000000011</v>
      </c>
      <c r="L67" s="234">
        <f>[1]West!AX173</f>
        <v>9.2000000000000011</v>
      </c>
      <c r="M67" s="234">
        <f>[1]West!AY173</f>
        <v>8.8000000000000007</v>
      </c>
      <c r="N67" s="234">
        <f>[1]West!AZ173</f>
        <v>6</v>
      </c>
      <c r="O67" s="221">
        <f t="shared" si="8"/>
        <v>96</v>
      </c>
    </row>
    <row r="68" spans="1:15">
      <c r="A68" s="219">
        <v>5</v>
      </c>
      <c r="B68" s="215" t="s">
        <v>190</v>
      </c>
      <c r="C68" s="234">
        <f>[1]West!AO174</f>
        <v>28.8</v>
      </c>
      <c r="D68" s="234">
        <f>[1]West!AP174</f>
        <v>11.200000000000001</v>
      </c>
      <c r="E68" s="234">
        <f>[1]West!AQ174</f>
        <v>11.600000000000001</v>
      </c>
      <c r="F68" s="234">
        <f>[1]West!AR174</f>
        <v>26</v>
      </c>
      <c r="G68" s="234">
        <f>[1]West!AS174</f>
        <v>45.6</v>
      </c>
      <c r="H68" s="234">
        <f>[1]West!AT174</f>
        <v>64</v>
      </c>
      <c r="I68" s="234">
        <f>[1]West!AU174</f>
        <v>63.2</v>
      </c>
      <c r="J68" s="234">
        <f>[1]West!AV174</f>
        <v>64</v>
      </c>
      <c r="K68" s="234">
        <f>[1]West!AW174</f>
        <v>40</v>
      </c>
      <c r="L68" s="234">
        <f>[1]West!AX174</f>
        <v>19.600000000000001</v>
      </c>
      <c r="M68" s="234">
        <f>[1]West!AY174</f>
        <v>17.2</v>
      </c>
      <c r="N68" s="234">
        <f>[1]West!AZ174</f>
        <v>15.600000000000001</v>
      </c>
      <c r="O68" s="221">
        <f t="shared" si="8"/>
        <v>406.8</v>
      </c>
    </row>
    <row r="69" spans="1:15">
      <c r="A69" s="219">
        <v>6</v>
      </c>
      <c r="B69" s="215" t="s">
        <v>79</v>
      </c>
      <c r="C69" s="234">
        <f>[1]West!AO175</f>
        <v>1.2000000000000002</v>
      </c>
      <c r="D69" s="234">
        <f>[1]West!AP175</f>
        <v>1.2000000000000002</v>
      </c>
      <c r="E69" s="234">
        <f>[1]West!AQ175</f>
        <v>1.2000000000000002</v>
      </c>
      <c r="F69" s="234">
        <f>[1]West!AR175</f>
        <v>2.4000000000000004</v>
      </c>
      <c r="G69" s="234">
        <f>[1]West!AS175</f>
        <v>4.8000000000000007</v>
      </c>
      <c r="H69" s="234">
        <f>[1]West!AT175</f>
        <v>6.4</v>
      </c>
      <c r="I69" s="234">
        <f>[1]West!AU175</f>
        <v>6.4</v>
      </c>
      <c r="J69" s="234">
        <f>[1]West!AV175</f>
        <v>6.4</v>
      </c>
      <c r="K69" s="234">
        <f>[1]West!AW175</f>
        <v>4.4000000000000004</v>
      </c>
      <c r="L69" s="234">
        <f>[1]West!AX175</f>
        <v>2</v>
      </c>
      <c r="M69" s="234">
        <f>[1]West!AY175</f>
        <v>2</v>
      </c>
      <c r="N69" s="234">
        <f>[1]West!AZ175</f>
        <v>1.6</v>
      </c>
      <c r="O69" s="221">
        <f t="shared" si="8"/>
        <v>40</v>
      </c>
    </row>
    <row r="70" spans="1:15">
      <c r="A70" s="219">
        <v>7</v>
      </c>
      <c r="B70" s="215" t="s">
        <v>80</v>
      </c>
      <c r="C70" s="234">
        <f>[1]West!AO176</f>
        <v>0</v>
      </c>
      <c r="D70" s="234">
        <f>[1]West!AP176</f>
        <v>0</v>
      </c>
      <c r="E70" s="234">
        <f>[1]West!AQ176</f>
        <v>0</v>
      </c>
      <c r="F70" s="234">
        <f>[1]West!AR176</f>
        <v>0</v>
      </c>
      <c r="G70" s="234">
        <f>[1]West!AS176</f>
        <v>0</v>
      </c>
      <c r="H70" s="234">
        <f>[1]West!AT176</f>
        <v>0</v>
      </c>
      <c r="I70" s="234">
        <f>[1]West!AU176</f>
        <v>12</v>
      </c>
      <c r="J70" s="234">
        <f>[1]West!AV176</f>
        <v>4.4000000000000004</v>
      </c>
      <c r="K70" s="234">
        <f>[1]West!AW176</f>
        <v>0</v>
      </c>
      <c r="L70" s="234">
        <f>[1]West!AX176</f>
        <v>10</v>
      </c>
      <c r="M70" s="234">
        <f>[1]West!AY176</f>
        <v>6.4</v>
      </c>
      <c r="N70" s="234">
        <f>[1]West!AZ176</f>
        <v>0</v>
      </c>
      <c r="O70" s="221">
        <f t="shared" si="8"/>
        <v>32.799999999999997</v>
      </c>
    </row>
    <row r="71" spans="1:15">
      <c r="A71" s="219">
        <v>8</v>
      </c>
      <c r="B71" s="215" t="s">
        <v>178</v>
      </c>
      <c r="C71" s="241">
        <f>[1]West!AO177</f>
        <v>0</v>
      </c>
      <c r="D71" s="241">
        <f>[1]West!AP177</f>
        <v>0</v>
      </c>
      <c r="E71" s="241">
        <f>[1]West!AQ177</f>
        <v>0</v>
      </c>
      <c r="F71" s="241">
        <f>[1]West!AR177</f>
        <v>2.8000000000000003</v>
      </c>
      <c r="G71" s="241">
        <f>[1]West!AS177</f>
        <v>4</v>
      </c>
      <c r="H71" s="241">
        <f>[1]West!AT177</f>
        <v>4</v>
      </c>
      <c r="I71" s="241">
        <f>[1]West!AU177</f>
        <v>4</v>
      </c>
      <c r="J71" s="241">
        <f>[1]West!AV177</f>
        <v>3.2</v>
      </c>
      <c r="K71" s="241">
        <f>[1]West!AW177</f>
        <v>3.2</v>
      </c>
      <c r="L71" s="241">
        <f>[1]West!AX177</f>
        <v>3.2</v>
      </c>
      <c r="M71" s="241">
        <f>[1]West!AY177</f>
        <v>0.8</v>
      </c>
      <c r="N71" s="241">
        <f>[1]West!AZ177</f>
        <v>0</v>
      </c>
      <c r="O71" s="221">
        <f t="shared" si="8"/>
        <v>25.2</v>
      </c>
    </row>
    <row r="72" spans="1:15">
      <c r="A72" s="219">
        <v>9</v>
      </c>
      <c r="B72" s="215" t="s">
        <v>82</v>
      </c>
      <c r="C72" s="241">
        <f>[1]West!AO178</f>
        <v>0</v>
      </c>
      <c r="D72" s="241">
        <f>[1]West!AP178</f>
        <v>0</v>
      </c>
      <c r="E72" s="241">
        <f>[1]West!AQ178</f>
        <v>0</v>
      </c>
      <c r="F72" s="241">
        <f>[1]West!AR178</f>
        <v>1.2000000000000002</v>
      </c>
      <c r="G72" s="241">
        <f>[1]West!AS178</f>
        <v>2</v>
      </c>
      <c r="H72" s="241">
        <f>[1]West!AT178</f>
        <v>4</v>
      </c>
      <c r="I72" s="241">
        <f>[1]West!AU178</f>
        <v>4</v>
      </c>
      <c r="J72" s="241">
        <f>[1]West!AV178</f>
        <v>2</v>
      </c>
      <c r="K72" s="241">
        <f>[1]West!AW178</f>
        <v>2.4000000000000004</v>
      </c>
      <c r="L72" s="241">
        <f>[1]West!AX178</f>
        <v>2.4000000000000004</v>
      </c>
      <c r="M72" s="241">
        <f>[1]West!AY178</f>
        <v>0</v>
      </c>
      <c r="N72" s="241">
        <f>[1]West!AZ178</f>
        <v>0</v>
      </c>
      <c r="O72" s="221">
        <f t="shared" si="8"/>
        <v>18</v>
      </c>
    </row>
    <row r="73" spans="1:15">
      <c r="A73" s="219">
        <v>10</v>
      </c>
      <c r="B73" s="215" t="s">
        <v>83</v>
      </c>
      <c r="C73" s="241">
        <f>[1]West!AO179</f>
        <v>11.200000000000001</v>
      </c>
      <c r="D73" s="241">
        <f>[1]West!AP179</f>
        <v>10</v>
      </c>
      <c r="E73" s="241">
        <f>[1]West!AQ179</f>
        <v>10</v>
      </c>
      <c r="F73" s="241">
        <f>[1]West!AR179</f>
        <v>11.200000000000001</v>
      </c>
      <c r="G73" s="241">
        <f>[1]West!AS179</f>
        <v>22</v>
      </c>
      <c r="H73" s="241">
        <f>[1]West!AT179</f>
        <v>23.6</v>
      </c>
      <c r="I73" s="241">
        <f>[1]West!AU179</f>
        <v>24</v>
      </c>
      <c r="J73" s="241">
        <f>[1]West!AV179</f>
        <v>23.6</v>
      </c>
      <c r="K73" s="241">
        <f>[1]West!AW179</f>
        <v>21.6</v>
      </c>
      <c r="L73" s="241">
        <f>[1]West!AX179</f>
        <v>21.6</v>
      </c>
      <c r="M73" s="241">
        <f>[1]West!AY179</f>
        <v>16.400000000000002</v>
      </c>
      <c r="N73" s="241">
        <f>[1]West!AZ179</f>
        <v>18</v>
      </c>
      <c r="O73" s="221">
        <f t="shared" si="8"/>
        <v>213.2</v>
      </c>
    </row>
    <row r="74" spans="1:15">
      <c r="A74" s="219">
        <v>11</v>
      </c>
      <c r="B74" s="215" t="s">
        <v>84</v>
      </c>
      <c r="C74" s="241">
        <f>[1]West!AO180</f>
        <v>0.8</v>
      </c>
      <c r="D74" s="241">
        <f>[1]West!AP180</f>
        <v>0.8</v>
      </c>
      <c r="E74" s="241">
        <f>[1]West!AQ180</f>
        <v>0.60000000000000009</v>
      </c>
      <c r="F74" s="241">
        <f>[1]West!AR180</f>
        <v>1.2000000000000002</v>
      </c>
      <c r="G74" s="241">
        <f>[1]West!AS180</f>
        <v>1.2000000000000002</v>
      </c>
      <c r="H74" s="241">
        <f>[1]West!AT180</f>
        <v>3</v>
      </c>
      <c r="I74" s="241">
        <f>[1]West!AU180</f>
        <v>3</v>
      </c>
      <c r="J74" s="241">
        <f>[1]West!AV180</f>
        <v>2.8000000000000003</v>
      </c>
      <c r="K74" s="241">
        <f>[1]West!AW180</f>
        <v>2.2000000000000002</v>
      </c>
      <c r="L74" s="241">
        <f>[1]West!AX180</f>
        <v>1.2000000000000002</v>
      </c>
      <c r="M74" s="241">
        <f>[1]West!AY180</f>
        <v>1.4000000000000001</v>
      </c>
      <c r="N74" s="241">
        <f>[1]West!AZ180</f>
        <v>0.8</v>
      </c>
      <c r="O74" s="221">
        <f t="shared" si="8"/>
        <v>19</v>
      </c>
    </row>
    <row r="75" spans="1:15">
      <c r="A75" s="219">
        <v>12</v>
      </c>
      <c r="B75" s="215" t="s">
        <v>179</v>
      </c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21">
        <f t="shared" si="8"/>
        <v>0</v>
      </c>
    </row>
    <row r="76" spans="1:15">
      <c r="A76" s="219">
        <v>13</v>
      </c>
      <c r="B76" s="215" t="s">
        <v>85</v>
      </c>
      <c r="C76" s="241">
        <f>[1]West!AO181</f>
        <v>0</v>
      </c>
      <c r="D76" s="241">
        <f>[1]West!AP181</f>
        <v>0</v>
      </c>
      <c r="E76" s="241">
        <f>[1]West!AQ181</f>
        <v>0</v>
      </c>
      <c r="F76" s="241">
        <f>[1]West!AR181</f>
        <v>1.6</v>
      </c>
      <c r="G76" s="241">
        <f>[1]West!AS181</f>
        <v>0</v>
      </c>
      <c r="H76" s="241">
        <f>[1]West!AT181</f>
        <v>0</v>
      </c>
      <c r="I76" s="241">
        <f>[1]West!AU181</f>
        <v>6</v>
      </c>
      <c r="J76" s="241">
        <f>[1]West!AV181</f>
        <v>4</v>
      </c>
      <c r="K76" s="241">
        <f>[1]West!AW181</f>
        <v>4</v>
      </c>
      <c r="L76" s="241">
        <f>[1]West!AX181</f>
        <v>2</v>
      </c>
      <c r="M76" s="241">
        <f>[1]West!AY181</f>
        <v>2</v>
      </c>
      <c r="N76" s="241">
        <f>[1]West!AZ181</f>
        <v>1.6</v>
      </c>
      <c r="O76" s="221">
        <f t="shared" si="8"/>
        <v>21.200000000000003</v>
      </c>
    </row>
    <row r="77" spans="1:15">
      <c r="A77" s="219">
        <v>14</v>
      </c>
      <c r="B77" s="215" t="s">
        <v>86</v>
      </c>
      <c r="C77" s="241">
        <f>[1]West!AO182</f>
        <v>0</v>
      </c>
      <c r="D77" s="241">
        <f>[1]West!AP182</f>
        <v>0</v>
      </c>
      <c r="E77" s="241">
        <f>[1]West!AQ182</f>
        <v>0</v>
      </c>
      <c r="F77" s="241">
        <f>[1]West!AR182</f>
        <v>0</v>
      </c>
      <c r="G77" s="241">
        <f>[1]West!AS182</f>
        <v>0</v>
      </c>
      <c r="H77" s="241">
        <f>[1]West!AT182</f>
        <v>0</v>
      </c>
      <c r="I77" s="241">
        <f>[1]West!AU182</f>
        <v>0</v>
      </c>
      <c r="J77" s="241">
        <f>[1]West!AV182</f>
        <v>0</v>
      </c>
      <c r="K77" s="241">
        <f>[1]West!AW182</f>
        <v>0</v>
      </c>
      <c r="L77" s="241">
        <f>[1]West!AX182</f>
        <v>0</v>
      </c>
      <c r="M77" s="241">
        <f>[1]West!AY182</f>
        <v>0</v>
      </c>
      <c r="N77" s="241">
        <f>[1]West!AZ182</f>
        <v>0</v>
      </c>
      <c r="O77" s="221">
        <f t="shared" si="8"/>
        <v>0</v>
      </c>
    </row>
    <row r="78" spans="1:15">
      <c r="A78" s="228"/>
      <c r="B78" s="238" t="s">
        <v>87</v>
      </c>
      <c r="C78" s="226">
        <f>SUM(C64:C77)</f>
        <v>51.135672514619884</v>
      </c>
      <c r="D78" s="226">
        <f t="shared" ref="D78:N78" si="9">SUM(D64:D77)</f>
        <v>32.335672514619887</v>
      </c>
      <c r="E78" s="226">
        <f t="shared" si="9"/>
        <v>32.535672514619883</v>
      </c>
      <c r="F78" s="226">
        <f t="shared" si="9"/>
        <v>51.858479532163749</v>
      </c>
      <c r="G78" s="226">
        <f t="shared" si="9"/>
        <v>91.342690058479533</v>
      </c>
      <c r="H78" s="226">
        <f t="shared" si="9"/>
        <v>119.8140350877193</v>
      </c>
      <c r="I78" s="226">
        <f t="shared" si="9"/>
        <v>155.55672514619886</v>
      </c>
      <c r="J78" s="226">
        <f t="shared" si="9"/>
        <v>144.76374269005851</v>
      </c>
      <c r="K78" s="226">
        <f t="shared" si="9"/>
        <v>110.22807017543862</v>
      </c>
      <c r="L78" s="226">
        <f t="shared" si="9"/>
        <v>86.685380116959081</v>
      </c>
      <c r="M78" s="226">
        <f t="shared" si="9"/>
        <v>67.001169590643272</v>
      </c>
      <c r="N78" s="226">
        <f t="shared" si="9"/>
        <v>51.342690058479533</v>
      </c>
      <c r="O78" s="230">
        <f>SUM(O64:O77)</f>
        <v>994.60000000000014</v>
      </c>
    </row>
    <row r="79" spans="1:15">
      <c r="A79" s="215"/>
      <c r="B79" s="215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6"/>
    </row>
    <row r="80" spans="1:15">
      <c r="A80" s="238" t="s">
        <v>88</v>
      </c>
      <c r="B80" s="238" t="s">
        <v>89</v>
      </c>
      <c r="C80" s="226">
        <f>C61+C78</f>
        <v>587.78090024653841</v>
      </c>
      <c r="D80" s="226">
        <f t="shared" ref="D80:N80" si="10">D61+D78</f>
        <v>579.8300070568572</v>
      </c>
      <c r="E80" s="226">
        <f t="shared" si="10"/>
        <v>531.5557876014185</v>
      </c>
      <c r="F80" s="226">
        <f t="shared" si="10"/>
        <v>434.99995446558319</v>
      </c>
      <c r="G80" s="226">
        <f t="shared" si="10"/>
        <v>490.02837238308041</v>
      </c>
      <c r="H80" s="226">
        <f t="shared" si="10"/>
        <v>572.61728696440036</v>
      </c>
      <c r="I80" s="226">
        <f t="shared" si="10"/>
        <v>710.09012713584821</v>
      </c>
      <c r="J80" s="226">
        <f t="shared" si="10"/>
        <v>681.40897042197707</v>
      </c>
      <c r="K80" s="226">
        <f t="shared" si="10"/>
        <v>664.76147216508787</v>
      </c>
      <c r="L80" s="226">
        <f t="shared" si="10"/>
        <v>641.21878210660839</v>
      </c>
      <c r="M80" s="226">
        <f t="shared" si="10"/>
        <v>585.75822306483133</v>
      </c>
      <c r="N80" s="226">
        <f t="shared" si="10"/>
        <v>605.87609204812884</v>
      </c>
      <c r="O80" s="226">
        <f>O61+O78</f>
        <v>7085.9259756603597</v>
      </c>
    </row>
    <row r="81" spans="1:15">
      <c r="A81" s="238" t="s">
        <v>90</v>
      </c>
      <c r="B81" s="228" t="s">
        <v>95</v>
      </c>
      <c r="C81" s="226">
        <f>C80+C49</f>
        <v>1266.7730980837096</v>
      </c>
      <c r="D81" s="226">
        <f t="shared" ref="D81:N81" si="11">D80+D49</f>
        <v>1287.1971910556331</v>
      </c>
      <c r="E81" s="226">
        <f t="shared" si="11"/>
        <v>1159.1099168856067</v>
      </c>
      <c r="F81" s="226">
        <f t="shared" si="11"/>
        <v>994.57706521098862</v>
      </c>
      <c r="G81" s="226">
        <f t="shared" si="11"/>
        <v>977.76484903757432</v>
      </c>
      <c r="H81" s="226">
        <f t="shared" si="11"/>
        <v>1072.1248700121623</v>
      </c>
      <c r="I81" s="226">
        <f t="shared" si="11"/>
        <v>1473.5106202427924</v>
      </c>
      <c r="J81" s="226">
        <f t="shared" si="11"/>
        <v>1725.507360900109</v>
      </c>
      <c r="K81" s="226">
        <f t="shared" si="11"/>
        <v>1728.3200794465997</v>
      </c>
      <c r="L81" s="226">
        <f t="shared" si="11"/>
        <v>1520.9033728936038</v>
      </c>
      <c r="M81" s="226">
        <f t="shared" si="11"/>
        <v>1401.5012716044134</v>
      </c>
      <c r="N81" s="226">
        <f t="shared" si="11"/>
        <v>1434.4816326872926</v>
      </c>
      <c r="O81" s="226">
        <f>O80+O49</f>
        <v>16041.771328060488</v>
      </c>
    </row>
    <row r="82" spans="1:15">
      <c r="A82" s="238" t="s">
        <v>92</v>
      </c>
      <c r="B82" s="228" t="s">
        <v>180</v>
      </c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30"/>
    </row>
    <row r="83" spans="1:15">
      <c r="A83" s="238" t="s">
        <v>94</v>
      </c>
      <c r="B83" s="228" t="s">
        <v>181</v>
      </c>
      <c r="C83" s="226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30"/>
    </row>
  </sheetData>
  <mergeCells count="1">
    <mergeCell ref="C4:N4"/>
  </mergeCells>
  <pageMargins left="0.7" right="0.7" top="0.75" bottom="0.75" header="0.3" footer="0.3"/>
  <pageSetup paperSize="9" scale="51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O83"/>
  <sheetViews>
    <sheetView view="pageBreakPreview" topLeftCell="A36" zoomScale="60" workbookViewId="0">
      <selection activeCell="Q74" sqref="Q74"/>
    </sheetView>
  </sheetViews>
  <sheetFormatPr defaultRowHeight="12.75"/>
  <cols>
    <col min="1" max="1" width="9.28515625" style="199" bestFit="1" customWidth="1"/>
    <col min="2" max="2" width="39.5703125" style="199" bestFit="1" customWidth="1"/>
    <col min="3" max="3" width="9.42578125" style="199" bestFit="1" customWidth="1"/>
    <col min="4" max="4" width="9.85546875" style="199" bestFit="1" customWidth="1"/>
    <col min="5" max="6" width="9.28515625" style="199" bestFit="1" customWidth="1"/>
    <col min="7" max="7" width="9.7109375" style="199" bestFit="1" customWidth="1"/>
    <col min="8" max="8" width="9.42578125" style="199" bestFit="1" customWidth="1"/>
    <col min="9" max="9" width="9.28515625" style="199" bestFit="1" customWidth="1"/>
    <col min="10" max="10" width="9.7109375" style="199" bestFit="1" customWidth="1"/>
    <col min="11" max="11" width="9.42578125" style="199" bestFit="1" customWidth="1"/>
    <col min="12" max="12" width="9.28515625" style="199" bestFit="1" customWidth="1"/>
    <col min="13" max="13" width="9.42578125" style="199" bestFit="1" customWidth="1"/>
    <col min="14" max="14" width="9.7109375" style="199" bestFit="1" customWidth="1"/>
    <col min="15" max="15" width="9.85546875" style="199" bestFit="1" customWidth="1"/>
    <col min="16" max="16384" width="9.140625" style="199"/>
  </cols>
  <sheetData>
    <row r="1" spans="1:15">
      <c r="A1" s="195"/>
      <c r="B1" s="196"/>
      <c r="C1" s="197"/>
      <c r="D1" s="197"/>
      <c r="E1" s="196"/>
      <c r="F1" s="196"/>
      <c r="G1" s="196" t="s">
        <v>0</v>
      </c>
      <c r="H1" s="196"/>
      <c r="I1" s="196"/>
      <c r="J1" s="196"/>
      <c r="K1" s="196"/>
      <c r="L1" s="196"/>
      <c r="M1" s="196"/>
      <c r="N1" s="196"/>
      <c r="O1" s="198"/>
    </row>
    <row r="2" spans="1:15" ht="18">
      <c r="A2" s="200" t="s">
        <v>144</v>
      </c>
      <c r="B2" s="201"/>
      <c r="C2" s="202" t="s">
        <v>191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4" t="s">
        <v>146</v>
      </c>
    </row>
    <row r="3" spans="1:1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6"/>
    </row>
    <row r="4" spans="1:15">
      <c r="A4" s="207"/>
      <c r="B4" s="208" t="s">
        <v>147</v>
      </c>
      <c r="C4" s="209" t="s">
        <v>185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O4" s="206"/>
    </row>
    <row r="5" spans="1:15">
      <c r="A5" s="212" t="s">
        <v>7</v>
      </c>
      <c r="B5" s="212" t="s">
        <v>149</v>
      </c>
      <c r="C5" s="213">
        <v>41000</v>
      </c>
      <c r="D5" s="213">
        <v>41030</v>
      </c>
      <c r="E5" s="213">
        <v>41061</v>
      </c>
      <c r="F5" s="213">
        <v>41091</v>
      </c>
      <c r="G5" s="213">
        <v>41122</v>
      </c>
      <c r="H5" s="213">
        <v>41153</v>
      </c>
      <c r="I5" s="213">
        <v>41183</v>
      </c>
      <c r="J5" s="213">
        <v>41214</v>
      </c>
      <c r="K5" s="213">
        <v>41244</v>
      </c>
      <c r="L5" s="213">
        <v>41275</v>
      </c>
      <c r="M5" s="213">
        <v>41306</v>
      </c>
      <c r="N5" s="213">
        <v>41334</v>
      </c>
      <c r="O5" s="214" t="s">
        <v>139</v>
      </c>
    </row>
    <row r="6" spans="1:15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1:15">
      <c r="A7" s="217" t="s">
        <v>31</v>
      </c>
      <c r="B7" s="216" t="s">
        <v>32</v>
      </c>
      <c r="C7" s="215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6"/>
    </row>
    <row r="8" spans="1:15">
      <c r="A8" s="219">
        <v>1</v>
      </c>
      <c r="B8" s="215" t="s">
        <v>33</v>
      </c>
      <c r="C8" s="220">
        <f>[1]West!BA153</f>
        <v>67.22023422251138</v>
      </c>
      <c r="D8" s="220">
        <f>[1]West!BB153</f>
        <v>69.546193884189975</v>
      </c>
      <c r="E8" s="220">
        <f>[1]West!BC153</f>
        <v>59.777163305139879</v>
      </c>
      <c r="F8" s="220">
        <f>[1]West!BD153</f>
        <v>60.009759271307736</v>
      </c>
      <c r="G8" s="220">
        <f>[1]West!BE153</f>
        <v>57.916395575797004</v>
      </c>
      <c r="H8" s="220">
        <f>[1]West!BF153</f>
        <v>67.685426154847093</v>
      </c>
      <c r="I8" s="220">
        <f>[1]West!BG153</f>
        <v>70.709173715029266</v>
      </c>
      <c r="J8" s="220">
        <f>[1]West!BH153</f>
        <v>65.126870527000648</v>
      </c>
      <c r="K8" s="220">
        <f>[1]West!BI153</f>
        <v>77.221860767729339</v>
      </c>
      <c r="L8" s="220">
        <f>[1]West!BJ153</f>
        <v>64.894274560832784</v>
      </c>
      <c r="M8" s="220">
        <f>[1]West!BK153</f>
        <v>60.70754716981132</v>
      </c>
      <c r="N8" s="220">
        <f>[1]West!BL153</f>
        <v>65.126870527000648</v>
      </c>
      <c r="O8" s="221">
        <f>SUM(C8:N8)</f>
        <v>785.941769681197</v>
      </c>
    </row>
    <row r="9" spans="1:15">
      <c r="A9" s="219">
        <v>2</v>
      </c>
      <c r="B9" s="215" t="s">
        <v>34</v>
      </c>
      <c r="C9" s="220">
        <f>[1]West!BA154</f>
        <v>39.549772283669483</v>
      </c>
      <c r="D9" s="220">
        <f>[1]West!BB154</f>
        <v>40.96226415094339</v>
      </c>
      <c r="E9" s="220">
        <f>[1]West!BC154</f>
        <v>39.549772283669483</v>
      </c>
      <c r="F9" s="220">
        <f>[1]West!BD154</f>
        <v>46.965354586857515</v>
      </c>
      <c r="G9" s="220">
        <f>[1]West!BE154</f>
        <v>46.965354586857515</v>
      </c>
      <c r="H9" s="220">
        <f>[1]West!BF154</f>
        <v>39.373210800260246</v>
      </c>
      <c r="I9" s="220">
        <f>[1]West!BG154</f>
        <v>40.25601821730644</v>
      </c>
      <c r="J9" s="220">
        <f>[1]West!BH154</f>
        <v>39.196649316851015</v>
      </c>
      <c r="K9" s="220">
        <f>[1]West!BI154</f>
        <v>40.609141184124923</v>
      </c>
      <c r="L9" s="220">
        <f>[1]West!BJ154</f>
        <v>45.552862719583608</v>
      </c>
      <c r="M9" s="220">
        <f>[1]West!BK154</f>
        <v>42.551317501626542</v>
      </c>
      <c r="N9" s="220">
        <f>[1]West!BL154</f>
        <v>45.729424202992838</v>
      </c>
      <c r="O9" s="221">
        <f t="shared" ref="O9:O21" si="0">SUM(C9:N9)</f>
        <v>507.26114183474306</v>
      </c>
    </row>
    <row r="10" spans="1:15">
      <c r="A10" s="219">
        <v>3</v>
      </c>
      <c r="B10" s="222" t="s">
        <v>35</v>
      </c>
      <c r="C10" s="220">
        <f>[1]West!BA155</f>
        <v>75.541037735849059</v>
      </c>
      <c r="D10" s="220">
        <f>[1]West!BB155</f>
        <v>78.266745283018864</v>
      </c>
      <c r="E10" s="220">
        <f>[1]West!BC155</f>
        <v>75.541037735849059</v>
      </c>
      <c r="F10" s="220">
        <f>[1]West!BD155</f>
        <v>62.301886792452834</v>
      </c>
      <c r="G10" s="220">
        <f>[1]West!BE155</f>
        <v>40.106839622641509</v>
      </c>
      <c r="H10" s="220">
        <f>[1]West!BF155</f>
        <v>63.080660377358491</v>
      </c>
      <c r="I10" s="220">
        <f>[1]West!BG155</f>
        <v>73.594103773584905</v>
      </c>
      <c r="J10" s="220">
        <f>[1]West!BH155</f>
        <v>70.479009433962261</v>
      </c>
      <c r="K10" s="220">
        <f>[1]West!BI155</f>
        <v>73.594103773584905</v>
      </c>
      <c r="L10" s="220">
        <f>[1]West!BJ155</f>
        <v>74.37287735849057</v>
      </c>
      <c r="M10" s="220">
        <f>[1]West!BK155</f>
        <v>69.700235849056611</v>
      </c>
      <c r="N10" s="220">
        <f>[1]West!BL155</f>
        <v>75.541037735849059</v>
      </c>
      <c r="O10" s="221">
        <f t="shared" si="0"/>
        <v>832.11957547169811</v>
      </c>
    </row>
    <row r="11" spans="1:15">
      <c r="A11" s="219">
        <v>4</v>
      </c>
      <c r="B11" s="215" t="s">
        <v>36</v>
      </c>
      <c r="C11" s="220">
        <f>[1]West!BA156</f>
        <v>57.344632400780746</v>
      </c>
      <c r="D11" s="220">
        <f>[1]West!BB156</f>
        <v>59.243461288223813</v>
      </c>
      <c r="E11" s="220">
        <f>[1]West!BC156</f>
        <v>27.722901756668836</v>
      </c>
      <c r="F11" s="220">
        <f>[1]West!BD156</f>
        <v>40.634938191281719</v>
      </c>
      <c r="G11" s="220">
        <f>[1]West!BE156</f>
        <v>58.863695510735198</v>
      </c>
      <c r="H11" s="220">
        <f>[1]West!BF156</f>
        <v>54.686271958360443</v>
      </c>
      <c r="I11" s="220">
        <f>[1]West!BG156</f>
        <v>53.167208848405984</v>
      </c>
      <c r="J11" s="220">
        <f>[1]West!BH156</f>
        <v>50.508848405985688</v>
      </c>
      <c r="K11" s="220">
        <f>[1]West!BI156</f>
        <v>53.167208848405984</v>
      </c>
      <c r="L11" s="220">
        <f>[1]West!BJ156</f>
        <v>56.205335068314895</v>
      </c>
      <c r="M11" s="220">
        <f>[1]West!BK156</f>
        <v>52.787443070917369</v>
      </c>
      <c r="N11" s="220">
        <f>[1]West!BL156</f>
        <v>56.58510084580351</v>
      </c>
      <c r="O11" s="221">
        <f t="shared" si="0"/>
        <v>620.91704619388418</v>
      </c>
    </row>
    <row r="12" spans="1:15">
      <c r="A12" s="219">
        <v>5</v>
      </c>
      <c r="B12" s="215" t="s">
        <v>37</v>
      </c>
      <c r="C12" s="220">
        <f>[1]West!BA157</f>
        <v>30.448926480156146</v>
      </c>
      <c r="D12" s="220">
        <f>[1]West!BB157</f>
        <v>31.294729993493821</v>
      </c>
      <c r="E12" s="220">
        <f>[1]West!BC157</f>
        <v>30.448926480156146</v>
      </c>
      <c r="F12" s="220">
        <f>[1]West!BD157</f>
        <v>31.294729993493821</v>
      </c>
      <c r="G12" s="220">
        <f>[1]West!BE157</f>
        <v>30.871828236824985</v>
      </c>
      <c r="H12" s="220">
        <f>[1]West!BF157</f>
        <v>30.448926480156146</v>
      </c>
      <c r="I12" s="220">
        <f>[1]West!BG157</f>
        <v>35.523747560182173</v>
      </c>
      <c r="J12" s="220">
        <f>[1]West!BH157</f>
        <v>30.026024723487314</v>
      </c>
      <c r="K12" s="220">
        <f>[1]West!BI157</f>
        <v>33.409238776837995</v>
      </c>
      <c r="L12" s="220">
        <f>[1]West!BJ157</f>
        <v>31.294729993493821</v>
      </c>
      <c r="M12" s="220">
        <f>[1]West!BK157</f>
        <v>29.180221210149643</v>
      </c>
      <c r="N12" s="220">
        <f>[1]West!BL157</f>
        <v>31.717631750162653</v>
      </c>
      <c r="O12" s="221">
        <f t="shared" si="0"/>
        <v>375.95966167859467</v>
      </c>
    </row>
    <row r="13" spans="1:15">
      <c r="A13" s="219">
        <v>6</v>
      </c>
      <c r="B13" s="222" t="s">
        <v>38</v>
      </c>
      <c r="C13" s="220">
        <f>[1]West!BA158</f>
        <v>24.105400130123616</v>
      </c>
      <c r="D13" s="220">
        <f>[1]West!BB158</f>
        <v>24.951203643461287</v>
      </c>
      <c r="E13" s="220">
        <f>[1]West!BC158</f>
        <v>26.219908913467794</v>
      </c>
      <c r="F13" s="220">
        <f>[1]West!BD158</f>
        <v>27.065712426805465</v>
      </c>
      <c r="G13" s="220">
        <f>[1]West!BE158</f>
        <v>22.836694860117113</v>
      </c>
      <c r="H13" s="220">
        <f>[1]West!BF158</f>
        <v>26.219908913467794</v>
      </c>
      <c r="I13" s="220">
        <f>[1]West!BG158</f>
        <v>31.717631750162653</v>
      </c>
      <c r="J13" s="220">
        <f>[1]West!BH158</f>
        <v>28.757319453480807</v>
      </c>
      <c r="K13" s="220">
        <f>[1]West!BI158</f>
        <v>24.528301886792455</v>
      </c>
      <c r="L13" s="220">
        <f>[1]West!BJ158</f>
        <v>25.374105400130123</v>
      </c>
      <c r="M13" s="220">
        <f>[1]West!BK158</f>
        <v>23.682498373454784</v>
      </c>
      <c r="N13" s="220">
        <f>[1]West!BL158</f>
        <v>25.797007156798959</v>
      </c>
      <c r="O13" s="221">
        <f t="shared" si="0"/>
        <v>311.25569290826286</v>
      </c>
    </row>
    <row r="14" spans="1:15">
      <c r="A14" s="219">
        <v>7</v>
      </c>
      <c r="B14" s="215" t="s">
        <v>150</v>
      </c>
      <c r="C14" s="220">
        <f>[1]West!BA188</f>
        <v>21.841184124918673</v>
      </c>
      <c r="D14" s="220">
        <f>[1]West!BB188</f>
        <v>22.57534157449577</v>
      </c>
      <c r="E14" s="220">
        <f>[1]West!BC188</f>
        <v>21.107026675341576</v>
      </c>
      <c r="F14" s="220">
        <f>[1]West!BD188</f>
        <v>22.57534157449577</v>
      </c>
      <c r="G14" s="220">
        <f>[1]West!BE188</f>
        <v>22.57534157449577</v>
      </c>
      <c r="H14" s="220">
        <f>[1]West!BF188</f>
        <v>14.49960962914769</v>
      </c>
      <c r="I14" s="220">
        <f>[1]West!BG188</f>
        <v>16.335003253090434</v>
      </c>
      <c r="J14" s="220">
        <f>[1]West!BH188</f>
        <v>13.398373454782043</v>
      </c>
      <c r="K14" s="220">
        <f>[1]West!BI188</f>
        <v>16.15146389069616</v>
      </c>
      <c r="L14" s="220">
        <f>[1]West!BJ188</f>
        <v>28.448601171112557</v>
      </c>
      <c r="M14" s="220">
        <f>[1]West!BK188</f>
        <v>26.613207547169811</v>
      </c>
      <c r="N14" s="220">
        <f>[1]West!BL188</f>
        <v>28.815679895901106</v>
      </c>
      <c r="O14" s="221">
        <f t="shared" si="0"/>
        <v>254.93617436564736</v>
      </c>
    </row>
    <row r="15" spans="1:15">
      <c r="A15" s="219">
        <v>8</v>
      </c>
      <c r="B15" s="215" t="s">
        <v>39</v>
      </c>
      <c r="C15" s="220">
        <f>[1]West!BA159</f>
        <v>17.761873780091086</v>
      </c>
      <c r="D15" s="220">
        <f>[1]West!BB159</f>
        <v>18.184775536759922</v>
      </c>
      <c r="E15" s="220">
        <f>[1]West!BC159</f>
        <v>17.761873780091086</v>
      </c>
      <c r="F15" s="220">
        <f>[1]West!BD159</f>
        <v>9.3038386467143788</v>
      </c>
      <c r="G15" s="220">
        <f>[1]West!BE159</f>
        <v>18.184775536759922</v>
      </c>
      <c r="H15" s="220">
        <f>[1]West!BF159</f>
        <v>16.916070266753415</v>
      </c>
      <c r="I15" s="220">
        <f>[1]West!BG159</f>
        <v>17.338972023422251</v>
      </c>
      <c r="J15" s="220">
        <f>[1]West!BH159</f>
        <v>16.916070266753415</v>
      </c>
      <c r="K15" s="220">
        <f>[1]West!BI159</f>
        <v>17.338972023422251</v>
      </c>
      <c r="L15" s="220">
        <f>[1]West!BJ159</f>
        <v>8.4580351333767076</v>
      </c>
      <c r="M15" s="220">
        <f>[1]West!BK159</f>
        <v>15.224463240078073</v>
      </c>
      <c r="N15" s="220">
        <f>[1]West!BL159</f>
        <v>17.338972023422251</v>
      </c>
      <c r="O15" s="221">
        <f t="shared" si="0"/>
        <v>190.72869225764481</v>
      </c>
    </row>
    <row r="16" spans="1:15">
      <c r="A16" s="219">
        <v>9</v>
      </c>
      <c r="B16" s="215" t="s">
        <v>40</v>
      </c>
      <c r="C16" s="220">
        <f>[1]West!BA160</f>
        <v>27.911515940143136</v>
      </c>
      <c r="D16" s="220">
        <f>[1]West!BB160</f>
        <v>29.180221210149643</v>
      </c>
      <c r="E16" s="220">
        <f>[1]West!BC160</f>
        <v>38.061158100195186</v>
      </c>
      <c r="F16" s="220">
        <f>[1]West!BD160</f>
        <v>39.329863370201693</v>
      </c>
      <c r="G16" s="220">
        <f>[1]West!BE160</f>
        <v>39.752765126870528</v>
      </c>
      <c r="H16" s="220">
        <f>[1]West!BF160</f>
        <v>35.946649316851008</v>
      </c>
      <c r="I16" s="220">
        <f>[1]West!BG160</f>
        <v>35.946649316851008</v>
      </c>
      <c r="J16" s="220">
        <f>[1]West!BH160</f>
        <v>34.255042290175666</v>
      </c>
      <c r="K16" s="220">
        <f>[1]West!BI160</f>
        <v>35.946649316851008</v>
      </c>
      <c r="L16" s="220">
        <f>[1]West!BJ160</f>
        <v>37.215354586857515</v>
      </c>
      <c r="M16" s="220">
        <f>[1]West!BK160</f>
        <v>33.409238776837995</v>
      </c>
      <c r="N16" s="220">
        <f>[1]West!BL160</f>
        <v>36.369551073519844</v>
      </c>
      <c r="O16" s="221">
        <f t="shared" si="0"/>
        <v>423.3246584255042</v>
      </c>
    </row>
    <row r="17" spans="1:15">
      <c r="A17" s="219"/>
      <c r="B17" s="215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1">
        <f t="shared" si="0"/>
        <v>0</v>
      </c>
    </row>
    <row r="18" spans="1:15">
      <c r="A18" s="219">
        <v>10</v>
      </c>
      <c r="B18" s="223" t="s">
        <v>151</v>
      </c>
      <c r="C18" s="220">
        <f>[1]West!BA161</f>
        <v>0</v>
      </c>
      <c r="D18" s="220">
        <f>[1]West!BB161</f>
        <v>0</v>
      </c>
      <c r="E18" s="220">
        <f>[1]West!BC161</f>
        <v>0</v>
      </c>
      <c r="F18" s="220">
        <f>[1]West!BD161</f>
        <v>0</v>
      </c>
      <c r="G18" s="220">
        <f>[1]West!BE161</f>
        <v>0</v>
      </c>
      <c r="H18" s="220">
        <f>[1]West!BF161</f>
        <v>0</v>
      </c>
      <c r="I18" s="220">
        <f>[1]West!BG161</f>
        <v>0</v>
      </c>
      <c r="J18" s="220">
        <f>[1]West!BH161</f>
        <v>0</v>
      </c>
      <c r="K18" s="220">
        <f>[1]West!BI161</f>
        <v>0</v>
      </c>
      <c r="L18" s="220">
        <f>[1]West!BJ161</f>
        <v>0</v>
      </c>
      <c r="M18" s="220">
        <f>[1]West!BK161</f>
        <v>0</v>
      </c>
      <c r="N18" s="220">
        <f>[1]West!BL161</f>
        <v>0</v>
      </c>
      <c r="O18" s="221">
        <f t="shared" si="0"/>
        <v>0</v>
      </c>
    </row>
    <row r="19" spans="1:15">
      <c r="A19" s="219">
        <v>11</v>
      </c>
      <c r="B19" s="223" t="s">
        <v>152</v>
      </c>
      <c r="C19" s="220">
        <f>[1]West!BA162</f>
        <v>0</v>
      </c>
      <c r="D19" s="220">
        <f>[1]West!BB162</f>
        <v>0</v>
      </c>
      <c r="E19" s="220">
        <f>[1]West!BC162</f>
        <v>0</v>
      </c>
      <c r="F19" s="220">
        <f>[1]West!BD162</f>
        <v>0</v>
      </c>
      <c r="G19" s="220">
        <f>[1]West!BE162</f>
        <v>0</v>
      </c>
      <c r="H19" s="220">
        <f>[1]West!BF162</f>
        <v>0</v>
      </c>
      <c r="I19" s="220">
        <f>[1]West!BG162</f>
        <v>0</v>
      </c>
      <c r="J19" s="220">
        <f>[1]West!BH162</f>
        <v>0</v>
      </c>
      <c r="K19" s="220">
        <f>[1]West!BI162</f>
        <v>0</v>
      </c>
      <c r="L19" s="220">
        <f>[1]West!BJ162</f>
        <v>0</v>
      </c>
      <c r="M19" s="220">
        <f>[1]West!BK162</f>
        <v>0</v>
      </c>
      <c r="N19" s="220">
        <f>[1]West!BL162</f>
        <v>0</v>
      </c>
      <c r="O19" s="221">
        <f t="shared" si="0"/>
        <v>0</v>
      </c>
    </row>
    <row r="20" spans="1:15">
      <c r="A20" s="219">
        <v>12</v>
      </c>
      <c r="B20" s="223" t="s">
        <v>153</v>
      </c>
      <c r="C20" s="220">
        <f>[1]West!BA163</f>
        <v>0</v>
      </c>
      <c r="D20" s="220">
        <f>[1]West!BB163</f>
        <v>0</v>
      </c>
      <c r="E20" s="220">
        <f>[1]West!BC163</f>
        <v>0</v>
      </c>
      <c r="F20" s="220">
        <f>[1]West!BD163</f>
        <v>0</v>
      </c>
      <c r="G20" s="220">
        <f>[1]West!BE163</f>
        <v>0</v>
      </c>
      <c r="H20" s="220">
        <f>[1]West!BF163</f>
        <v>0</v>
      </c>
      <c r="I20" s="220">
        <f>[1]West!BG163</f>
        <v>0</v>
      </c>
      <c r="J20" s="220">
        <f>[1]West!BH163</f>
        <v>0</v>
      </c>
      <c r="K20" s="220">
        <f>[1]West!BI163</f>
        <v>0</v>
      </c>
      <c r="L20" s="220">
        <f>[1]West!BJ163</f>
        <v>0</v>
      </c>
      <c r="M20" s="220">
        <f>[1]West!BK163</f>
        <v>0</v>
      </c>
      <c r="N20" s="220">
        <f>[1]West!BL163</f>
        <v>0</v>
      </c>
      <c r="O20" s="221">
        <f t="shared" si="0"/>
        <v>0</v>
      </c>
    </row>
    <row r="21" spans="1:15">
      <c r="A21" s="219">
        <v>13</v>
      </c>
      <c r="B21" s="223" t="s">
        <v>154</v>
      </c>
      <c r="C21" s="220">
        <f>[1]West!BA189</f>
        <v>19.072383246768286</v>
      </c>
      <c r="D21" s="220">
        <f>[1]West!BB189</f>
        <v>19.939309757985026</v>
      </c>
      <c r="E21" s="220">
        <f>[1]West!BC189</f>
        <v>19.072383246768286</v>
      </c>
      <c r="F21" s="220">
        <f>[1]West!BD189</f>
        <v>19.505846502376656</v>
      </c>
      <c r="G21" s="220">
        <f>[1]West!BE189</f>
        <v>19.505846502376656</v>
      </c>
      <c r="H21" s="220">
        <f>[1]West!BF189</f>
        <v>19.072383246768286</v>
      </c>
      <c r="I21" s="220">
        <f>[1]West!BG189</f>
        <v>19.939309757985026</v>
      </c>
      <c r="J21" s="220">
        <f>[1]West!BH189</f>
        <v>19.072383246768286</v>
      </c>
      <c r="K21" s="220">
        <f>[1]West!BI189</f>
        <v>19.939309757985026</v>
      </c>
      <c r="L21" s="220">
        <f>[1]West!BJ189</f>
        <v>19.939309757985026</v>
      </c>
      <c r="M21" s="220">
        <f>[1]West!BK189</f>
        <v>18.638919991159913</v>
      </c>
      <c r="N21" s="220">
        <f>[1]West!BL189</f>
        <v>20.806236269201769</v>
      </c>
      <c r="O21" s="221">
        <f t="shared" si="0"/>
        <v>234.50362128412826</v>
      </c>
    </row>
    <row r="22" spans="1:15">
      <c r="A22" s="216"/>
      <c r="B22" s="224" t="s">
        <v>155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</row>
    <row r="23" spans="1:15">
      <c r="A23" s="215"/>
      <c r="B23" s="215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6"/>
    </row>
    <row r="24" spans="1:15">
      <c r="A24" s="226"/>
      <c r="B24" s="227" t="s">
        <v>44</v>
      </c>
      <c r="C24" s="226">
        <f>SUM(C8:C23)</f>
        <v>380.79696034501166</v>
      </c>
      <c r="D24" s="226">
        <f t="shared" ref="D24:N24" si="1">SUM(D8:D23)</f>
        <v>394.14424632272147</v>
      </c>
      <c r="E24" s="226">
        <f t="shared" si="1"/>
        <v>355.26215227734735</v>
      </c>
      <c r="F24" s="226">
        <f t="shared" si="1"/>
        <v>358.98727135598762</v>
      </c>
      <c r="G24" s="226">
        <f t="shared" si="1"/>
        <v>357.57953713347621</v>
      </c>
      <c r="H24" s="226">
        <f t="shared" si="1"/>
        <v>367.92911714397064</v>
      </c>
      <c r="I24" s="226">
        <f t="shared" si="1"/>
        <v>394.52781821602002</v>
      </c>
      <c r="J24" s="226">
        <f t="shared" si="1"/>
        <v>367.73659111924712</v>
      </c>
      <c r="K24" s="226">
        <f t="shared" si="1"/>
        <v>391.90625022643002</v>
      </c>
      <c r="L24" s="226">
        <f t="shared" si="1"/>
        <v>391.75548575017763</v>
      </c>
      <c r="M24" s="226">
        <f t="shared" si="1"/>
        <v>372.49509273026206</v>
      </c>
      <c r="N24" s="226">
        <f t="shared" si="1"/>
        <v>403.82751148065262</v>
      </c>
      <c r="O24" s="226">
        <f>SUM(C24:N24)</f>
        <v>4536.9480341013041</v>
      </c>
    </row>
    <row r="25" spans="1:15" ht="12.75" hidden="1" customHeight="1">
      <c r="A25" s="215"/>
      <c r="B25" s="215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6"/>
    </row>
    <row r="26" spans="1:15" ht="12.75" hidden="1" customHeight="1">
      <c r="A26" s="216" t="s">
        <v>45</v>
      </c>
      <c r="B26" s="216" t="s">
        <v>156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6"/>
    </row>
    <row r="27" spans="1:15" ht="12.75" hidden="1" customHeight="1">
      <c r="A27" s="215">
        <v>1</v>
      </c>
      <c r="B27" s="215" t="s">
        <v>157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21"/>
    </row>
    <row r="28" spans="1:15" ht="12.75" hidden="1" customHeight="1">
      <c r="A28" s="215">
        <v>2</v>
      </c>
      <c r="B28" s="215" t="s">
        <v>158</v>
      </c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21"/>
    </row>
    <row r="29" spans="1:15" ht="12.75" hidden="1" customHeight="1">
      <c r="A29" s="215">
        <v>3</v>
      </c>
      <c r="B29" s="215" t="s">
        <v>159</v>
      </c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21"/>
    </row>
    <row r="30" spans="1:15" ht="12.75" hidden="1" customHeight="1">
      <c r="A30" s="228"/>
      <c r="B30" s="229" t="s">
        <v>160</v>
      </c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30"/>
    </row>
    <row r="31" spans="1:15">
      <c r="A31" s="215"/>
      <c r="B31" s="215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6"/>
    </row>
    <row r="32" spans="1:15">
      <c r="A32" s="217" t="s">
        <v>45</v>
      </c>
      <c r="B32" s="231" t="s">
        <v>50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6"/>
    </row>
    <row r="33" spans="1:15">
      <c r="A33" s="219">
        <v>1</v>
      </c>
      <c r="B33" s="232" t="s">
        <v>51</v>
      </c>
      <c r="C33" s="233">
        <f>[1]West!BA183</f>
        <v>0</v>
      </c>
      <c r="D33" s="233">
        <f>[1]West!BB183</f>
        <v>0</v>
      </c>
      <c r="E33" s="233">
        <f>[1]West!BC183</f>
        <v>0</v>
      </c>
      <c r="F33" s="233">
        <f>[1]West!BD183</f>
        <v>0</v>
      </c>
      <c r="G33" s="233">
        <f>[1]West!BE183</f>
        <v>0</v>
      </c>
      <c r="H33" s="233">
        <f>[1]West!BF183</f>
        <v>0</v>
      </c>
      <c r="I33" s="233">
        <f>[1]West!BG183</f>
        <v>0</v>
      </c>
      <c r="J33" s="233">
        <f>[1]West!BH183</f>
        <v>0</v>
      </c>
      <c r="K33" s="233">
        <f>[1]West!BI183</f>
        <v>0</v>
      </c>
      <c r="L33" s="233">
        <f>[1]West!BJ183</f>
        <v>0</v>
      </c>
      <c r="M33" s="233">
        <f>[1]West!BK183</f>
        <v>0</v>
      </c>
      <c r="N33" s="233">
        <f>[1]West!BL183</f>
        <v>0</v>
      </c>
      <c r="O33" s="221">
        <f t="shared" ref="O33:O38" si="2">SUM(C33:N33)</f>
        <v>0</v>
      </c>
    </row>
    <row r="34" spans="1:15">
      <c r="A34" s="219">
        <v>2</v>
      </c>
      <c r="B34" s="232" t="s">
        <v>52</v>
      </c>
      <c r="C34" s="233">
        <f>[1]West!BA184</f>
        <v>1.1112</v>
      </c>
      <c r="D34" s="233">
        <f>[1]West!BB184</f>
        <v>1.1112</v>
      </c>
      <c r="E34" s="233">
        <f>[1]West!BC184</f>
        <v>0.92600000000000005</v>
      </c>
      <c r="F34" s="233">
        <f>[1]West!BD184</f>
        <v>1.4816</v>
      </c>
      <c r="G34" s="233">
        <f>[1]West!BE184</f>
        <v>1.4816</v>
      </c>
      <c r="H34" s="233">
        <f>[1]West!BF184</f>
        <v>3.1484000000000001</v>
      </c>
      <c r="I34" s="233">
        <f>[1]West!BG184</f>
        <v>3.1484000000000001</v>
      </c>
      <c r="J34" s="233">
        <f>[1]West!BH184</f>
        <v>2.9632000000000001</v>
      </c>
      <c r="K34" s="233">
        <f>[1]West!BI184</f>
        <v>2.4076</v>
      </c>
      <c r="L34" s="233">
        <f>[1]West!BJ184</f>
        <v>1.4816</v>
      </c>
      <c r="M34" s="233">
        <f>[1]West!BK184</f>
        <v>1.6668000000000001</v>
      </c>
      <c r="N34" s="233">
        <f>[1]West!BL184</f>
        <v>1.1112</v>
      </c>
      <c r="O34" s="221">
        <f t="shared" si="2"/>
        <v>22.038799999999998</v>
      </c>
    </row>
    <row r="35" spans="1:15">
      <c r="A35" s="219">
        <v>3</v>
      </c>
      <c r="B35" s="232" t="s">
        <v>161</v>
      </c>
      <c r="C35" s="233">
        <f>[1]West!BA190</f>
        <v>15.604677201901325</v>
      </c>
      <c r="D35" s="233">
        <f>[1]West!BB190</f>
        <v>16.038140457509694</v>
      </c>
      <c r="E35" s="233">
        <f>[1]West!BC190</f>
        <v>15.604677201901325</v>
      </c>
      <c r="F35" s="233">
        <f>[1]West!BD190</f>
        <v>16.038140457509694</v>
      </c>
      <c r="G35" s="233">
        <f>[1]West!BE190</f>
        <v>16.038140457509694</v>
      </c>
      <c r="H35" s="233">
        <f>[1]West!BF190</f>
        <v>15.604677201901325</v>
      </c>
      <c r="I35" s="233">
        <f>[1]West!BG190</f>
        <v>16.038140457509694</v>
      </c>
      <c r="J35" s="233">
        <f>[1]West!BH190</f>
        <v>15.604677201901325</v>
      </c>
      <c r="K35" s="233">
        <f>[1]West!BI190</f>
        <v>16.038140457509694</v>
      </c>
      <c r="L35" s="233">
        <f>[1]West!BJ190</f>
        <v>16.038140457509694</v>
      </c>
      <c r="M35" s="233">
        <f>[1]West!BK190</f>
        <v>15.171213946292953</v>
      </c>
      <c r="N35" s="233">
        <f>[1]West!BL190</f>
        <v>16.038140457509694</v>
      </c>
      <c r="O35" s="221">
        <f t="shared" si="2"/>
        <v>189.85690595646611</v>
      </c>
    </row>
    <row r="36" spans="1:15">
      <c r="A36" s="219">
        <v>4</v>
      </c>
      <c r="B36" s="232" t="s">
        <v>53</v>
      </c>
      <c r="C36" s="234">
        <f>[1]West!BA303</f>
        <v>0</v>
      </c>
      <c r="D36" s="234">
        <f>[1]West!BB303</f>
        <v>0</v>
      </c>
      <c r="E36" s="234">
        <f>[1]West!BC303</f>
        <v>0</v>
      </c>
      <c r="F36" s="234">
        <f>[1]West!BD303</f>
        <v>0</v>
      </c>
      <c r="G36" s="234">
        <f>[1]West!BE303</f>
        <v>0</v>
      </c>
      <c r="H36" s="234">
        <f>[1]West!BF303</f>
        <v>0</v>
      </c>
      <c r="I36" s="234">
        <f>[1]West!BG303</f>
        <v>0</v>
      </c>
      <c r="J36" s="234">
        <f>[1]West!BH303</f>
        <v>0</v>
      </c>
      <c r="K36" s="234">
        <f>[1]West!BI303</f>
        <v>0</v>
      </c>
      <c r="L36" s="234">
        <f>[1]West!BJ303</f>
        <v>0</v>
      </c>
      <c r="M36" s="234">
        <f>[1]West!BK303</f>
        <v>0</v>
      </c>
      <c r="N36" s="234">
        <f>[1]West!BL303</f>
        <v>0</v>
      </c>
      <c r="O36" s="221">
        <f t="shared" si="2"/>
        <v>0</v>
      </c>
    </row>
    <row r="37" spans="1:15">
      <c r="A37" s="219">
        <v>5</v>
      </c>
      <c r="B37" s="232" t="s">
        <v>54</v>
      </c>
      <c r="C37" s="234">
        <f>[1]West!BA304</f>
        <v>0</v>
      </c>
      <c r="D37" s="234">
        <f>[1]West!BB304</f>
        <v>0</v>
      </c>
      <c r="E37" s="234">
        <f>[1]West!BC304</f>
        <v>0</v>
      </c>
      <c r="F37" s="234">
        <f>[1]West!BD304</f>
        <v>0</v>
      </c>
      <c r="G37" s="234">
        <f>[1]West!BE304</f>
        <v>0</v>
      </c>
      <c r="H37" s="234">
        <f>[1]West!BF304</f>
        <v>0</v>
      </c>
      <c r="I37" s="234">
        <f>[1]West!BG304</f>
        <v>0</v>
      </c>
      <c r="J37" s="234">
        <f>[1]West!BH304</f>
        <v>0</v>
      </c>
      <c r="K37" s="234">
        <f>[1]West!BI304</f>
        <v>0</v>
      </c>
      <c r="L37" s="234">
        <f>[1]West!BJ304</f>
        <v>0</v>
      </c>
      <c r="M37" s="234">
        <f>[1]West!BK304</f>
        <v>0</v>
      </c>
      <c r="N37" s="234">
        <f>[1]West!BL304</f>
        <v>0</v>
      </c>
      <c r="O37" s="221">
        <f t="shared" si="2"/>
        <v>0</v>
      </c>
    </row>
    <row r="38" spans="1:15">
      <c r="A38" s="228"/>
      <c r="B38" s="229" t="s">
        <v>55</v>
      </c>
      <c r="C38" s="235">
        <f>SUM(C33:C37)</f>
        <v>16.715877201901325</v>
      </c>
      <c r="D38" s="235">
        <f t="shared" ref="D38:N38" si="3">SUM(D33:D37)</f>
        <v>17.149340457509695</v>
      </c>
      <c r="E38" s="235">
        <f t="shared" si="3"/>
        <v>16.530677201901323</v>
      </c>
      <c r="F38" s="235">
        <f t="shared" si="3"/>
        <v>17.519740457509695</v>
      </c>
      <c r="G38" s="235">
        <f t="shared" si="3"/>
        <v>17.519740457509695</v>
      </c>
      <c r="H38" s="235">
        <f t="shared" si="3"/>
        <v>18.753077201901323</v>
      </c>
      <c r="I38" s="235">
        <f t="shared" si="3"/>
        <v>19.186540457509693</v>
      </c>
      <c r="J38" s="235">
        <f t="shared" si="3"/>
        <v>18.567877201901325</v>
      </c>
      <c r="K38" s="235">
        <f t="shared" si="3"/>
        <v>18.445740457509693</v>
      </c>
      <c r="L38" s="235">
        <f t="shared" si="3"/>
        <v>17.519740457509695</v>
      </c>
      <c r="M38" s="235">
        <f t="shared" si="3"/>
        <v>16.838013946292953</v>
      </c>
      <c r="N38" s="235">
        <f t="shared" si="3"/>
        <v>17.149340457509695</v>
      </c>
      <c r="O38" s="235">
        <f t="shared" si="2"/>
        <v>211.89570595646614</v>
      </c>
    </row>
    <row r="39" spans="1:15">
      <c r="A39" s="215"/>
      <c r="B39" s="231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6"/>
    </row>
    <row r="40" spans="1:15">
      <c r="A40" s="217" t="s">
        <v>49</v>
      </c>
      <c r="B40" s="231" t="s">
        <v>57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6"/>
    </row>
    <row r="41" spans="1:15">
      <c r="A41" s="219">
        <v>1</v>
      </c>
      <c r="B41" s="232" t="s">
        <v>58</v>
      </c>
      <c r="C41" s="233">
        <f>[1]West!BA164</f>
        <v>43.2</v>
      </c>
      <c r="D41" s="233">
        <f>[1]West!BB164</f>
        <v>30</v>
      </c>
      <c r="E41" s="233">
        <f>[1]West!BC164</f>
        <v>28.8</v>
      </c>
      <c r="F41" s="233">
        <f>[1]West!BD164</f>
        <v>38</v>
      </c>
      <c r="G41" s="233">
        <f>[1]West!BE164</f>
        <v>82</v>
      </c>
      <c r="H41" s="233">
        <f>[1]West!BF164</f>
        <v>88.800000000000011</v>
      </c>
      <c r="I41" s="233">
        <f>[1]West!BG164</f>
        <v>90.800000000000011</v>
      </c>
      <c r="J41" s="233">
        <f>[1]West!BH164</f>
        <v>130.4</v>
      </c>
      <c r="K41" s="233">
        <f>[1]West!BI164</f>
        <v>118.80000000000001</v>
      </c>
      <c r="L41" s="233">
        <f>[1]West!BJ164</f>
        <v>100.80000000000001</v>
      </c>
      <c r="M41" s="233">
        <f>[1]West!BK164</f>
        <v>82.800000000000011</v>
      </c>
      <c r="N41" s="233">
        <f>[1]West!BL164</f>
        <v>86.4</v>
      </c>
      <c r="O41" s="221">
        <f t="shared" ref="O41:O47" si="4">SUM(C41:N41)</f>
        <v>920.79999999999984</v>
      </c>
    </row>
    <row r="42" spans="1:15">
      <c r="A42" s="219">
        <v>2</v>
      </c>
      <c r="B42" s="232" t="s">
        <v>59</v>
      </c>
      <c r="C42" s="233">
        <f>[1]West!BA165</f>
        <v>32.563435263500324</v>
      </c>
      <c r="D42" s="233">
        <f>[1]West!BB165</f>
        <v>21.990891346779438</v>
      </c>
      <c r="E42" s="233">
        <f>[1]West!BC165</f>
        <v>21.145087833441767</v>
      </c>
      <c r="F42" s="233">
        <f>[1]West!BD165</f>
        <v>29.180221210149643</v>
      </c>
      <c r="G42" s="233">
        <f>[1]West!BE165</f>
        <v>52.016916070266745</v>
      </c>
      <c r="H42" s="233">
        <f>[1]West!BF165</f>
        <v>50.32530904359141</v>
      </c>
      <c r="I42" s="233">
        <f>[1]West!BG165</f>
        <v>81.620039037085235</v>
      </c>
      <c r="J42" s="233">
        <f>[1]West!BH165</f>
        <v>72.316200390370852</v>
      </c>
      <c r="K42" s="233">
        <f>[1]West!BI165</f>
        <v>62.166558230318806</v>
      </c>
      <c r="L42" s="233">
        <f>[1]West!BJ165</f>
        <v>73.162003903708523</v>
      </c>
      <c r="M42" s="233">
        <f>[1]West!BK165</f>
        <v>68.510084580351332</v>
      </c>
      <c r="N42" s="233">
        <f>[1]West!BL165</f>
        <v>42.290175666883535</v>
      </c>
      <c r="O42" s="221">
        <f t="shared" si="4"/>
        <v>607.28692257644764</v>
      </c>
    </row>
    <row r="43" spans="1:15">
      <c r="A43" s="219">
        <v>3</v>
      </c>
      <c r="B43" s="215" t="s">
        <v>162</v>
      </c>
      <c r="C43" s="233">
        <f>[1]West!BA166</f>
        <v>28.8</v>
      </c>
      <c r="D43" s="233">
        <f>[1]West!BB166</f>
        <v>14.8</v>
      </c>
      <c r="E43" s="233">
        <f>[1]West!BC166</f>
        <v>14.4</v>
      </c>
      <c r="F43" s="233">
        <f>[1]West!BD166</f>
        <v>20.8</v>
      </c>
      <c r="G43" s="233">
        <f>[1]West!BE166</f>
        <v>35.6</v>
      </c>
      <c r="H43" s="233">
        <f>[1]West!BF166</f>
        <v>39.6</v>
      </c>
      <c r="I43" s="233">
        <f>[1]West!BG166</f>
        <v>40.800000000000004</v>
      </c>
      <c r="J43" s="233">
        <f>[1]West!BH166</f>
        <v>50.400000000000006</v>
      </c>
      <c r="K43" s="233">
        <f>[1]West!BI166</f>
        <v>48.400000000000006</v>
      </c>
      <c r="L43" s="233">
        <f>[1]West!BJ166</f>
        <v>40</v>
      </c>
      <c r="M43" s="233">
        <f>[1]West!BK166</f>
        <v>35.6</v>
      </c>
      <c r="N43" s="233">
        <f>[1]West!BL166</f>
        <v>38</v>
      </c>
      <c r="O43" s="221">
        <f t="shared" si="4"/>
        <v>407.20000000000005</v>
      </c>
    </row>
    <row r="44" spans="1:15">
      <c r="A44" s="219">
        <v>4</v>
      </c>
      <c r="B44" s="232" t="s">
        <v>61</v>
      </c>
      <c r="C44" s="233">
        <f>[1]West!BA187</f>
        <v>4.1968616479999996</v>
      </c>
      <c r="D44" s="233">
        <f>[1]West!BB187</f>
        <v>4.5089692071999998</v>
      </c>
      <c r="E44" s="233">
        <f>[1]West!BC187</f>
        <v>5.6058228744000003</v>
      </c>
      <c r="F44" s="233">
        <f>[1]West!BD187</f>
        <v>2.4987891464</v>
      </c>
      <c r="G44" s="233">
        <f>[1]West!BE187</f>
        <v>3.6030300711999996</v>
      </c>
      <c r="H44" s="233">
        <f>[1]West!BF187</f>
        <v>4.8241103424000009</v>
      </c>
      <c r="I44" s="233">
        <f>[1]West!BG187</f>
        <v>2.0822510112000003</v>
      </c>
      <c r="J44" s="233">
        <f>[1]West!BH187</f>
        <v>3.7228006891200001</v>
      </c>
      <c r="K44" s="233">
        <f>[1]West!BI187</f>
        <v>3.3461962520639998</v>
      </c>
      <c r="L44" s="233">
        <f>[1]West!BJ187</f>
        <v>3.5156776731967998</v>
      </c>
      <c r="M44" s="233">
        <f>[1]West!BK187</f>
        <v>3.4982071935961603</v>
      </c>
      <c r="N44" s="233">
        <f>[1]West!BL187</f>
        <v>3.2330265638353923</v>
      </c>
      <c r="O44" s="221">
        <f t="shared" si="4"/>
        <v>44.635742672612352</v>
      </c>
    </row>
    <row r="45" spans="1:15">
      <c r="A45" s="219">
        <v>5</v>
      </c>
      <c r="B45" s="232" t="s">
        <v>163</v>
      </c>
      <c r="C45" s="233">
        <f>[1]West!BA12</f>
        <v>266.30936952816501</v>
      </c>
      <c r="D45" s="233">
        <f>[1]West!BB12</f>
        <v>295.47185921405298</v>
      </c>
      <c r="E45" s="233">
        <f>[1]West!BC12</f>
        <v>246.36593888759418</v>
      </c>
      <c r="F45" s="233">
        <f>[1]West!BD12</f>
        <v>165.78194333854037</v>
      </c>
      <c r="G45" s="233">
        <f>[1]West!BE12</f>
        <v>8.3799078464459171</v>
      </c>
      <c r="H45" s="233">
        <f>[1]West!BF12</f>
        <v>0.69259132513980148</v>
      </c>
      <c r="I45" s="233">
        <f>[1]West!BG12</f>
        <v>243.30334120826092</v>
      </c>
      <c r="J45" s="233">
        <f>[1]West!BH12</f>
        <v>345.23838205028204</v>
      </c>
      <c r="K45" s="233">
        <f>[1]West!BI12</f>
        <v>319.38845941991013</v>
      </c>
      <c r="L45" s="233">
        <f>[1]West!BJ12</f>
        <v>295.53657772971781</v>
      </c>
      <c r="M45" s="233">
        <f>[1]West!BK12</f>
        <v>302.18813947440816</v>
      </c>
      <c r="N45" s="233">
        <f>[1]West!BL12</f>
        <v>343.78670046484262</v>
      </c>
      <c r="O45" s="221">
        <f t="shared" si="4"/>
        <v>2832.4432104873604</v>
      </c>
    </row>
    <row r="46" spans="1:15">
      <c r="A46" s="219">
        <v>6</v>
      </c>
      <c r="B46" s="232" t="s">
        <v>189</v>
      </c>
      <c r="C46" s="233">
        <f>[1]West!BA16</f>
        <v>0</v>
      </c>
      <c r="D46" s="233">
        <f>[1]West!BB16</f>
        <v>24.414969094914795</v>
      </c>
      <c r="E46" s="233">
        <f>[1]West!BC16</f>
        <v>25.077411383577129</v>
      </c>
      <c r="F46" s="233">
        <f>[1]West!BD16</f>
        <v>0</v>
      </c>
      <c r="G46" s="233">
        <f>[1]West!BE16</f>
        <v>0</v>
      </c>
      <c r="H46" s="233">
        <f>[1]West!BF16</f>
        <v>0</v>
      </c>
      <c r="I46" s="233">
        <f>[1]West!BG16</f>
        <v>0</v>
      </c>
      <c r="J46" s="233">
        <f>[1]West!BH16</f>
        <v>183.74499310696461</v>
      </c>
      <c r="K46" s="233">
        <f>[1]West!BI16</f>
        <v>229.2844784857154</v>
      </c>
      <c r="L46" s="233">
        <f>[1]West!BJ16</f>
        <v>69.90952315218658</v>
      </c>
      <c r="M46" s="233">
        <f>[1]West!BK16</f>
        <v>37.440645077088277</v>
      </c>
      <c r="N46" s="233">
        <f>[1]West!BL16</f>
        <v>0</v>
      </c>
      <c r="O46" s="221">
        <f t="shared" si="4"/>
        <v>569.87202030044682</v>
      </c>
    </row>
    <row r="47" spans="1:15">
      <c r="A47" s="228"/>
      <c r="B47" s="229" t="s">
        <v>64</v>
      </c>
      <c r="C47" s="235">
        <f>SUM(C41:C46)</f>
        <v>375.0696664396653</v>
      </c>
      <c r="D47" s="235">
        <f t="shared" ref="D47:N47" si="5">SUM(D41:D46)</f>
        <v>391.18668886294722</v>
      </c>
      <c r="E47" s="235">
        <f t="shared" si="5"/>
        <v>341.3942609790131</v>
      </c>
      <c r="F47" s="235">
        <f t="shared" si="5"/>
        <v>256.26095369509</v>
      </c>
      <c r="G47" s="235">
        <f t="shared" si="5"/>
        <v>181.59985398791267</v>
      </c>
      <c r="H47" s="235">
        <f t="shared" si="5"/>
        <v>184.2420107111312</v>
      </c>
      <c r="I47" s="235">
        <f t="shared" si="5"/>
        <v>458.60563125654619</v>
      </c>
      <c r="J47" s="235">
        <f t="shared" si="5"/>
        <v>785.82237623673745</v>
      </c>
      <c r="K47" s="235">
        <f t="shared" si="5"/>
        <v>781.38569238800847</v>
      </c>
      <c r="L47" s="235">
        <f t="shared" si="5"/>
        <v>582.92378245880968</v>
      </c>
      <c r="M47" s="235">
        <f t="shared" si="5"/>
        <v>530.03707632544388</v>
      </c>
      <c r="N47" s="235">
        <f t="shared" si="5"/>
        <v>513.7099026955616</v>
      </c>
      <c r="O47" s="235">
        <f t="shared" si="4"/>
        <v>5382.237896036866</v>
      </c>
    </row>
    <row r="48" spans="1:15">
      <c r="A48" s="215"/>
      <c r="B48" s="215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7"/>
    </row>
    <row r="49" spans="1:15">
      <c r="A49" s="228" t="s">
        <v>65</v>
      </c>
      <c r="B49" s="238" t="s">
        <v>165</v>
      </c>
      <c r="C49" s="235">
        <f>C24+C38+C47</f>
        <v>772.58250398657833</v>
      </c>
      <c r="D49" s="235">
        <f t="shared" ref="D49:N49" si="6">D24+D38+D47</f>
        <v>802.4802756431784</v>
      </c>
      <c r="E49" s="235">
        <f t="shared" si="6"/>
        <v>713.18709045826176</v>
      </c>
      <c r="F49" s="235">
        <f t="shared" si="6"/>
        <v>632.76796550858728</v>
      </c>
      <c r="G49" s="235">
        <f t="shared" si="6"/>
        <v>556.69913157889857</v>
      </c>
      <c r="H49" s="235">
        <f t="shared" si="6"/>
        <v>570.92420505700318</v>
      </c>
      <c r="I49" s="235">
        <f t="shared" si="6"/>
        <v>872.31998993007596</v>
      </c>
      <c r="J49" s="235">
        <f t="shared" si="6"/>
        <v>1172.1268445578858</v>
      </c>
      <c r="K49" s="235">
        <f t="shared" si="6"/>
        <v>1191.7376830719481</v>
      </c>
      <c r="L49" s="235">
        <f t="shared" si="6"/>
        <v>992.19900866649698</v>
      </c>
      <c r="M49" s="235">
        <f t="shared" si="6"/>
        <v>919.37018300199884</v>
      </c>
      <c r="N49" s="235">
        <f t="shared" si="6"/>
        <v>934.68675463372392</v>
      </c>
      <c r="O49" s="235">
        <f>O24+O38+O47</f>
        <v>10131.081636094637</v>
      </c>
    </row>
    <row r="50" spans="1:15">
      <c r="A50" s="216"/>
      <c r="B50" s="217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6"/>
    </row>
    <row r="51" spans="1:15">
      <c r="A51" s="217" t="s">
        <v>31</v>
      </c>
      <c r="B51" s="216" t="s">
        <v>67</v>
      </c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6"/>
    </row>
    <row r="52" spans="1:15">
      <c r="A52" s="219">
        <v>1</v>
      </c>
      <c r="B52" s="239" t="s">
        <v>166</v>
      </c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21"/>
    </row>
    <row r="53" spans="1:15">
      <c r="A53" s="219">
        <v>2</v>
      </c>
      <c r="B53" s="239" t="s">
        <v>167</v>
      </c>
      <c r="C53" s="218">
        <f>[1]West!BA168</f>
        <v>36.418535846784003</v>
      </c>
      <c r="D53" s="218">
        <f>[1]West!BB168</f>
        <v>37.632487041676804</v>
      </c>
      <c r="E53" s="218">
        <f>[1]West!BC168</f>
        <v>36.418535846784003</v>
      </c>
      <c r="F53" s="218">
        <f>[1]West!BD168</f>
        <v>37.632487041676804</v>
      </c>
      <c r="G53" s="218">
        <f>[1]West!BE168</f>
        <v>21.929180280134403</v>
      </c>
      <c r="H53" s="218">
        <f>[1]West!BF168</f>
        <v>21.266504453376001</v>
      </c>
      <c r="I53" s="218">
        <f>[1]West!BG168</f>
        <v>37.632487041676804</v>
      </c>
      <c r="J53" s="218">
        <f>[1]West!BH168</f>
        <v>36.418535846784003</v>
      </c>
      <c r="K53" s="218">
        <f>[1]West!BI168</f>
        <v>37.632487041676804</v>
      </c>
      <c r="L53" s="218">
        <f>[1]West!BJ168</f>
        <v>37.632487041676804</v>
      </c>
      <c r="M53" s="218">
        <f>[1]West!BK168</f>
        <v>35.204584651891203</v>
      </c>
      <c r="N53" s="218">
        <f>[1]West!BL168</f>
        <v>37.632487041676804</v>
      </c>
      <c r="O53" s="221">
        <f>SUM(C53:N53)</f>
        <v>413.4507991758145</v>
      </c>
    </row>
    <row r="54" spans="1:15">
      <c r="A54" s="219">
        <v>3</v>
      </c>
      <c r="B54" s="239" t="s">
        <v>168</v>
      </c>
      <c r="C54" s="218">
        <f>[1]West!BA192</f>
        <v>45.117200887955363</v>
      </c>
      <c r="D54" s="218">
        <f>[1]West!BB192</f>
        <v>46.621107584220539</v>
      </c>
      <c r="E54" s="218">
        <f>[1]West!BC192</f>
        <v>45.117200887955363</v>
      </c>
      <c r="F54" s="218">
        <f>[1]West!BD192</f>
        <v>7.7701845973700898</v>
      </c>
      <c r="G54" s="218">
        <f>[1]West!BE192</f>
        <v>46.621107584220539</v>
      </c>
      <c r="H54" s="218">
        <f>[1]West!BF192</f>
        <v>45.117200887955363</v>
      </c>
      <c r="I54" s="218">
        <f>[1]West!BG192</f>
        <v>46.621107584220539</v>
      </c>
      <c r="J54" s="218">
        <f>[1]West!BH192</f>
        <v>45.117200887955363</v>
      </c>
      <c r="K54" s="218">
        <f>[1]West!BI192</f>
        <v>46.621107584220539</v>
      </c>
      <c r="L54" s="218">
        <f>[1]West!BJ192</f>
        <v>46.621107584220539</v>
      </c>
      <c r="M54" s="218">
        <f>[1]West!BK192</f>
        <v>43.613294191690194</v>
      </c>
      <c r="N54" s="218">
        <f>[1]West!BL192</f>
        <v>46.621107584220539</v>
      </c>
      <c r="O54" s="221">
        <f>SUM(C54:N54)</f>
        <v>511.57892784620515</v>
      </c>
    </row>
    <row r="55" spans="1:15">
      <c r="A55" s="219">
        <v>4</v>
      </c>
      <c r="B55" s="239" t="s">
        <v>169</v>
      </c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21"/>
    </row>
    <row r="56" spans="1:15">
      <c r="A56" s="219">
        <v>5</v>
      </c>
      <c r="B56" s="239" t="s">
        <v>170</v>
      </c>
      <c r="C56" s="218">
        <f>[1]West!BA169</f>
        <v>195.65390031052323</v>
      </c>
      <c r="D56" s="218">
        <f>[1]West!BB169</f>
        <v>195.13662954012867</v>
      </c>
      <c r="E56" s="218">
        <f>[1]West!BC169</f>
        <v>158.02878766540323</v>
      </c>
      <c r="F56" s="218">
        <f>[1]West!BD169</f>
        <v>161.78503853794467</v>
      </c>
      <c r="G56" s="218">
        <f>[1]West!BE169</f>
        <v>142.44476372944274</v>
      </c>
      <c r="H56" s="218">
        <f>[1]West!BF169</f>
        <v>176.17969783093682</v>
      </c>
      <c r="I56" s="218">
        <f>[1]West!BG169</f>
        <v>202.17569698754065</v>
      </c>
      <c r="J56" s="218">
        <f>[1]West!BH169</f>
        <v>195.65390031052323</v>
      </c>
      <c r="K56" s="218">
        <f>[1]West!BI169</f>
        <v>202.17569698754065</v>
      </c>
      <c r="L56" s="218">
        <f>[1]West!BJ169</f>
        <v>202.17569698754065</v>
      </c>
      <c r="M56" s="218">
        <f>[1]West!BK169</f>
        <v>189.13210363350578</v>
      </c>
      <c r="N56" s="218">
        <f>[1]West!BL169</f>
        <v>202.17569698754065</v>
      </c>
      <c r="O56" s="221">
        <f>SUM(C56:N56)</f>
        <v>2222.7176095085711</v>
      </c>
    </row>
    <row r="57" spans="1:15">
      <c r="A57" s="219">
        <v>6</v>
      </c>
      <c r="B57" s="239" t="s">
        <v>171</v>
      </c>
      <c r="O57" s="221"/>
    </row>
    <row r="58" spans="1:15">
      <c r="A58" s="219">
        <v>7</v>
      </c>
      <c r="B58" s="239" t="s">
        <v>172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21"/>
    </row>
    <row r="59" spans="1:15">
      <c r="A59" s="219">
        <v>8</v>
      </c>
      <c r="B59" s="239" t="s">
        <v>173</v>
      </c>
      <c r="C59" s="218">
        <f>[1]West!BA170</f>
        <v>151.78155585465603</v>
      </c>
      <c r="D59" s="218">
        <f>[1]West!BB170</f>
        <v>156.84094104981125</v>
      </c>
      <c r="E59" s="218">
        <f>[1]West!BC170</f>
        <v>151.78155585465603</v>
      </c>
      <c r="F59" s="218">
        <f>[1]West!BD170</f>
        <v>120.32218009322787</v>
      </c>
      <c r="G59" s="218">
        <f>[1]West!BE170</f>
        <v>113.51518451320322</v>
      </c>
      <c r="H59" s="218">
        <f>[1]West!BF170</f>
        <v>102.56581387241282</v>
      </c>
      <c r="I59" s="218">
        <f>[1]West!BG170</f>
        <v>156.84094104981125</v>
      </c>
      <c r="J59" s="218">
        <f>[1]West!BH170</f>
        <v>151.78155585465603</v>
      </c>
      <c r="K59" s="218">
        <f>[1]West!BI170</f>
        <v>156.84094104981125</v>
      </c>
      <c r="L59" s="218">
        <f>[1]West!BJ170</f>
        <v>156.84094104981125</v>
      </c>
      <c r="M59" s="218">
        <f>[1]West!BK170</f>
        <v>146.72217065950082</v>
      </c>
      <c r="N59" s="218">
        <f>[1]West!BL170</f>
        <v>156.84094104981125</v>
      </c>
      <c r="O59" s="221">
        <f>SUM(C59:N59)</f>
        <v>1722.6747219513691</v>
      </c>
    </row>
    <row r="60" spans="1:15">
      <c r="A60" s="219">
        <v>9</v>
      </c>
      <c r="B60" s="239" t="s">
        <v>174</v>
      </c>
      <c r="C60" s="218">
        <f>[1]West!BA191</f>
        <v>107.67403483200002</v>
      </c>
      <c r="D60" s="218">
        <f>[1]West!BB191</f>
        <v>111.26316932640003</v>
      </c>
      <c r="E60" s="218">
        <f>[1]West!BC191</f>
        <v>107.67403483200002</v>
      </c>
      <c r="F60" s="218">
        <f>[1]West!BD191</f>
        <v>55.631584663200016</v>
      </c>
      <c r="G60" s="218">
        <f>[1]West!BE191</f>
        <v>74.175446217600012</v>
      </c>
      <c r="H60" s="218">
        <f>[1]West!BF191</f>
        <v>107.67403483200002</v>
      </c>
      <c r="I60" s="218">
        <f>[1]West!BG191</f>
        <v>111.26316932640003</v>
      </c>
      <c r="J60" s="218">
        <f>[1]West!BH191</f>
        <v>107.67403483200002</v>
      </c>
      <c r="K60" s="218">
        <f>[1]West!BI191</f>
        <v>111.26316932640003</v>
      </c>
      <c r="L60" s="218">
        <f>[1]West!BJ191</f>
        <v>111.26316932640003</v>
      </c>
      <c r="M60" s="218">
        <f>[1]West!BK191</f>
        <v>104.08490033760002</v>
      </c>
      <c r="N60" s="218">
        <f>[1]West!BL191</f>
        <v>111.26316932640003</v>
      </c>
      <c r="O60" s="221">
        <f>SUM(C60:N60)</f>
        <v>1220.9039171784</v>
      </c>
    </row>
    <row r="61" spans="1:15">
      <c r="A61" s="228"/>
      <c r="B61" s="238" t="s">
        <v>73</v>
      </c>
      <c r="C61" s="226">
        <f>SUM(C52:C60)</f>
        <v>536.64522773191857</v>
      </c>
      <c r="D61" s="226">
        <f t="shared" ref="D61:N61" si="7">SUM(D52:D60)</f>
        <v>547.49433454223731</v>
      </c>
      <c r="E61" s="226">
        <f t="shared" si="7"/>
        <v>499.02011508679863</v>
      </c>
      <c r="F61" s="226">
        <f t="shared" si="7"/>
        <v>383.14147493341943</v>
      </c>
      <c r="G61" s="226">
        <f t="shared" si="7"/>
        <v>398.68568232460086</v>
      </c>
      <c r="H61" s="226">
        <f t="shared" si="7"/>
        <v>452.80325187668103</v>
      </c>
      <c r="I61" s="226">
        <f t="shared" si="7"/>
        <v>554.53340198964929</v>
      </c>
      <c r="J61" s="226">
        <f t="shared" si="7"/>
        <v>536.64522773191857</v>
      </c>
      <c r="K61" s="226">
        <f t="shared" si="7"/>
        <v>554.53340198964929</v>
      </c>
      <c r="L61" s="226">
        <f t="shared" si="7"/>
        <v>554.53340198964929</v>
      </c>
      <c r="M61" s="226">
        <f t="shared" si="7"/>
        <v>518.75705347418807</v>
      </c>
      <c r="N61" s="226">
        <f t="shared" si="7"/>
        <v>554.53340198964929</v>
      </c>
      <c r="O61" s="226">
        <f>SUM(O52:O60)</f>
        <v>6091.3259756603593</v>
      </c>
    </row>
    <row r="62" spans="1:15">
      <c r="A62" s="215"/>
      <c r="B62" s="215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6"/>
    </row>
    <row r="63" spans="1:15">
      <c r="A63" s="217" t="s">
        <v>45</v>
      </c>
      <c r="B63" s="216" t="s">
        <v>74</v>
      </c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21"/>
    </row>
    <row r="64" spans="1:15">
      <c r="A64" s="219">
        <v>1</v>
      </c>
      <c r="B64" s="215" t="s">
        <v>75</v>
      </c>
      <c r="C64" s="234">
        <f>[1]West!BA171</f>
        <v>1</v>
      </c>
      <c r="D64" s="234">
        <f>[1]West!BB171</f>
        <v>1</v>
      </c>
      <c r="E64" s="234">
        <f>[1]West!BC171</f>
        <v>1</v>
      </c>
      <c r="F64" s="234">
        <f>[1]West!BD171</f>
        <v>2.2000000000000002</v>
      </c>
      <c r="G64" s="234">
        <f>[1]West!BE171</f>
        <v>4</v>
      </c>
      <c r="H64" s="234">
        <f>[1]West!BF171</f>
        <v>6</v>
      </c>
      <c r="I64" s="234">
        <f>[1]West!BG171</f>
        <v>10</v>
      </c>
      <c r="J64" s="234">
        <f>[1]West!BH171</f>
        <v>13</v>
      </c>
      <c r="K64" s="234">
        <f>[1]West!BI171</f>
        <v>12</v>
      </c>
      <c r="L64" s="234">
        <f>[1]West!BJ171</f>
        <v>8</v>
      </c>
      <c r="M64" s="234">
        <f>[1]West!BK171</f>
        <v>6.2</v>
      </c>
      <c r="N64" s="234">
        <f>[1]West!BL171</f>
        <v>4</v>
      </c>
      <c r="O64" s="221">
        <f>SUM(C64:N64)</f>
        <v>68.400000000000006</v>
      </c>
    </row>
    <row r="65" spans="1:15">
      <c r="A65" s="219">
        <v>2</v>
      </c>
      <c r="B65" s="215" t="s">
        <v>175</v>
      </c>
      <c r="C65" s="245">
        <f>[1]West!BA172</f>
        <v>0.93567251461988299</v>
      </c>
      <c r="D65" s="245">
        <f>[1]West!BB172</f>
        <v>0.93567251461988299</v>
      </c>
      <c r="E65" s="245">
        <f>[1]West!BC172</f>
        <v>0.93567251461988299</v>
      </c>
      <c r="F65" s="245">
        <f>[1]West!BD172</f>
        <v>2.0584795321637426</v>
      </c>
      <c r="G65" s="245">
        <f>[1]West!BE172</f>
        <v>3.742690058479532</v>
      </c>
      <c r="H65" s="245">
        <f>[1]West!BF172</f>
        <v>5.6140350877192979</v>
      </c>
      <c r="I65" s="245">
        <f>[1]West!BG172</f>
        <v>9.3567251461988299</v>
      </c>
      <c r="J65" s="245">
        <f>[1]West!BH172</f>
        <v>12.163742690058479</v>
      </c>
      <c r="K65" s="245">
        <f>[1]West!BI172</f>
        <v>11.228070175438596</v>
      </c>
      <c r="L65" s="245">
        <f>[1]West!BJ172</f>
        <v>7.4853801169590639</v>
      </c>
      <c r="M65" s="245">
        <f>[1]West!BK172</f>
        <v>5.8011695906432754</v>
      </c>
      <c r="N65" s="245">
        <f>[1]West!BL172</f>
        <v>3.742690058479532</v>
      </c>
      <c r="O65" s="221">
        <f t="shared" ref="O65:O77" si="8">SUM(C65:N65)</f>
        <v>64</v>
      </c>
    </row>
    <row r="66" spans="1:15">
      <c r="A66" s="219">
        <v>3</v>
      </c>
      <c r="B66" s="215" t="s">
        <v>176</v>
      </c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21">
        <f t="shared" si="8"/>
        <v>0</v>
      </c>
    </row>
    <row r="67" spans="1:15">
      <c r="A67" s="219">
        <v>4</v>
      </c>
      <c r="B67" s="215" t="s">
        <v>77</v>
      </c>
      <c r="C67" s="234">
        <f>[1]West!BA173</f>
        <v>7.2</v>
      </c>
      <c r="D67" s="234">
        <f>[1]West!BB173</f>
        <v>7.2</v>
      </c>
      <c r="E67" s="234">
        <f>[1]West!BC173</f>
        <v>7.2</v>
      </c>
      <c r="F67" s="234">
        <f>[1]West!BD173</f>
        <v>1.2000000000000002</v>
      </c>
      <c r="G67" s="234">
        <f>[1]West!BE173</f>
        <v>8</v>
      </c>
      <c r="H67" s="234">
        <f>[1]West!BF173</f>
        <v>9.2000000000000011</v>
      </c>
      <c r="I67" s="234">
        <f>[1]West!BG173</f>
        <v>13.600000000000001</v>
      </c>
      <c r="J67" s="234">
        <f>[1]West!BH173</f>
        <v>9.2000000000000011</v>
      </c>
      <c r="K67" s="234">
        <f>[1]West!BI173</f>
        <v>9.2000000000000011</v>
      </c>
      <c r="L67" s="234">
        <f>[1]West!BJ173</f>
        <v>9.2000000000000011</v>
      </c>
      <c r="M67" s="234">
        <f>[1]West!BK173</f>
        <v>8.8000000000000007</v>
      </c>
      <c r="N67" s="234">
        <f>[1]West!BL173</f>
        <v>6</v>
      </c>
      <c r="O67" s="221">
        <f t="shared" si="8"/>
        <v>96</v>
      </c>
    </row>
    <row r="68" spans="1:15">
      <c r="A68" s="219">
        <v>5</v>
      </c>
      <c r="B68" s="215" t="s">
        <v>192</v>
      </c>
      <c r="C68" s="234">
        <f>[1]West!BA174</f>
        <v>28.8</v>
      </c>
      <c r="D68" s="234">
        <f>[1]West!BB174</f>
        <v>11.200000000000001</v>
      </c>
      <c r="E68" s="234">
        <f>[1]West!BC174</f>
        <v>11.600000000000001</v>
      </c>
      <c r="F68" s="234">
        <f>[1]West!BD174</f>
        <v>26</v>
      </c>
      <c r="G68" s="234">
        <f>[1]West!BE174</f>
        <v>45.6</v>
      </c>
      <c r="H68" s="234">
        <f>[1]West!BF174</f>
        <v>64</v>
      </c>
      <c r="I68" s="234">
        <f>[1]West!BG174</f>
        <v>63.2</v>
      </c>
      <c r="J68" s="234">
        <f>[1]West!BH174</f>
        <v>64</v>
      </c>
      <c r="K68" s="234">
        <f>[1]West!BI174</f>
        <v>40</v>
      </c>
      <c r="L68" s="234">
        <f>[1]West!BJ174</f>
        <v>19.600000000000001</v>
      </c>
      <c r="M68" s="234">
        <f>[1]West!BK174</f>
        <v>17.2</v>
      </c>
      <c r="N68" s="234">
        <f>[1]West!BL174</f>
        <v>15.600000000000001</v>
      </c>
      <c r="O68" s="221">
        <f t="shared" si="8"/>
        <v>406.8</v>
      </c>
    </row>
    <row r="69" spans="1:15">
      <c r="A69" s="219">
        <v>6</v>
      </c>
      <c r="B69" s="215" t="s">
        <v>79</v>
      </c>
      <c r="C69" s="234">
        <f>[1]West!BA175</f>
        <v>1.2000000000000002</v>
      </c>
      <c r="D69" s="234">
        <f>[1]West!BB175</f>
        <v>1.2000000000000002</v>
      </c>
      <c r="E69" s="234">
        <f>[1]West!BC175</f>
        <v>1.2000000000000002</v>
      </c>
      <c r="F69" s="234">
        <f>[1]West!BD175</f>
        <v>2.4000000000000004</v>
      </c>
      <c r="G69" s="234">
        <f>[1]West!BE175</f>
        <v>4.8000000000000007</v>
      </c>
      <c r="H69" s="234">
        <f>[1]West!BF175</f>
        <v>6.4</v>
      </c>
      <c r="I69" s="234">
        <f>[1]West!BG175</f>
        <v>6.4</v>
      </c>
      <c r="J69" s="234">
        <f>[1]West!BH175</f>
        <v>6.4</v>
      </c>
      <c r="K69" s="234">
        <f>[1]West!BI175</f>
        <v>4.4000000000000004</v>
      </c>
      <c r="L69" s="234">
        <f>[1]West!BJ175</f>
        <v>2</v>
      </c>
      <c r="M69" s="234">
        <f>[1]West!BK175</f>
        <v>2</v>
      </c>
      <c r="N69" s="234">
        <f>[1]West!BL175</f>
        <v>1.6</v>
      </c>
      <c r="O69" s="221">
        <f t="shared" si="8"/>
        <v>40</v>
      </c>
    </row>
    <row r="70" spans="1:15">
      <c r="A70" s="219">
        <v>7</v>
      </c>
      <c r="B70" s="215" t="s">
        <v>80</v>
      </c>
      <c r="C70" s="234">
        <f>[1]West!BA176</f>
        <v>0</v>
      </c>
      <c r="D70" s="234">
        <f>[1]West!BB176</f>
        <v>0</v>
      </c>
      <c r="E70" s="234">
        <f>[1]West!BC176</f>
        <v>0</v>
      </c>
      <c r="F70" s="234">
        <f>[1]West!BD176</f>
        <v>0</v>
      </c>
      <c r="G70" s="234">
        <f>[1]West!BE176</f>
        <v>0</v>
      </c>
      <c r="H70" s="234">
        <f>[1]West!BF176</f>
        <v>0</v>
      </c>
      <c r="I70" s="234">
        <f>[1]West!BG176</f>
        <v>12</v>
      </c>
      <c r="J70" s="234">
        <f>[1]West!BH176</f>
        <v>4.4000000000000004</v>
      </c>
      <c r="K70" s="234">
        <f>[1]West!BI176</f>
        <v>0</v>
      </c>
      <c r="L70" s="234">
        <f>[1]West!BJ176</f>
        <v>10</v>
      </c>
      <c r="M70" s="234">
        <f>[1]West!BK176</f>
        <v>6.4</v>
      </c>
      <c r="N70" s="234">
        <f>[1]West!BL176</f>
        <v>0</v>
      </c>
      <c r="O70" s="221">
        <f t="shared" si="8"/>
        <v>32.799999999999997</v>
      </c>
    </row>
    <row r="71" spans="1:15">
      <c r="A71" s="219">
        <v>8</v>
      </c>
      <c r="B71" s="215" t="s">
        <v>178</v>
      </c>
      <c r="C71" s="241">
        <f>[1]West!BA177</f>
        <v>0</v>
      </c>
      <c r="D71" s="241">
        <f>[1]West!BB177</f>
        <v>0</v>
      </c>
      <c r="E71" s="241">
        <f>[1]West!BC177</f>
        <v>0</v>
      </c>
      <c r="F71" s="241">
        <f>[1]West!BD177</f>
        <v>2.8000000000000003</v>
      </c>
      <c r="G71" s="241">
        <f>[1]West!BE177</f>
        <v>4</v>
      </c>
      <c r="H71" s="241">
        <f>[1]West!BF177</f>
        <v>4</v>
      </c>
      <c r="I71" s="241">
        <f>[1]West!BG177</f>
        <v>4</v>
      </c>
      <c r="J71" s="241">
        <f>[1]West!BH177</f>
        <v>3.2</v>
      </c>
      <c r="K71" s="241">
        <f>[1]West!BI177</f>
        <v>3.2</v>
      </c>
      <c r="L71" s="241">
        <f>[1]West!BJ177</f>
        <v>3.2</v>
      </c>
      <c r="M71" s="241">
        <f>[1]West!BK177</f>
        <v>0.8</v>
      </c>
      <c r="N71" s="241">
        <f>[1]West!BL177</f>
        <v>0</v>
      </c>
      <c r="O71" s="221">
        <f t="shared" si="8"/>
        <v>25.2</v>
      </c>
    </row>
    <row r="72" spans="1:15">
      <c r="A72" s="219">
        <v>9</v>
      </c>
      <c r="B72" s="215" t="s">
        <v>82</v>
      </c>
      <c r="C72" s="241">
        <f>[1]West!BA178</f>
        <v>0</v>
      </c>
      <c r="D72" s="241">
        <f>[1]West!BB178</f>
        <v>0</v>
      </c>
      <c r="E72" s="241">
        <f>[1]West!BC178</f>
        <v>0</v>
      </c>
      <c r="F72" s="241">
        <f>[1]West!BD178</f>
        <v>1.2000000000000002</v>
      </c>
      <c r="G72" s="241">
        <f>[1]West!BE178</f>
        <v>2</v>
      </c>
      <c r="H72" s="241">
        <f>[1]West!BF178</f>
        <v>4</v>
      </c>
      <c r="I72" s="241">
        <f>[1]West!BG178</f>
        <v>4</v>
      </c>
      <c r="J72" s="241">
        <f>[1]West!BH178</f>
        <v>2</v>
      </c>
      <c r="K72" s="241">
        <f>[1]West!BI178</f>
        <v>2.4000000000000004</v>
      </c>
      <c r="L72" s="241">
        <f>[1]West!BJ178</f>
        <v>2.4000000000000004</v>
      </c>
      <c r="M72" s="241">
        <f>[1]West!BK178</f>
        <v>0</v>
      </c>
      <c r="N72" s="241">
        <f>[1]West!BL178</f>
        <v>0</v>
      </c>
      <c r="O72" s="221">
        <f t="shared" si="8"/>
        <v>18</v>
      </c>
    </row>
    <row r="73" spans="1:15">
      <c r="A73" s="219">
        <v>10</v>
      </c>
      <c r="B73" s="215" t="s">
        <v>83</v>
      </c>
      <c r="C73" s="241">
        <f>[1]West!BA179</f>
        <v>11.200000000000001</v>
      </c>
      <c r="D73" s="241">
        <f>[1]West!BB179</f>
        <v>10</v>
      </c>
      <c r="E73" s="241">
        <f>[1]West!BC179</f>
        <v>10</v>
      </c>
      <c r="F73" s="241">
        <f>[1]West!BD179</f>
        <v>11.200000000000001</v>
      </c>
      <c r="G73" s="241">
        <f>[1]West!BE179</f>
        <v>22</v>
      </c>
      <c r="H73" s="241">
        <f>[1]West!BF179</f>
        <v>23.6</v>
      </c>
      <c r="I73" s="241">
        <f>[1]West!BG179</f>
        <v>24</v>
      </c>
      <c r="J73" s="241">
        <f>[1]West!BH179</f>
        <v>23.6</v>
      </c>
      <c r="K73" s="241">
        <f>[1]West!BI179</f>
        <v>21.6</v>
      </c>
      <c r="L73" s="241">
        <f>[1]West!BJ179</f>
        <v>21.6</v>
      </c>
      <c r="M73" s="241">
        <f>[1]West!BK179</f>
        <v>16.400000000000002</v>
      </c>
      <c r="N73" s="241">
        <f>[1]West!BL179</f>
        <v>18</v>
      </c>
      <c r="O73" s="221">
        <f t="shared" si="8"/>
        <v>213.2</v>
      </c>
    </row>
    <row r="74" spans="1:15">
      <c r="A74" s="219">
        <v>11</v>
      </c>
      <c r="B74" s="215" t="s">
        <v>84</v>
      </c>
      <c r="C74" s="241">
        <f>[1]West!BA180</f>
        <v>0.8</v>
      </c>
      <c r="D74" s="241">
        <f>[1]West!BB180</f>
        <v>0.8</v>
      </c>
      <c r="E74" s="241">
        <f>[1]West!BC180</f>
        <v>0.60000000000000009</v>
      </c>
      <c r="F74" s="241">
        <f>[1]West!BD180</f>
        <v>1.2000000000000002</v>
      </c>
      <c r="G74" s="241">
        <f>[1]West!BE180</f>
        <v>1.2000000000000002</v>
      </c>
      <c r="H74" s="241">
        <f>[1]West!BF180</f>
        <v>3</v>
      </c>
      <c r="I74" s="241">
        <f>[1]West!BG180</f>
        <v>3</v>
      </c>
      <c r="J74" s="241">
        <f>[1]West!BH180</f>
        <v>2.8000000000000003</v>
      </c>
      <c r="K74" s="241">
        <f>[1]West!BI180</f>
        <v>2.2000000000000002</v>
      </c>
      <c r="L74" s="241">
        <f>[1]West!BJ180</f>
        <v>1.2000000000000002</v>
      </c>
      <c r="M74" s="241">
        <f>[1]West!BK180</f>
        <v>1.4000000000000001</v>
      </c>
      <c r="N74" s="241">
        <f>[1]West!BL180</f>
        <v>0.8</v>
      </c>
      <c r="O74" s="221">
        <f t="shared" si="8"/>
        <v>19</v>
      </c>
    </row>
    <row r="75" spans="1:15">
      <c r="A75" s="219">
        <v>12</v>
      </c>
      <c r="B75" s="215" t="s">
        <v>179</v>
      </c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21">
        <f t="shared" si="8"/>
        <v>0</v>
      </c>
    </row>
    <row r="76" spans="1:15">
      <c r="A76" s="219">
        <v>13</v>
      </c>
      <c r="B76" s="215" t="s">
        <v>85</v>
      </c>
      <c r="C76" s="241">
        <f>[1]West!BA181</f>
        <v>0</v>
      </c>
      <c r="D76" s="241">
        <f>[1]West!BB181</f>
        <v>0</v>
      </c>
      <c r="E76" s="241">
        <f>[1]West!BC181</f>
        <v>0</v>
      </c>
      <c r="F76" s="241">
        <f>[1]West!BD181</f>
        <v>1.6</v>
      </c>
      <c r="G76" s="241">
        <f>[1]West!BE181</f>
        <v>2.8000000000000003</v>
      </c>
      <c r="H76" s="241">
        <f>[1]West!BF181</f>
        <v>6</v>
      </c>
      <c r="I76" s="241">
        <f>[1]West!BG181</f>
        <v>6</v>
      </c>
      <c r="J76" s="241">
        <f>[1]West!BH181</f>
        <v>4</v>
      </c>
      <c r="K76" s="241">
        <f>[1]West!BI181</f>
        <v>4</v>
      </c>
      <c r="L76" s="241">
        <f>[1]West!BJ181</f>
        <v>2</v>
      </c>
      <c r="M76" s="241">
        <f>[1]West!BK181</f>
        <v>2</v>
      </c>
      <c r="N76" s="241">
        <f>[1]West!BL181</f>
        <v>1.6</v>
      </c>
      <c r="O76" s="221">
        <f t="shared" si="8"/>
        <v>30</v>
      </c>
    </row>
    <row r="77" spans="1:15">
      <c r="A77" s="219">
        <v>14</v>
      </c>
      <c r="B77" s="215" t="s">
        <v>86</v>
      </c>
      <c r="C77" s="241">
        <f>[1]West!BA182</f>
        <v>0</v>
      </c>
      <c r="D77" s="241">
        <f>[1]West!BB182</f>
        <v>0</v>
      </c>
      <c r="E77" s="241">
        <f>[1]West!BC182</f>
        <v>0</v>
      </c>
      <c r="F77" s="241">
        <f>[1]West!BD182</f>
        <v>0</v>
      </c>
      <c r="G77" s="241">
        <f>[1]West!BE182</f>
        <v>0</v>
      </c>
      <c r="H77" s="241">
        <f>[1]West!BF182</f>
        <v>0</v>
      </c>
      <c r="I77" s="241">
        <f>[1]West!BG182</f>
        <v>0</v>
      </c>
      <c r="J77" s="241">
        <f>[1]West!BH182</f>
        <v>0</v>
      </c>
      <c r="K77" s="241">
        <f>[1]West!BI182</f>
        <v>0</v>
      </c>
      <c r="L77" s="241">
        <f>[1]West!BJ182</f>
        <v>0</v>
      </c>
      <c r="M77" s="241">
        <f>[1]West!BK182</f>
        <v>0</v>
      </c>
      <c r="N77" s="241">
        <f>[1]West!BL182</f>
        <v>0</v>
      </c>
      <c r="O77" s="221">
        <f t="shared" si="8"/>
        <v>0</v>
      </c>
    </row>
    <row r="78" spans="1:15">
      <c r="A78" s="228"/>
      <c r="B78" s="238" t="s">
        <v>87</v>
      </c>
      <c r="C78" s="226">
        <f>SUM(C64:C77)</f>
        <v>51.135672514619884</v>
      </c>
      <c r="D78" s="226">
        <f t="shared" ref="D78:N78" si="9">SUM(D64:D77)</f>
        <v>32.335672514619887</v>
      </c>
      <c r="E78" s="226">
        <f t="shared" si="9"/>
        <v>32.535672514619883</v>
      </c>
      <c r="F78" s="226">
        <f t="shared" si="9"/>
        <v>51.858479532163749</v>
      </c>
      <c r="G78" s="226">
        <f t="shared" si="9"/>
        <v>98.142690058479531</v>
      </c>
      <c r="H78" s="226">
        <f t="shared" si="9"/>
        <v>131.8140350877193</v>
      </c>
      <c r="I78" s="226">
        <f t="shared" si="9"/>
        <v>155.55672514619886</v>
      </c>
      <c r="J78" s="226">
        <f t="shared" si="9"/>
        <v>144.76374269005851</v>
      </c>
      <c r="K78" s="226">
        <f t="shared" si="9"/>
        <v>110.22807017543862</v>
      </c>
      <c r="L78" s="226">
        <f t="shared" si="9"/>
        <v>86.685380116959081</v>
      </c>
      <c r="M78" s="226">
        <f t="shared" si="9"/>
        <v>67.001169590643272</v>
      </c>
      <c r="N78" s="226">
        <f t="shared" si="9"/>
        <v>51.342690058479533</v>
      </c>
      <c r="O78" s="230">
        <f>SUM(O64:O77)</f>
        <v>1013.4000000000001</v>
      </c>
    </row>
    <row r="79" spans="1:15">
      <c r="A79" s="215"/>
      <c r="B79" s="215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6"/>
    </row>
    <row r="80" spans="1:15">
      <c r="A80" s="238" t="s">
        <v>88</v>
      </c>
      <c r="B80" s="238" t="s">
        <v>89</v>
      </c>
      <c r="C80" s="226">
        <f>C61+C78</f>
        <v>587.78090024653841</v>
      </c>
      <c r="D80" s="226">
        <f t="shared" ref="D80:N80" si="10">D61+D78</f>
        <v>579.8300070568572</v>
      </c>
      <c r="E80" s="226">
        <f t="shared" si="10"/>
        <v>531.5557876014185</v>
      </c>
      <c r="F80" s="226">
        <f t="shared" si="10"/>
        <v>434.99995446558319</v>
      </c>
      <c r="G80" s="226">
        <f t="shared" si="10"/>
        <v>496.82837238308036</v>
      </c>
      <c r="H80" s="226">
        <f t="shared" si="10"/>
        <v>584.61728696440036</v>
      </c>
      <c r="I80" s="226">
        <f t="shared" si="10"/>
        <v>710.09012713584821</v>
      </c>
      <c r="J80" s="226">
        <f t="shared" si="10"/>
        <v>681.40897042197707</v>
      </c>
      <c r="K80" s="226">
        <f t="shared" si="10"/>
        <v>664.76147216508787</v>
      </c>
      <c r="L80" s="226">
        <f t="shared" si="10"/>
        <v>641.21878210660839</v>
      </c>
      <c r="M80" s="226">
        <f t="shared" si="10"/>
        <v>585.75822306483133</v>
      </c>
      <c r="N80" s="226">
        <f t="shared" si="10"/>
        <v>605.87609204812884</v>
      </c>
      <c r="O80" s="226">
        <f>O61+O78</f>
        <v>7104.7259756603598</v>
      </c>
    </row>
    <row r="81" spans="1:15">
      <c r="A81" s="238" t="s">
        <v>90</v>
      </c>
      <c r="B81" s="228" t="s">
        <v>95</v>
      </c>
      <c r="C81" s="226">
        <f>C80+C49</f>
        <v>1360.3634042331169</v>
      </c>
      <c r="D81" s="226">
        <f t="shared" ref="D81:N81" si="11">D80+D49</f>
        <v>1382.3102827000357</v>
      </c>
      <c r="E81" s="226">
        <f t="shared" si="11"/>
        <v>1244.7428780596802</v>
      </c>
      <c r="F81" s="226">
        <f t="shared" si="11"/>
        <v>1067.7679199741706</v>
      </c>
      <c r="G81" s="226">
        <f t="shared" si="11"/>
        <v>1053.5275039619789</v>
      </c>
      <c r="H81" s="226">
        <f t="shared" si="11"/>
        <v>1155.5414920214034</v>
      </c>
      <c r="I81" s="226">
        <f t="shared" si="11"/>
        <v>1582.4101170659242</v>
      </c>
      <c r="J81" s="226">
        <f t="shared" si="11"/>
        <v>1853.5358149798628</v>
      </c>
      <c r="K81" s="226">
        <f t="shared" si="11"/>
        <v>1856.4991552370361</v>
      </c>
      <c r="L81" s="226">
        <f t="shared" si="11"/>
        <v>1633.4177907731055</v>
      </c>
      <c r="M81" s="226">
        <f t="shared" si="11"/>
        <v>1505.1284060668302</v>
      </c>
      <c r="N81" s="226">
        <f t="shared" si="11"/>
        <v>1540.5628466818528</v>
      </c>
      <c r="O81" s="226">
        <f>O80+O49</f>
        <v>17235.807611754997</v>
      </c>
    </row>
    <row r="82" spans="1:15">
      <c r="A82" s="238" t="s">
        <v>92</v>
      </c>
      <c r="B82" s="228" t="s">
        <v>180</v>
      </c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30"/>
    </row>
    <row r="83" spans="1:15">
      <c r="A83" s="238" t="s">
        <v>94</v>
      </c>
      <c r="B83" s="228" t="s">
        <v>181</v>
      </c>
      <c r="C83" s="226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30"/>
    </row>
  </sheetData>
  <mergeCells count="1">
    <mergeCell ref="C4:N4"/>
  </mergeCells>
  <pageMargins left="0.7" right="0.7" top="0.75" bottom="0.75" header="0.3" footer="0.3"/>
  <pageSetup paperSize="9" scale="5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3" sqref="H2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AG80"/>
  <sheetViews>
    <sheetView view="pageBreakPreview" topLeftCell="A57" zoomScale="60" workbookViewId="0">
      <selection activeCell="U75" sqref="U75"/>
    </sheetView>
  </sheetViews>
  <sheetFormatPr defaultRowHeight="12.75" outlineLevelRow="1" outlineLevelCol="1"/>
  <cols>
    <col min="1" max="1" width="4.7109375" style="7" customWidth="1"/>
    <col min="2" max="2" width="31.7109375" style="15" customWidth="1"/>
    <col min="3" max="3" width="13" style="7" bestFit="1" customWidth="1"/>
    <col min="4" max="4" width="9.7109375" style="7" bestFit="1" customWidth="1"/>
    <col min="5" max="5" width="13.42578125" style="7" bestFit="1" customWidth="1"/>
    <col min="6" max="6" width="11" style="7" bestFit="1" customWidth="1"/>
    <col min="7" max="7" width="12.7109375" style="7" bestFit="1" customWidth="1"/>
    <col min="8" max="8" width="11.5703125" style="7" customWidth="1"/>
    <col min="9" max="9" width="9.85546875" style="7" customWidth="1"/>
    <col min="10" max="10" width="14.7109375" style="7" bestFit="1" customWidth="1"/>
    <col min="11" max="11" width="9" style="7" customWidth="1"/>
    <col min="12" max="12" width="9.42578125" style="7" customWidth="1"/>
    <col min="13" max="13" width="9" style="7" hidden="1" customWidth="1" outlineLevel="1"/>
    <col min="14" max="14" width="8.140625" style="7" hidden="1" customWidth="1" outlineLevel="1"/>
    <col min="15" max="15" width="8.28515625" style="7" hidden="1" customWidth="1" outlineLevel="1"/>
    <col min="16" max="16" width="11.42578125" style="7" hidden="1" customWidth="1" outlineLevel="1"/>
    <col min="17" max="17" width="9.85546875" style="7" hidden="1" customWidth="1" outlineLevel="1"/>
    <col min="18" max="18" width="10.42578125" style="7" hidden="1" customWidth="1" outlineLevel="1"/>
    <col min="19" max="19" width="9.28515625" style="7" hidden="1" customWidth="1" outlineLevel="1"/>
    <col min="20" max="20" width="9.42578125" style="7" hidden="1" customWidth="1" outlineLevel="1"/>
    <col min="21" max="21" width="13.7109375" style="17" customWidth="1" collapsed="1"/>
    <col min="22" max="22" width="11" style="17" bestFit="1" customWidth="1"/>
    <col min="23" max="23" width="12" style="7" hidden="1" customWidth="1" outlineLevel="1"/>
    <col min="24" max="24" width="11.85546875" style="7" hidden="1" customWidth="1" outlineLevel="1"/>
    <col min="25" max="25" width="9.140625" style="7" collapsed="1"/>
    <col min="26" max="26" width="9.140625" style="7"/>
    <col min="27" max="27" width="13.140625" style="7" bestFit="1" customWidth="1"/>
    <col min="28" max="31" width="9.140625" style="7"/>
    <col min="32" max="32" width="9.7109375" style="7" bestFit="1" customWidth="1"/>
    <col min="33" max="16384" width="9.140625" style="7"/>
  </cols>
  <sheetData>
    <row r="1" spans="1:30">
      <c r="A1" s="1"/>
      <c r="B1" s="2"/>
      <c r="C1" s="3"/>
      <c r="D1" s="3"/>
      <c r="E1" s="4"/>
      <c r="F1" s="4" t="s">
        <v>0</v>
      </c>
      <c r="G1" s="4"/>
      <c r="H1" s="3"/>
      <c r="I1" s="4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"/>
      <c r="X1" s="6"/>
    </row>
    <row r="2" spans="1:30" ht="12.75" customHeight="1">
      <c r="A2" s="8" t="s">
        <v>96</v>
      </c>
      <c r="B2" s="9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 t="s">
        <v>2</v>
      </c>
      <c r="V2" s="12"/>
      <c r="W2" s="13"/>
      <c r="X2" s="14"/>
    </row>
    <row r="3" spans="1:30">
      <c r="I3" s="113"/>
    </row>
    <row r="4" spans="1:30">
      <c r="A4" s="18"/>
      <c r="B4" s="19"/>
      <c r="C4" s="19"/>
      <c r="D4" s="19"/>
      <c r="E4" s="19"/>
      <c r="F4" s="19"/>
      <c r="G4" s="19"/>
      <c r="H4" s="19"/>
      <c r="I4" s="20" t="s">
        <v>3</v>
      </c>
      <c r="J4" s="21"/>
      <c r="K4" s="22" t="s">
        <v>4</v>
      </c>
      <c r="L4" s="22"/>
      <c r="M4" s="23" t="s">
        <v>5</v>
      </c>
      <c r="N4" s="23"/>
      <c r="O4" s="24" t="s">
        <v>6</v>
      </c>
      <c r="P4" s="24"/>
      <c r="Q4" s="24"/>
      <c r="R4" s="24"/>
      <c r="S4" s="24"/>
      <c r="T4" s="25"/>
      <c r="U4" s="26"/>
      <c r="V4" s="26"/>
      <c r="W4" s="27"/>
      <c r="X4" s="27"/>
    </row>
    <row r="5" spans="1:30" s="32" customFormat="1" ht="74.25" customHeight="1">
      <c r="A5" s="28" t="s">
        <v>7</v>
      </c>
      <c r="B5" s="28" t="s">
        <v>8</v>
      </c>
      <c r="C5" s="28" t="s">
        <v>9</v>
      </c>
      <c r="D5" s="28" t="s">
        <v>10</v>
      </c>
      <c r="E5" s="28" t="s">
        <v>11</v>
      </c>
      <c r="F5" s="28" t="s">
        <v>12</v>
      </c>
      <c r="G5" s="28" t="s">
        <v>13</v>
      </c>
      <c r="H5" s="28" t="s">
        <v>14</v>
      </c>
      <c r="I5" s="29" t="s">
        <v>15</v>
      </c>
      <c r="J5" s="29" t="s">
        <v>16</v>
      </c>
      <c r="K5" s="25" t="s">
        <v>17</v>
      </c>
      <c r="L5" s="25" t="s">
        <v>18</v>
      </c>
      <c r="M5" s="30" t="s">
        <v>19</v>
      </c>
      <c r="N5" s="30" t="s">
        <v>20</v>
      </c>
      <c r="O5" s="25" t="s">
        <v>21</v>
      </c>
      <c r="P5" s="25" t="s">
        <v>22</v>
      </c>
      <c r="Q5" s="25" t="s">
        <v>23</v>
      </c>
      <c r="R5" s="25" t="s">
        <v>24</v>
      </c>
      <c r="S5" s="25" t="s">
        <v>25</v>
      </c>
      <c r="T5" s="25" t="s">
        <v>26</v>
      </c>
      <c r="U5" s="28" t="s">
        <v>27</v>
      </c>
      <c r="V5" s="28" t="s">
        <v>28</v>
      </c>
      <c r="W5" s="31" t="s">
        <v>29</v>
      </c>
      <c r="X5" s="31" t="s">
        <v>30</v>
      </c>
    </row>
    <row r="6" spans="1:30">
      <c r="A6" s="33" t="s">
        <v>31</v>
      </c>
      <c r="B6" s="34" t="s">
        <v>32</v>
      </c>
      <c r="C6" s="35"/>
      <c r="D6" s="3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7"/>
      <c r="V6" s="37"/>
      <c r="W6" s="35"/>
      <c r="X6" s="35"/>
    </row>
    <row r="7" spans="1:30">
      <c r="A7" s="38">
        <v>1</v>
      </c>
      <c r="B7" s="35" t="s">
        <v>33</v>
      </c>
      <c r="C7" s="39">
        <f>'[1]Input_St Details'!K7</f>
        <v>2100</v>
      </c>
      <c r="D7" s="40">
        <f t="shared" ref="D7:D22" si="0">E7/C7</f>
        <v>0.23351904761904763</v>
      </c>
      <c r="E7" s="39">
        <f>'[1]Input_St Details'!AO7</f>
        <v>490.39</v>
      </c>
      <c r="F7" s="41">
        <f>'[1]Input_Cap Allo'!U6</f>
        <v>0.1696</v>
      </c>
      <c r="G7" s="42">
        <f t="shared" ref="G7:G21" si="1">E7*F7</f>
        <v>83.170143999999993</v>
      </c>
      <c r="H7" s="43">
        <f>'[1]F1a 11-12-W'!O8</f>
        <v>785.941769681197</v>
      </c>
      <c r="I7" s="114">
        <f>[1]West!DM330</f>
        <v>21.390671688571427</v>
      </c>
      <c r="J7" s="115">
        <f t="shared" ref="J7:J22" si="2">I7*10^7/G7</f>
        <v>2571917.115902965</v>
      </c>
      <c r="K7" s="42">
        <f>'[1]Input_St Details'!EB7</f>
        <v>0.91852642517806626</v>
      </c>
      <c r="L7" s="46">
        <f>[1]West!DM271</f>
        <v>72.190828410339307</v>
      </c>
      <c r="M7" s="116">
        <f t="shared" ref="M7:M21" si="3">H7*N7/10</f>
        <v>0</v>
      </c>
      <c r="N7" s="117"/>
      <c r="O7" s="118"/>
      <c r="P7" s="118"/>
      <c r="Q7" s="118"/>
      <c r="R7" s="115">
        <f t="shared" ref="R7:R22" si="4">(SUM(O7:Q7))</f>
        <v>0</v>
      </c>
      <c r="S7" s="119">
        <f t="shared" ref="S7:S22" si="5">R7*10/H7</f>
        <v>0</v>
      </c>
      <c r="T7" s="119"/>
      <c r="U7" s="50">
        <f t="shared" ref="U7:U22" si="6">SUM(I7,L7,M7,R7)</f>
        <v>93.581500098910738</v>
      </c>
      <c r="V7" s="51">
        <f t="shared" ref="V7:V22" si="7">U7*10/H7</f>
        <v>1.1906925386707767</v>
      </c>
      <c r="W7" s="120"/>
      <c r="X7" s="120"/>
      <c r="Y7" s="53"/>
      <c r="AA7" s="113"/>
      <c r="AB7" s="54"/>
      <c r="AD7" s="55"/>
    </row>
    <row r="8" spans="1:30">
      <c r="A8" s="38">
        <v>2</v>
      </c>
      <c r="B8" s="35" t="s">
        <v>34</v>
      </c>
      <c r="C8" s="39">
        <f>'[1]Input_St Details'!K8</f>
        <v>1260</v>
      </c>
      <c r="D8" s="40">
        <f t="shared" si="0"/>
        <v>0.35359523809523807</v>
      </c>
      <c r="E8" s="39">
        <f>'[1]Input_St Details'!AO8</f>
        <v>445.53</v>
      </c>
      <c r="F8" s="41">
        <f>'[1]Input_Cap Allo'!U7</f>
        <v>0.16700000000000001</v>
      </c>
      <c r="G8" s="42">
        <f t="shared" si="1"/>
        <v>74.403509999999997</v>
      </c>
      <c r="H8" s="43">
        <f>'[1]F1a 11-12-W'!O9</f>
        <v>507.26114183474306</v>
      </c>
      <c r="I8" s="114">
        <f>[1]West!DM331</f>
        <v>18.029860085952386</v>
      </c>
      <c r="J8" s="115">
        <f t="shared" si="2"/>
        <v>2423253.9682539692</v>
      </c>
      <c r="K8" s="42">
        <f>'[1]Input_St Details'!EB8</f>
        <v>1.8013274515488062</v>
      </c>
      <c r="L8" s="46">
        <f>[1]West!DM272</f>
        <v>91.374341989091519</v>
      </c>
      <c r="M8" s="116">
        <f t="shared" si="3"/>
        <v>0</v>
      </c>
      <c r="N8" s="119"/>
      <c r="O8" s="118"/>
      <c r="P8" s="118"/>
      <c r="Q8" s="118"/>
      <c r="R8" s="115">
        <f t="shared" si="4"/>
        <v>0</v>
      </c>
      <c r="S8" s="119">
        <f t="shared" si="5"/>
        <v>0</v>
      </c>
      <c r="T8" s="119"/>
      <c r="U8" s="50">
        <f t="shared" si="6"/>
        <v>109.40420207504391</v>
      </c>
      <c r="V8" s="51">
        <f t="shared" si="7"/>
        <v>2.1567629185892958</v>
      </c>
      <c r="W8" s="120"/>
      <c r="X8" s="120"/>
      <c r="AA8" s="113"/>
      <c r="AB8" s="54"/>
      <c r="AD8" s="55"/>
    </row>
    <row r="9" spans="1:30">
      <c r="A9" s="38">
        <v>3</v>
      </c>
      <c r="B9" s="35" t="s">
        <v>35</v>
      </c>
      <c r="C9" s="39">
        <f>'[1]Input_St Details'!K9</f>
        <v>1000</v>
      </c>
      <c r="D9" s="40">
        <f t="shared" si="0"/>
        <v>0.32129000000000002</v>
      </c>
      <c r="E9" s="39">
        <f>'[1]Input_St Details'!AO9</f>
        <v>321.29000000000002</v>
      </c>
      <c r="F9" s="41">
        <f>'[1]Input_Cap Allo'!U8</f>
        <v>0.36830000000000002</v>
      </c>
      <c r="G9" s="42">
        <f t="shared" si="1"/>
        <v>118.33110700000002</v>
      </c>
      <c r="H9" s="43">
        <f>'[1]F1a 11-12-W'!O10</f>
        <v>832.11957547169811</v>
      </c>
      <c r="I9" s="114">
        <f>[1]West!DM332</f>
        <v>47.379775242800001</v>
      </c>
      <c r="J9" s="115">
        <f t="shared" si="2"/>
        <v>4003999.9999999995</v>
      </c>
      <c r="K9" s="42">
        <f>'[1]Input_St Details'!EB9</f>
        <v>1.7562198448376245</v>
      </c>
      <c r="L9" s="46">
        <f>[1]West!DM273</f>
        <v>146.13849117212555</v>
      </c>
      <c r="M9" s="116">
        <f t="shared" si="3"/>
        <v>0</v>
      </c>
      <c r="N9" s="119"/>
      <c r="O9" s="118"/>
      <c r="P9" s="118"/>
      <c r="Q9" s="118"/>
      <c r="R9" s="115">
        <f t="shared" si="4"/>
        <v>0</v>
      </c>
      <c r="S9" s="119">
        <f t="shared" si="5"/>
        <v>0</v>
      </c>
      <c r="T9" s="119"/>
      <c r="U9" s="50">
        <f t="shared" si="6"/>
        <v>193.51826641492556</v>
      </c>
      <c r="V9" s="51">
        <f t="shared" si="7"/>
        <v>2.3256064647346766</v>
      </c>
      <c r="W9" s="120"/>
      <c r="X9" s="120"/>
      <c r="AA9" s="113"/>
      <c r="AB9" s="54"/>
      <c r="AD9" s="55"/>
    </row>
    <row r="10" spans="1:30">
      <c r="A10" s="38">
        <v>4</v>
      </c>
      <c r="B10" s="35" t="s">
        <v>36</v>
      </c>
      <c r="C10" s="39">
        <f>'[1]Input_St Details'!K10</f>
        <v>1000</v>
      </c>
      <c r="D10" s="40">
        <f t="shared" si="0"/>
        <v>0.24980000000000002</v>
      </c>
      <c r="E10" s="39">
        <f>'[1]Input_St Details'!AO10</f>
        <v>249.8</v>
      </c>
      <c r="F10" s="41">
        <f>'[1]Input_Cap Allo'!U9</f>
        <v>0.35920000000000002</v>
      </c>
      <c r="G10" s="42">
        <f t="shared" si="1"/>
        <v>89.728160000000003</v>
      </c>
      <c r="H10" s="43">
        <f>'[1]F1a 11-12-W'!O11</f>
        <v>620.91704619388418</v>
      </c>
      <c r="I10" s="114">
        <f>[1]West!DM333</f>
        <v>54.458712148800025</v>
      </c>
      <c r="J10" s="115">
        <f t="shared" si="2"/>
        <v>6069300.0000000028</v>
      </c>
      <c r="K10" s="42">
        <f>'[1]Input_St Details'!EB10</f>
        <v>1.7644301756931384</v>
      </c>
      <c r="L10" s="46">
        <f>[1]West!DM274</f>
        <v>109.55647729067395</v>
      </c>
      <c r="M10" s="116">
        <f t="shared" si="3"/>
        <v>0</v>
      </c>
      <c r="N10" s="119"/>
      <c r="O10" s="118"/>
      <c r="P10" s="119"/>
      <c r="Q10" s="118"/>
      <c r="R10" s="115">
        <f t="shared" si="4"/>
        <v>0</v>
      </c>
      <c r="S10" s="119">
        <f t="shared" si="5"/>
        <v>0</v>
      </c>
      <c r="T10" s="119"/>
      <c r="U10" s="50">
        <f t="shared" si="6"/>
        <v>164.01518943947397</v>
      </c>
      <c r="V10" s="51">
        <f t="shared" si="7"/>
        <v>2.6414992219147333</v>
      </c>
      <c r="W10" s="120"/>
      <c r="X10" s="120"/>
      <c r="AA10" s="113"/>
      <c r="AB10" s="54"/>
      <c r="AD10" s="55"/>
    </row>
    <row r="11" spans="1:30">
      <c r="A11" s="38">
        <v>5</v>
      </c>
      <c r="B11" s="35" t="s">
        <v>37</v>
      </c>
      <c r="C11" s="39">
        <f>'[1]Input_St Details'!K11</f>
        <v>656.2</v>
      </c>
      <c r="D11" s="40">
        <f t="shared" si="0"/>
        <v>0.21334958854007924</v>
      </c>
      <c r="E11" s="39">
        <f>'[1]Input_St Details'!AO11</f>
        <v>140</v>
      </c>
      <c r="F11" s="41">
        <f>'[1]Input_Cap Allo'!U10</f>
        <v>0.5</v>
      </c>
      <c r="G11" s="42">
        <f t="shared" si="1"/>
        <v>70</v>
      </c>
      <c r="H11" s="43">
        <f>'[1]F1a 11-12-W'!O12</f>
        <v>314.63890696161354</v>
      </c>
      <c r="I11" s="114">
        <f>[1]West!DM334</f>
        <v>21.418003047851268</v>
      </c>
      <c r="J11" s="115">
        <f t="shared" si="2"/>
        <v>3059714.7211216097</v>
      </c>
      <c r="K11" s="42">
        <f>'[1]Input_St Details'!EB11</f>
        <v>5.2754394962977367</v>
      </c>
      <c r="L11" s="46">
        <f>[1]West!DM275</f>
        <v>165.98585168572447</v>
      </c>
      <c r="M11" s="116">
        <f t="shared" si="3"/>
        <v>0</v>
      </c>
      <c r="N11" s="119"/>
      <c r="O11" s="119"/>
      <c r="P11" s="119"/>
      <c r="Q11" s="118"/>
      <c r="R11" s="115">
        <f t="shared" si="4"/>
        <v>0</v>
      </c>
      <c r="S11" s="119">
        <f t="shared" si="5"/>
        <v>0</v>
      </c>
      <c r="T11" s="119"/>
      <c r="U11" s="50">
        <f t="shared" si="6"/>
        <v>187.40385473357574</v>
      </c>
      <c r="V11" s="51">
        <f t="shared" si="7"/>
        <v>5.9561564252585999</v>
      </c>
      <c r="W11" s="120"/>
      <c r="X11" s="120"/>
      <c r="AA11" s="113"/>
      <c r="AB11" s="54"/>
      <c r="AD11" s="55"/>
    </row>
    <row r="12" spans="1:30">
      <c r="A12" s="38">
        <v>6</v>
      </c>
      <c r="B12" s="35" t="s">
        <v>38</v>
      </c>
      <c r="C12" s="39">
        <f>'[1]Input_St Details'!K12</f>
        <v>657.39</v>
      </c>
      <c r="D12" s="40">
        <f t="shared" si="0"/>
        <v>0.17797654360425319</v>
      </c>
      <c r="E12" s="39">
        <f>'[1]Input_St Details'!AO12</f>
        <v>117</v>
      </c>
      <c r="F12" s="41">
        <f>'[1]Input_Cap Allo'!U11</f>
        <v>0.5</v>
      </c>
      <c r="G12" s="42">
        <f t="shared" si="1"/>
        <v>58.5</v>
      </c>
      <c r="H12" s="43">
        <f>'[1]F1a 11-12-W'!O13</f>
        <v>272.91248752259474</v>
      </c>
      <c r="I12" s="114">
        <f>[1]West!DM335</f>
        <v>26.126956601104364</v>
      </c>
      <c r="J12" s="115">
        <f t="shared" si="2"/>
        <v>4466146.427539207</v>
      </c>
      <c r="K12" s="42">
        <f>'[1]Input_St Details'!EB12</f>
        <v>2.9337375459960504</v>
      </c>
      <c r="L12" s="46">
        <f>[1]West!DM276</f>
        <v>80.06536114162148</v>
      </c>
      <c r="M12" s="116">
        <f t="shared" si="3"/>
        <v>0</v>
      </c>
      <c r="N12" s="119"/>
      <c r="O12" s="56"/>
      <c r="P12" s="119"/>
      <c r="Q12" s="56"/>
      <c r="R12" s="56">
        <f t="shared" si="4"/>
        <v>0</v>
      </c>
      <c r="S12" s="56">
        <f t="shared" si="5"/>
        <v>0</v>
      </c>
      <c r="T12" s="119"/>
      <c r="U12" s="50">
        <f t="shared" si="6"/>
        <v>106.19231774272585</v>
      </c>
      <c r="V12" s="51">
        <f t="shared" si="7"/>
        <v>3.8910758062668003</v>
      </c>
      <c r="W12" s="120"/>
      <c r="X12" s="120"/>
      <c r="AA12" s="113"/>
      <c r="AB12" s="54"/>
      <c r="AD12" s="55"/>
    </row>
    <row r="13" spans="1:30">
      <c r="A13" s="38">
        <v>7</v>
      </c>
      <c r="B13" s="35" t="s">
        <v>39</v>
      </c>
      <c r="C13" s="39">
        <f>'[1]Input_St Details'!K13</f>
        <v>440</v>
      </c>
      <c r="D13" s="40">
        <f t="shared" si="0"/>
        <v>0.25318181818181817</v>
      </c>
      <c r="E13" s="39">
        <f>'[1]Input_St Details'!AO13</f>
        <v>111.4</v>
      </c>
      <c r="F13" s="41">
        <f>'[1]Input_Cap Allo'!U12</f>
        <v>0.5</v>
      </c>
      <c r="G13" s="42">
        <f t="shared" si="1"/>
        <v>55.7</v>
      </c>
      <c r="H13" s="43">
        <f>'[1]F1a 11-12-W'!O15</f>
        <v>190.72869225764481</v>
      </c>
      <c r="I13" s="114">
        <f>[1]West!DM336</f>
        <v>0</v>
      </c>
      <c r="J13" s="115">
        <f t="shared" si="2"/>
        <v>0</v>
      </c>
      <c r="K13" s="42">
        <f>'[1]Input_St Details'!EB13</f>
        <v>2.1740596879095606</v>
      </c>
      <c r="L13" s="46">
        <f>[1]West!DM277</f>
        <v>41.46555611650539</v>
      </c>
      <c r="M13" s="116">
        <f t="shared" si="3"/>
        <v>0</v>
      </c>
      <c r="N13" s="119"/>
      <c r="O13" s="119"/>
      <c r="P13" s="119"/>
      <c r="Q13" s="119"/>
      <c r="R13" s="115">
        <f t="shared" si="4"/>
        <v>0</v>
      </c>
      <c r="S13" s="56">
        <f t="shared" si="5"/>
        <v>0</v>
      </c>
      <c r="T13" s="119"/>
      <c r="U13" s="50">
        <f t="shared" si="6"/>
        <v>41.46555611650539</v>
      </c>
      <c r="V13" s="51">
        <f t="shared" si="7"/>
        <v>2.1740596879095606</v>
      </c>
      <c r="W13" s="120"/>
      <c r="X13" s="120"/>
      <c r="AA13" s="113"/>
      <c r="AB13" s="54"/>
    </row>
    <row r="14" spans="1:30">
      <c r="A14" s="38">
        <v>8</v>
      </c>
      <c r="B14" s="35" t="s">
        <v>40</v>
      </c>
      <c r="C14" s="39">
        <f>'[1]Input_St Details'!K14</f>
        <v>1080</v>
      </c>
      <c r="D14" s="40">
        <f t="shared" si="0"/>
        <v>0.21646296296296297</v>
      </c>
      <c r="E14" s="39">
        <f>'[1]Input_St Details'!AO14</f>
        <v>233.78</v>
      </c>
      <c r="F14" s="41">
        <f>'[1]Input_Cap Allo'!U13</f>
        <v>0.5</v>
      </c>
      <c r="G14" s="42">
        <f t="shared" si="1"/>
        <v>116.89</v>
      </c>
      <c r="H14" s="43">
        <f>'[1]F1a 11-12-W'!O16</f>
        <v>423.3246584255042</v>
      </c>
      <c r="I14" s="114">
        <f>[1]West!DM337</f>
        <v>0</v>
      </c>
      <c r="J14" s="115">
        <f t="shared" si="2"/>
        <v>0</v>
      </c>
      <c r="K14" s="42">
        <f>'[1]Input_St Details'!EB14</f>
        <v>3.2237342850520072</v>
      </c>
      <c r="L14" s="46">
        <f>[1]West!DM278</f>
        <v>136.46862150742282</v>
      </c>
      <c r="M14" s="116">
        <f t="shared" si="3"/>
        <v>0</v>
      </c>
      <c r="N14" s="121"/>
      <c r="O14" s="119"/>
      <c r="P14" s="56"/>
      <c r="Q14" s="56"/>
      <c r="R14" s="56">
        <f t="shared" si="4"/>
        <v>0</v>
      </c>
      <c r="S14" s="119">
        <f t="shared" si="5"/>
        <v>0</v>
      </c>
      <c r="T14" s="119"/>
      <c r="U14" s="50">
        <f t="shared" si="6"/>
        <v>136.46862150742282</v>
      </c>
      <c r="V14" s="51">
        <f t="shared" si="7"/>
        <v>3.2237342850520077</v>
      </c>
      <c r="W14" s="120"/>
      <c r="X14" s="120"/>
      <c r="AA14" s="113"/>
      <c r="AB14" s="54"/>
      <c r="AD14" s="55"/>
    </row>
    <row r="15" spans="1:30">
      <c r="A15" s="38">
        <v>9</v>
      </c>
      <c r="B15" s="35" t="s">
        <v>41</v>
      </c>
      <c r="C15" s="39">
        <f>'[1]Input_St Details'!K15</f>
        <v>1600</v>
      </c>
      <c r="D15" s="40">
        <f t="shared" si="0"/>
        <v>0</v>
      </c>
      <c r="E15" s="39">
        <f>'[1]Input_St Details'!AO15</f>
        <v>0</v>
      </c>
      <c r="F15" s="41">
        <f>'[1]Input_Cap Allo'!U14</f>
        <v>0.45</v>
      </c>
      <c r="G15" s="42">
        <f t="shared" si="1"/>
        <v>0</v>
      </c>
      <c r="H15" s="43">
        <f>'[1]F1a 11-12-W'!O18</f>
        <v>0</v>
      </c>
      <c r="I15" s="114">
        <f>[1]West!DM338</f>
        <v>0</v>
      </c>
      <c r="J15" s="115">
        <v>0</v>
      </c>
      <c r="K15" s="42">
        <f>'[1]Input_St Details'!EB15</f>
        <v>0.88317350215065704</v>
      </c>
      <c r="L15" s="46">
        <f>[1]West!DM279</f>
        <v>0</v>
      </c>
      <c r="M15" s="116">
        <f t="shared" si="3"/>
        <v>0</v>
      </c>
      <c r="N15" s="121"/>
      <c r="O15" s="119"/>
      <c r="P15" s="56"/>
      <c r="Q15" s="56"/>
      <c r="R15" s="56">
        <f t="shared" si="4"/>
        <v>0</v>
      </c>
      <c r="S15" s="119" t="e">
        <f t="shared" si="5"/>
        <v>#DIV/0!</v>
      </c>
      <c r="T15" s="119"/>
      <c r="U15" s="50">
        <f t="shared" si="6"/>
        <v>0</v>
      </c>
      <c r="V15" s="51" t="e">
        <f t="shared" si="7"/>
        <v>#DIV/0!</v>
      </c>
      <c r="W15" s="120"/>
      <c r="X15" s="120"/>
      <c r="AA15" s="113"/>
      <c r="AB15" s="54"/>
      <c r="AD15" s="55"/>
    </row>
    <row r="16" spans="1:30">
      <c r="A16" s="38">
        <v>10</v>
      </c>
      <c r="B16" s="35" t="s">
        <v>42</v>
      </c>
      <c r="C16" s="39">
        <f>'[1]Input_St Details'!K16</f>
        <v>1000</v>
      </c>
      <c r="D16" s="40">
        <f t="shared" si="0"/>
        <v>0</v>
      </c>
      <c r="E16" s="39">
        <f>'[1]Input_St Details'!AO16</f>
        <v>0</v>
      </c>
      <c r="F16" s="41">
        <f>'[1]Input_Cap Allo'!U15</f>
        <v>0.3</v>
      </c>
      <c r="G16" s="42">
        <f t="shared" si="1"/>
        <v>0</v>
      </c>
      <c r="H16" s="43">
        <f>'[1]F1a 11-12-W'!O19</f>
        <v>0</v>
      </c>
      <c r="I16" s="114">
        <f>[1]West!DM339</f>
        <v>0</v>
      </c>
      <c r="J16" s="115">
        <v>0</v>
      </c>
      <c r="K16" s="42">
        <f>'[1]Input_St Details'!EB16</f>
        <v>0.72311703254478754</v>
      </c>
      <c r="L16" s="46">
        <f>[1]West!DM280</f>
        <v>0</v>
      </c>
      <c r="M16" s="116">
        <f t="shared" si="3"/>
        <v>0</v>
      </c>
      <c r="N16" s="121"/>
      <c r="O16" s="119"/>
      <c r="P16" s="56"/>
      <c r="Q16" s="56"/>
      <c r="R16" s="56">
        <f t="shared" si="4"/>
        <v>0</v>
      </c>
      <c r="S16" s="119" t="e">
        <f t="shared" si="5"/>
        <v>#DIV/0!</v>
      </c>
      <c r="T16" s="119"/>
      <c r="U16" s="50">
        <f t="shared" si="6"/>
        <v>0</v>
      </c>
      <c r="V16" s="51" t="e">
        <f t="shared" si="7"/>
        <v>#DIV/0!</v>
      </c>
      <c r="W16" s="120"/>
      <c r="X16" s="120"/>
      <c r="AA16" s="113"/>
      <c r="AB16" s="54"/>
    </row>
    <row r="17" spans="1:28">
      <c r="A17" s="38">
        <v>11</v>
      </c>
      <c r="B17" s="58" t="s">
        <v>43</v>
      </c>
      <c r="C17" s="39">
        <f>'[1]Input_St Details'!K17</f>
        <v>840</v>
      </c>
      <c r="D17" s="40">
        <f t="shared" si="0"/>
        <v>0</v>
      </c>
      <c r="E17" s="39">
        <f>'[1]Input_St Details'!AO17</f>
        <v>0</v>
      </c>
      <c r="F17" s="41">
        <f>'[1]Input_Cap Allo'!U16</f>
        <v>0.45</v>
      </c>
      <c r="G17" s="42">
        <f t="shared" si="1"/>
        <v>0</v>
      </c>
      <c r="H17" s="43">
        <f>'[1]F1a 11-12-W'!O20</f>
        <v>0</v>
      </c>
      <c r="I17" s="114">
        <f>[1]West!DM340</f>
        <v>0</v>
      </c>
      <c r="J17" s="115">
        <v>0</v>
      </c>
      <c r="K17" s="42">
        <f>'[1]Input_St Details'!EB17</f>
        <v>0.63474334101758956</v>
      </c>
      <c r="L17" s="46">
        <f>[1]West!DM281</f>
        <v>0</v>
      </c>
      <c r="M17" s="116">
        <f t="shared" si="3"/>
        <v>0</v>
      </c>
      <c r="N17" s="119"/>
      <c r="O17" s="119"/>
      <c r="P17" s="56"/>
      <c r="Q17" s="119"/>
      <c r="R17" s="56">
        <f t="shared" si="4"/>
        <v>0</v>
      </c>
      <c r="S17" s="119" t="e">
        <f t="shared" si="5"/>
        <v>#DIV/0!</v>
      </c>
      <c r="T17" s="119"/>
      <c r="U17" s="50">
        <f t="shared" si="6"/>
        <v>0</v>
      </c>
      <c r="V17" s="51" t="e">
        <f t="shared" si="7"/>
        <v>#DIV/0!</v>
      </c>
      <c r="W17" s="120"/>
      <c r="X17" s="120"/>
      <c r="AA17" s="113"/>
      <c r="AB17" s="54"/>
    </row>
    <row r="18" spans="1:28" outlineLevel="1">
      <c r="A18" s="38">
        <v>12</v>
      </c>
      <c r="B18" s="58" t="str">
        <f>'[1]Input_St Details'!C42</f>
        <v>NTPC - Sipat Stage II</v>
      </c>
      <c r="C18" s="39">
        <f>'[1]Input_St Details'!K42</f>
        <v>1000</v>
      </c>
      <c r="D18" s="40">
        <f t="shared" si="0"/>
        <v>0.19245999999999999</v>
      </c>
      <c r="E18" s="39">
        <f>'[1]Input_St Details'!AO42</f>
        <v>192.45999999999998</v>
      </c>
      <c r="F18" s="41">
        <f>'[1]Input_Cap Allo'!T41</f>
        <v>0.45</v>
      </c>
      <c r="G18" s="42">
        <f t="shared" si="1"/>
        <v>86.606999999999999</v>
      </c>
      <c r="H18" s="43">
        <f>'[1]F1a 11-12-W'!O14</f>
        <v>254.93617436564736</v>
      </c>
      <c r="I18" s="114">
        <f>[1]West!DM365</f>
        <v>20.581544606559991</v>
      </c>
      <c r="J18" s="115">
        <f t="shared" si="2"/>
        <v>2376429.6888888879</v>
      </c>
      <c r="K18" s="42">
        <f>'[1]Input_St Details'!EB42</f>
        <v>1.146939512174781</v>
      </c>
      <c r="L18" s="46">
        <f>[1]West!DM306</f>
        <v>29.239637146264052</v>
      </c>
      <c r="M18" s="115">
        <f t="shared" si="3"/>
        <v>0</v>
      </c>
      <c r="N18" s="119"/>
      <c r="O18" s="119"/>
      <c r="P18" s="119"/>
      <c r="Q18" s="119"/>
      <c r="R18" s="56">
        <f t="shared" si="4"/>
        <v>0</v>
      </c>
      <c r="S18" s="119">
        <f t="shared" si="5"/>
        <v>0</v>
      </c>
      <c r="T18" s="119"/>
      <c r="U18" s="50">
        <f t="shared" si="6"/>
        <v>49.821181752824046</v>
      </c>
      <c r="V18" s="51">
        <f t="shared" si="7"/>
        <v>1.9542609783328357</v>
      </c>
      <c r="W18" s="120"/>
      <c r="X18" s="120"/>
      <c r="AA18" s="113"/>
      <c r="AB18" s="54"/>
    </row>
    <row r="19" spans="1:28" outlineLevel="1">
      <c r="A19" s="38">
        <v>13</v>
      </c>
      <c r="B19" s="58" t="str">
        <f>'[1]Input_St Details'!C43</f>
        <v>NTPC - Kahalgaon 2</v>
      </c>
      <c r="C19" s="39">
        <f>'[1]Input_St Details'!K43</f>
        <v>1500</v>
      </c>
      <c r="D19" s="40">
        <f t="shared" si="0"/>
        <v>4.9333333333333333E-2</v>
      </c>
      <c r="E19" s="39">
        <f>'[1]Input_St Details'!AO43</f>
        <v>74</v>
      </c>
      <c r="F19" s="41">
        <f>'[1]Input_Cap Allo'!T42</f>
        <v>0.36</v>
      </c>
      <c r="G19" s="42">
        <f t="shared" si="1"/>
        <v>26.64</v>
      </c>
      <c r="H19" s="43">
        <f>'[1]F1a 11-12-W'!O21</f>
        <v>234.50362128412826</v>
      </c>
      <c r="I19" s="114">
        <f>[1]West!DM366</f>
        <v>21.123941333333335</v>
      </c>
      <c r="J19" s="115">
        <f t="shared" si="2"/>
        <v>7929407.4074074076</v>
      </c>
      <c r="K19" s="42">
        <f>'[1]Input_St Details'!EB43</f>
        <v>2.1063999643943756</v>
      </c>
      <c r="L19" s="46">
        <f>[1]West!DM307</f>
        <v>49.395841952323984</v>
      </c>
      <c r="M19" s="119">
        <f t="shared" si="3"/>
        <v>0</v>
      </c>
      <c r="N19" s="119"/>
      <c r="O19" s="119"/>
      <c r="P19" s="119"/>
      <c r="Q19" s="119"/>
      <c r="R19" s="56">
        <f t="shared" si="4"/>
        <v>0</v>
      </c>
      <c r="S19" s="119">
        <f t="shared" si="5"/>
        <v>0</v>
      </c>
      <c r="T19" s="119"/>
      <c r="U19" s="50">
        <f t="shared" si="6"/>
        <v>70.519783285657326</v>
      </c>
      <c r="V19" s="51">
        <f t="shared" si="7"/>
        <v>3.0071937865818481</v>
      </c>
      <c r="W19" s="120"/>
      <c r="X19" s="120"/>
      <c r="AA19" s="113"/>
      <c r="AB19" s="54"/>
    </row>
    <row r="20" spans="1:28" outlineLevel="1">
      <c r="A20" s="38">
        <v>14</v>
      </c>
      <c r="B20" s="58"/>
      <c r="C20" s="39"/>
      <c r="D20" s="40"/>
      <c r="E20" s="39"/>
      <c r="F20" s="41"/>
      <c r="G20" s="42">
        <f t="shared" si="1"/>
        <v>0</v>
      </c>
      <c r="H20" s="43"/>
      <c r="I20" s="122"/>
      <c r="J20" s="115"/>
      <c r="K20" s="42"/>
      <c r="L20" s="46"/>
      <c r="M20" s="119">
        <f t="shared" si="3"/>
        <v>0</v>
      </c>
      <c r="N20" s="119"/>
      <c r="O20" s="119"/>
      <c r="P20" s="119"/>
      <c r="Q20" s="119"/>
      <c r="R20" s="115">
        <f t="shared" si="4"/>
        <v>0</v>
      </c>
      <c r="S20" s="119" t="e">
        <f t="shared" si="5"/>
        <v>#DIV/0!</v>
      </c>
      <c r="T20" s="119"/>
      <c r="U20" s="50">
        <f t="shared" si="6"/>
        <v>0</v>
      </c>
      <c r="V20" s="51"/>
      <c r="W20" s="120"/>
      <c r="X20" s="120"/>
      <c r="AA20" s="113"/>
      <c r="AB20" s="54"/>
    </row>
    <row r="21" spans="1:28" outlineLevel="1">
      <c r="A21" s="38">
        <v>15</v>
      </c>
      <c r="B21" s="60"/>
      <c r="C21" s="39"/>
      <c r="D21" s="40"/>
      <c r="E21" s="39"/>
      <c r="F21" s="41"/>
      <c r="G21" s="42">
        <f t="shared" si="1"/>
        <v>0</v>
      </c>
      <c r="H21" s="43"/>
      <c r="I21" s="114"/>
      <c r="J21" s="115"/>
      <c r="K21" s="42"/>
      <c r="L21" s="46"/>
      <c r="M21" s="119">
        <f t="shared" si="3"/>
        <v>0</v>
      </c>
      <c r="N21" s="119"/>
      <c r="O21" s="119"/>
      <c r="P21" s="119"/>
      <c r="Q21" s="119"/>
      <c r="R21" s="115">
        <f t="shared" si="4"/>
        <v>0</v>
      </c>
      <c r="S21" s="119" t="e">
        <f t="shared" si="5"/>
        <v>#DIV/0!</v>
      </c>
      <c r="T21" s="119"/>
      <c r="U21" s="50">
        <f t="shared" si="6"/>
        <v>0</v>
      </c>
      <c r="V21" s="51"/>
      <c r="W21" s="120"/>
      <c r="X21" s="120"/>
      <c r="AA21" s="113"/>
      <c r="AB21" s="54"/>
    </row>
    <row r="22" spans="1:28" s="68" customFormat="1">
      <c r="A22" s="61"/>
      <c r="B22" s="62" t="s">
        <v>44</v>
      </c>
      <c r="C22" s="63">
        <f>SUM(C7:C21)</f>
        <v>14133.59</v>
      </c>
      <c r="D22" s="64">
        <f t="shared" si="0"/>
        <v>0.1680853909020992</v>
      </c>
      <c r="E22" s="63">
        <f>SUM(E7:E21)</f>
        <v>2375.65</v>
      </c>
      <c r="F22" s="64">
        <f>G22/E22</f>
        <v>0.32831853219118978</v>
      </c>
      <c r="G22" s="63">
        <f>SUM(G7:G21)</f>
        <v>779.969921</v>
      </c>
      <c r="H22" s="123">
        <f>SUM(H7:H21)</f>
        <v>4437.284073998655</v>
      </c>
      <c r="I22" s="123">
        <f>SUM(I7:I21)</f>
        <v>230.50946475497278</v>
      </c>
      <c r="J22" s="123">
        <f t="shared" si="2"/>
        <v>2955363.5152934673</v>
      </c>
      <c r="K22" s="63">
        <f>L22*10/H22</f>
        <v>2.0775794225438</v>
      </c>
      <c r="L22" s="66">
        <f>SUM(L7:L21)</f>
        <v>921.88100841209246</v>
      </c>
      <c r="M22" s="123">
        <f>SUM(M7:M21)</f>
        <v>0</v>
      </c>
      <c r="N22" s="124">
        <f>M22*10/H22</f>
        <v>0</v>
      </c>
      <c r="O22" s="123">
        <f>SUM(O7:O21)</f>
        <v>0</v>
      </c>
      <c r="P22" s="123">
        <f>SUM(P7:P21)</f>
        <v>0</v>
      </c>
      <c r="Q22" s="123">
        <f>SUM(Q7:Q21)</f>
        <v>0</v>
      </c>
      <c r="R22" s="123">
        <f t="shared" si="4"/>
        <v>0</v>
      </c>
      <c r="S22" s="124">
        <f t="shared" si="5"/>
        <v>0</v>
      </c>
      <c r="T22" s="124"/>
      <c r="U22" s="66">
        <f t="shared" si="6"/>
        <v>1152.3904731670652</v>
      </c>
      <c r="V22" s="63">
        <f t="shared" si="7"/>
        <v>2.5970626490194251</v>
      </c>
      <c r="W22" s="124"/>
      <c r="X22" s="123"/>
      <c r="Y22" s="7"/>
      <c r="AA22" s="113"/>
      <c r="AB22" s="54"/>
    </row>
    <row r="23" spans="1:28">
      <c r="A23" s="33" t="s">
        <v>45</v>
      </c>
      <c r="B23" s="37" t="s">
        <v>46</v>
      </c>
      <c r="C23" s="56"/>
      <c r="D23" s="69"/>
      <c r="E23" s="56"/>
      <c r="F23" s="69"/>
      <c r="G23" s="56"/>
      <c r="H23" s="50"/>
      <c r="I23" s="119"/>
      <c r="J23" s="119"/>
      <c r="K23" s="56"/>
      <c r="L23" s="50"/>
      <c r="M23" s="119"/>
      <c r="N23" s="119"/>
      <c r="O23" s="119"/>
      <c r="P23" s="119"/>
      <c r="Q23" s="119"/>
      <c r="R23" s="119"/>
      <c r="S23" s="119"/>
      <c r="T23" s="119"/>
      <c r="U23" s="70"/>
      <c r="V23" s="51"/>
      <c r="W23" s="119"/>
      <c r="X23" s="119"/>
      <c r="AA23" s="113"/>
      <c r="AB23" s="54"/>
    </row>
    <row r="24" spans="1:28">
      <c r="A24" s="38">
        <v>1</v>
      </c>
      <c r="B24" s="35" t="s">
        <v>47</v>
      </c>
      <c r="C24" s="39">
        <v>600</v>
      </c>
      <c r="D24" s="40">
        <f>E24/C24</f>
        <v>0</v>
      </c>
      <c r="E24" s="39"/>
      <c r="F24" s="41">
        <f>'[1]Input_Cap Allo'!U20</f>
        <v>0.3</v>
      </c>
      <c r="G24" s="42">
        <f>E24*F24</f>
        <v>0</v>
      </c>
      <c r="H24" s="71"/>
      <c r="I24" s="122"/>
      <c r="J24" s="119" t="e">
        <f>I24*10^7/G24</f>
        <v>#DIV/0!</v>
      </c>
      <c r="K24" s="42" t="e">
        <f>L24*10/H24</f>
        <v>#DIV/0!</v>
      </c>
      <c r="L24" s="46"/>
      <c r="M24" s="119">
        <f>H24*N24/10</f>
        <v>0</v>
      </c>
      <c r="N24" s="119"/>
      <c r="O24" s="119"/>
      <c r="P24" s="119"/>
      <c r="Q24" s="119"/>
      <c r="R24" s="119">
        <f>(SUM(O24:Q24))</f>
        <v>0</v>
      </c>
      <c r="S24" s="119" t="e">
        <f>R24*10/H24</f>
        <v>#DIV/0!</v>
      </c>
      <c r="T24" s="119"/>
      <c r="U24" s="50">
        <f>SUM(I24,L24,M24,R24)</f>
        <v>0</v>
      </c>
      <c r="V24" s="51"/>
      <c r="W24" s="120"/>
      <c r="X24" s="120"/>
      <c r="AA24" s="113"/>
      <c r="AB24" s="54"/>
    </row>
    <row r="25" spans="1:28" hidden="1" outlineLevel="1">
      <c r="A25" s="38">
        <v>2</v>
      </c>
      <c r="B25" s="35"/>
      <c r="C25" s="39"/>
      <c r="D25" s="40" t="e">
        <f>E25/C25</f>
        <v>#DIV/0!</v>
      </c>
      <c r="E25" s="39"/>
      <c r="F25" s="41"/>
      <c r="G25" s="42">
        <f>E25*F25</f>
        <v>0</v>
      </c>
      <c r="H25" s="71">
        <f>[2]F1a_09_E!O25</f>
        <v>0</v>
      </c>
      <c r="I25" s="122"/>
      <c r="J25" s="119" t="e">
        <f>I25*10^7/G25</f>
        <v>#DIV/0!</v>
      </c>
      <c r="K25" s="42" t="e">
        <f>L25*10/H25</f>
        <v>#DIV/0!</v>
      </c>
      <c r="L25" s="46"/>
      <c r="M25" s="119">
        <f>H25*N25/10</f>
        <v>0</v>
      </c>
      <c r="N25" s="119"/>
      <c r="O25" s="119"/>
      <c r="P25" s="119"/>
      <c r="Q25" s="119"/>
      <c r="R25" s="119">
        <f>(SUM(O25:Q25))</f>
        <v>0</v>
      </c>
      <c r="S25" s="119" t="e">
        <f>R25*10/H25</f>
        <v>#DIV/0!</v>
      </c>
      <c r="T25" s="119"/>
      <c r="U25" s="50">
        <f>SUM(I25,L25,M25,R25)</f>
        <v>0</v>
      </c>
      <c r="V25" s="51"/>
      <c r="W25" s="120"/>
      <c r="X25" s="120"/>
      <c r="AA25" s="113"/>
      <c r="AB25" s="54"/>
    </row>
    <row r="26" spans="1:28" hidden="1" outlineLevel="1">
      <c r="A26" s="38">
        <v>3</v>
      </c>
      <c r="B26" s="35"/>
      <c r="C26" s="39"/>
      <c r="D26" s="40" t="e">
        <f>E26/C26</f>
        <v>#DIV/0!</v>
      </c>
      <c r="E26" s="39"/>
      <c r="F26" s="41"/>
      <c r="G26" s="42">
        <f>E26*F26</f>
        <v>0</v>
      </c>
      <c r="H26" s="71">
        <f>[2]F1a_09_E!O26</f>
        <v>0</v>
      </c>
      <c r="I26" s="122"/>
      <c r="J26" s="119" t="e">
        <f>I26*10^7/G26</f>
        <v>#DIV/0!</v>
      </c>
      <c r="K26" s="42" t="e">
        <f>L26*10/H26</f>
        <v>#DIV/0!</v>
      </c>
      <c r="L26" s="46"/>
      <c r="M26" s="119">
        <f>H26*N26/10</f>
        <v>0</v>
      </c>
      <c r="N26" s="119"/>
      <c r="O26" s="119"/>
      <c r="P26" s="119"/>
      <c r="Q26" s="119"/>
      <c r="R26" s="119">
        <f>(SUM(O26:Q26))</f>
        <v>0</v>
      </c>
      <c r="S26" s="119" t="e">
        <f>R26*10/H26</f>
        <v>#DIV/0!</v>
      </c>
      <c r="T26" s="119"/>
      <c r="U26" s="50">
        <f>SUM(I26,L26,M26,R26)</f>
        <v>0</v>
      </c>
      <c r="V26" s="51"/>
      <c r="W26" s="120"/>
      <c r="X26" s="120"/>
      <c r="AA26" s="113"/>
      <c r="AB26" s="54"/>
    </row>
    <row r="27" spans="1:28" s="17" customFormat="1" collapsed="1">
      <c r="A27" s="61"/>
      <c r="B27" s="72" t="s">
        <v>48</v>
      </c>
      <c r="C27" s="63">
        <f>SUM(C24:C26)</f>
        <v>600</v>
      </c>
      <c r="D27" s="64">
        <f>E27/C27</f>
        <v>0</v>
      </c>
      <c r="E27" s="63">
        <f>SUM(E24:E26)</f>
        <v>0</v>
      </c>
      <c r="F27" s="64" t="e">
        <f>G27/E27</f>
        <v>#DIV/0!</v>
      </c>
      <c r="G27" s="63">
        <f>SUM(G24:G26)</f>
        <v>0</v>
      </c>
      <c r="H27" s="66">
        <f>SUM(H24:H26)</f>
        <v>0</v>
      </c>
      <c r="I27" s="124">
        <f>SUM(I24:I26)</f>
        <v>0</v>
      </c>
      <c r="J27" s="124" t="e">
        <f>I27*10^7/G27</f>
        <v>#DIV/0!</v>
      </c>
      <c r="K27" s="63" t="e">
        <f>L27*10/H27</f>
        <v>#DIV/0!</v>
      </c>
      <c r="L27" s="66">
        <f>SUM(L24:L26)</f>
        <v>0</v>
      </c>
      <c r="M27" s="124">
        <f>SUM(M24:M26)</f>
        <v>0</v>
      </c>
      <c r="N27" s="124" t="e">
        <f>M27*10/H27</f>
        <v>#DIV/0!</v>
      </c>
      <c r="O27" s="124">
        <f>SUM(O24:O26)</f>
        <v>0</v>
      </c>
      <c r="P27" s="124">
        <f>SUM(P24:P26)</f>
        <v>0</v>
      </c>
      <c r="Q27" s="124">
        <f>SUM(Q24:Q26)</f>
        <v>0</v>
      </c>
      <c r="R27" s="124">
        <f>(SUM(O27:Q27))</f>
        <v>0</v>
      </c>
      <c r="S27" s="124" t="e">
        <f>R27*10/H27</f>
        <v>#DIV/0!</v>
      </c>
      <c r="T27" s="124">
        <f>SUM(T24:T26)</f>
        <v>0</v>
      </c>
      <c r="U27" s="66"/>
      <c r="V27" s="63"/>
      <c r="W27" s="124"/>
      <c r="X27" s="124"/>
      <c r="AA27" s="113"/>
      <c r="AB27" s="54"/>
    </row>
    <row r="28" spans="1:28">
      <c r="A28" s="33" t="s">
        <v>49</v>
      </c>
      <c r="B28" s="73" t="s">
        <v>50</v>
      </c>
      <c r="C28" s="56"/>
      <c r="D28" s="69"/>
      <c r="E28" s="56"/>
      <c r="F28" s="69"/>
      <c r="G28" s="56"/>
      <c r="H28" s="50"/>
      <c r="I28" s="125"/>
      <c r="J28" s="119"/>
      <c r="K28" s="56"/>
      <c r="L28" s="50"/>
      <c r="M28" s="119"/>
      <c r="N28" s="119"/>
      <c r="O28" s="119"/>
      <c r="P28" s="119"/>
      <c r="Q28" s="119"/>
      <c r="R28" s="119"/>
      <c r="S28" s="119"/>
      <c r="T28" s="119"/>
      <c r="U28" s="70"/>
      <c r="V28" s="51"/>
      <c r="W28" s="119"/>
      <c r="X28" s="119"/>
      <c r="AA28" s="113"/>
      <c r="AB28" s="54"/>
    </row>
    <row r="29" spans="1:28">
      <c r="A29" s="38">
        <v>1</v>
      </c>
      <c r="B29" s="75" t="s">
        <v>51</v>
      </c>
      <c r="C29" s="39">
        <v>0</v>
      </c>
      <c r="D29" s="40" t="e">
        <f t="shared" ref="D29:D34" si="8">E29/C29</f>
        <v>#DIV/0!</v>
      </c>
      <c r="E29" s="39"/>
      <c r="F29" s="41">
        <f>'[1]Input_Cap Allo'!T36</f>
        <v>0.3508</v>
      </c>
      <c r="G29" s="42">
        <f>E29*F29</f>
        <v>0</v>
      </c>
      <c r="H29" s="71">
        <f>'[1]F1a 11-12-W'!O33</f>
        <v>0</v>
      </c>
      <c r="I29" s="114">
        <f>[1]West!DM360</f>
        <v>0</v>
      </c>
      <c r="J29" s="115" t="e">
        <f t="shared" ref="J29:J34" si="9">I29*10^7/G29</f>
        <v>#DIV/0!</v>
      </c>
      <c r="K29" s="42">
        <f>'[1]Input_St Details'!EB37</f>
        <v>4.2385284910905767</v>
      </c>
      <c r="L29" s="46">
        <f>[1]West!DM301</f>
        <v>0</v>
      </c>
      <c r="M29" s="119">
        <f t="shared" ref="M29:M34" si="10">H29*N29/10</f>
        <v>0</v>
      </c>
      <c r="N29" s="119"/>
      <c r="O29" s="119"/>
      <c r="P29" s="119"/>
      <c r="Q29" s="115"/>
      <c r="R29" s="119">
        <f t="shared" ref="R29:R34" si="11">(SUM(O29:Q29))</f>
        <v>0</v>
      </c>
      <c r="S29" s="119" t="e">
        <f>R29*10/H29</f>
        <v>#DIV/0!</v>
      </c>
      <c r="T29" s="119"/>
      <c r="U29" s="50">
        <f t="shared" ref="U29:U34" si="12">SUM(I29,L29,M29,R29)</f>
        <v>0</v>
      </c>
      <c r="V29" s="51" t="e">
        <f t="shared" ref="V29:V34" si="13">U29*10/H29</f>
        <v>#DIV/0!</v>
      </c>
      <c r="W29" s="120"/>
      <c r="X29" s="120"/>
      <c r="AA29" s="113"/>
      <c r="AB29" s="54"/>
    </row>
    <row r="30" spans="1:28">
      <c r="A30" s="38">
        <v>2</v>
      </c>
      <c r="B30" s="75" t="s">
        <v>52</v>
      </c>
      <c r="C30" s="39">
        <v>0</v>
      </c>
      <c r="D30" s="40" t="e">
        <f t="shared" si="8"/>
        <v>#DIV/0!</v>
      </c>
      <c r="E30" s="39"/>
      <c r="F30" s="41">
        <f>'[1]Input_Cap Allo'!T37</f>
        <v>0.3508</v>
      </c>
      <c r="G30" s="42">
        <f>E30*F30</f>
        <v>0</v>
      </c>
      <c r="H30" s="71">
        <f>'[1]F1a 11-12-W'!O34</f>
        <v>22.038799999999998</v>
      </c>
      <c r="I30" s="114">
        <f>[1]West!DM361</f>
        <v>0</v>
      </c>
      <c r="J30" s="115" t="e">
        <f t="shared" si="9"/>
        <v>#DIV/0!</v>
      </c>
      <c r="K30" s="42">
        <f>'[1]Input_St Details'!EB38</f>
        <v>0</v>
      </c>
      <c r="L30" s="46">
        <f>[1]West!DM302</f>
        <v>0</v>
      </c>
      <c r="M30" s="119">
        <f t="shared" si="10"/>
        <v>0</v>
      </c>
      <c r="N30" s="119"/>
      <c r="O30" s="119"/>
      <c r="P30" s="119"/>
      <c r="Q30" s="56"/>
      <c r="R30" s="119">
        <f t="shared" si="11"/>
        <v>0</v>
      </c>
      <c r="S30" s="119">
        <f>R30*10/H30</f>
        <v>0</v>
      </c>
      <c r="T30" s="119"/>
      <c r="U30" s="50">
        <f t="shared" si="12"/>
        <v>0</v>
      </c>
      <c r="V30" s="51">
        <f t="shared" si="13"/>
        <v>0</v>
      </c>
      <c r="W30" s="120"/>
      <c r="X30" s="120"/>
      <c r="AA30" s="113"/>
      <c r="AB30" s="54"/>
    </row>
    <row r="31" spans="1:28">
      <c r="A31" s="38">
        <v>3</v>
      </c>
      <c r="B31" s="75" t="s">
        <v>53</v>
      </c>
      <c r="C31" s="39">
        <v>0</v>
      </c>
      <c r="D31" s="40" t="e">
        <f t="shared" si="8"/>
        <v>#DIV/0!</v>
      </c>
      <c r="E31" s="39"/>
      <c r="F31" s="41">
        <f>'[1]Input_Cap Allo'!T38</f>
        <v>0.3508</v>
      </c>
      <c r="G31" s="42">
        <f>E31*F31</f>
        <v>0</v>
      </c>
      <c r="H31" s="71">
        <f>'[1]F1a 11-12-W'!O36</f>
        <v>0</v>
      </c>
      <c r="I31" s="114">
        <f>[1]West!DM362</f>
        <v>0</v>
      </c>
      <c r="J31" s="115" t="e">
        <f t="shared" si="9"/>
        <v>#DIV/0!</v>
      </c>
      <c r="K31" s="42">
        <f>'[1]Input_St Details'!EB39</f>
        <v>2.5225407828446365E-3</v>
      </c>
      <c r="L31" s="46">
        <f>[1]West!DM303</f>
        <v>0</v>
      </c>
      <c r="M31" s="119">
        <f t="shared" si="10"/>
        <v>0</v>
      </c>
      <c r="N31" s="119"/>
      <c r="O31" s="119"/>
      <c r="P31" s="119"/>
      <c r="Q31" s="115"/>
      <c r="R31" s="119">
        <f t="shared" si="11"/>
        <v>0</v>
      </c>
      <c r="S31" s="119"/>
      <c r="T31" s="119"/>
      <c r="U31" s="56">
        <f t="shared" si="12"/>
        <v>0</v>
      </c>
      <c r="V31" s="51" t="e">
        <f t="shared" si="13"/>
        <v>#DIV/0!</v>
      </c>
      <c r="W31" s="120"/>
      <c r="X31" s="120"/>
      <c r="AA31" s="113"/>
      <c r="AB31" s="54"/>
    </row>
    <row r="32" spans="1:28">
      <c r="A32" s="38">
        <v>4</v>
      </c>
      <c r="B32" s="75" t="s">
        <v>54</v>
      </c>
      <c r="C32" s="39">
        <v>0</v>
      </c>
      <c r="D32" s="40" t="e">
        <f t="shared" si="8"/>
        <v>#DIV/0!</v>
      </c>
      <c r="E32" s="39"/>
      <c r="F32" s="41">
        <f>'[1]Input_Cap Allo'!T39</f>
        <v>0.3508</v>
      </c>
      <c r="G32" s="42">
        <f>E32*F32</f>
        <v>0</v>
      </c>
      <c r="H32" s="71">
        <f>'[1]F1a 11-12-W'!O37</f>
        <v>0</v>
      </c>
      <c r="I32" s="114">
        <f>[1]West!DM363</f>
        <v>0</v>
      </c>
      <c r="J32" s="115" t="e">
        <f t="shared" si="9"/>
        <v>#DIV/0!</v>
      </c>
      <c r="K32" s="42">
        <f>'[1]Input_St Details'!EB40</f>
        <v>0</v>
      </c>
      <c r="L32" s="46">
        <f>[1]West!DM304</f>
        <v>0</v>
      </c>
      <c r="M32" s="119">
        <f t="shared" si="10"/>
        <v>0</v>
      </c>
      <c r="N32" s="119"/>
      <c r="O32" s="119"/>
      <c r="P32" s="119"/>
      <c r="Q32" s="56"/>
      <c r="R32" s="119">
        <f t="shared" si="11"/>
        <v>0</v>
      </c>
      <c r="S32" s="119" t="e">
        <f>R32*10/H32</f>
        <v>#DIV/0!</v>
      </c>
      <c r="T32" s="119"/>
      <c r="U32" s="50">
        <f t="shared" si="12"/>
        <v>0</v>
      </c>
      <c r="V32" s="51" t="e">
        <f t="shared" si="13"/>
        <v>#DIV/0!</v>
      </c>
      <c r="W32" s="120"/>
      <c r="X32" s="120"/>
      <c r="AA32" s="113"/>
      <c r="AB32" s="54"/>
    </row>
    <row r="33" spans="1:33" outlineLevel="1">
      <c r="A33" s="38">
        <v>5</v>
      </c>
      <c r="B33" s="75" t="str">
        <f>'[1]Input_St Details'!C44</f>
        <v>DVC (MTPS)</v>
      </c>
      <c r="C33" s="39">
        <f>'[1]Input_St Details'!K44</f>
        <v>500</v>
      </c>
      <c r="D33" s="40">
        <f t="shared" si="8"/>
        <v>0.4</v>
      </c>
      <c r="E33" s="39">
        <f>'[1]Input_St Details'!U44</f>
        <v>200</v>
      </c>
      <c r="F33" s="41">
        <f>'[1]Input_Cap Allo'!U43</f>
        <v>0.5</v>
      </c>
      <c r="G33" s="42">
        <f>E33*F33</f>
        <v>100</v>
      </c>
      <c r="H33" s="71">
        <f>'[1]F1a 11-12-W'!O35</f>
        <v>158.2140882970551</v>
      </c>
      <c r="I33" s="114">
        <f>[1]West!DM367</f>
        <v>0</v>
      </c>
      <c r="J33" s="126">
        <f t="shared" si="9"/>
        <v>0</v>
      </c>
      <c r="K33" s="42">
        <f>L33*10/H33</f>
        <v>2.9</v>
      </c>
      <c r="L33" s="46">
        <f>[1]West!DM308</f>
        <v>45.882085606145978</v>
      </c>
      <c r="M33" s="119">
        <f t="shared" si="10"/>
        <v>0</v>
      </c>
      <c r="N33" s="119"/>
      <c r="O33" s="119"/>
      <c r="P33" s="119"/>
      <c r="Q33" s="56"/>
      <c r="R33" s="119">
        <f t="shared" si="11"/>
        <v>0</v>
      </c>
      <c r="S33" s="119">
        <f>R33*10/H33</f>
        <v>0</v>
      </c>
      <c r="T33" s="119"/>
      <c r="U33" s="50">
        <f t="shared" si="12"/>
        <v>45.882085606145978</v>
      </c>
      <c r="V33" s="51">
        <v>2.9</v>
      </c>
      <c r="W33" s="120"/>
      <c r="X33" s="120"/>
      <c r="AA33" s="113"/>
      <c r="AB33" s="54"/>
    </row>
    <row r="34" spans="1:33">
      <c r="A34" s="61"/>
      <c r="B34" s="62" t="s">
        <v>55</v>
      </c>
      <c r="C34" s="63">
        <f>SUM(C29:C33)</f>
        <v>500</v>
      </c>
      <c r="D34" s="64">
        <f t="shared" si="8"/>
        <v>0.4</v>
      </c>
      <c r="E34" s="63">
        <f>SUM(E29:E33)</f>
        <v>200</v>
      </c>
      <c r="F34" s="64">
        <f>G34/E34</f>
        <v>0.5</v>
      </c>
      <c r="G34" s="63">
        <f>SUM(G29:G33)</f>
        <v>100</v>
      </c>
      <c r="H34" s="66">
        <f>SUM(H29:H33)</f>
        <v>180.25288829705511</v>
      </c>
      <c r="I34" s="123">
        <f>SUM(I29:I33)</f>
        <v>0</v>
      </c>
      <c r="J34" s="123">
        <f t="shared" si="9"/>
        <v>0</v>
      </c>
      <c r="K34" s="63">
        <f>L34*10/H34</f>
        <v>2.5454285942166277</v>
      </c>
      <c r="L34" s="66">
        <f>SUM(L29:L33)</f>
        <v>45.882085606145978</v>
      </c>
      <c r="M34" s="124">
        <f t="shared" si="10"/>
        <v>0</v>
      </c>
      <c r="N34" s="124"/>
      <c r="O34" s="124">
        <f>SUM(O29:O33)</f>
        <v>0</v>
      </c>
      <c r="P34" s="124">
        <f>SUM(P29:P33)</f>
        <v>0</v>
      </c>
      <c r="Q34" s="124">
        <f>SUM(Q29:Q33)</f>
        <v>0</v>
      </c>
      <c r="R34" s="124">
        <f t="shared" si="11"/>
        <v>0</v>
      </c>
      <c r="S34" s="124">
        <f>R34*10/H34</f>
        <v>0</v>
      </c>
      <c r="T34" s="124">
        <f>SUM(T29:T33)</f>
        <v>0</v>
      </c>
      <c r="U34" s="66">
        <f t="shared" si="12"/>
        <v>45.882085606145978</v>
      </c>
      <c r="V34" s="63">
        <f t="shared" si="13"/>
        <v>2.5454285942166277</v>
      </c>
      <c r="W34" s="124"/>
      <c r="X34" s="124"/>
      <c r="AA34" s="113"/>
      <c r="AB34" s="54"/>
    </row>
    <row r="35" spans="1:33">
      <c r="A35" s="33" t="s">
        <v>56</v>
      </c>
      <c r="B35" s="73" t="s">
        <v>57</v>
      </c>
      <c r="C35" s="56"/>
      <c r="D35" s="69"/>
      <c r="E35" s="56"/>
      <c r="F35" s="69"/>
      <c r="G35" s="56"/>
      <c r="H35" s="50"/>
      <c r="I35" s="125"/>
      <c r="J35" s="119"/>
      <c r="K35" s="56"/>
      <c r="L35" s="50"/>
      <c r="M35" s="119"/>
      <c r="N35" s="119"/>
      <c r="O35" s="119"/>
      <c r="P35" s="119"/>
      <c r="Q35" s="119"/>
      <c r="R35" s="119"/>
      <c r="S35" s="119"/>
      <c r="T35" s="119"/>
      <c r="U35" s="70"/>
      <c r="V35" s="51"/>
      <c r="W35" s="119"/>
      <c r="X35" s="119"/>
      <c r="AA35" s="113"/>
      <c r="AB35" s="54"/>
    </row>
    <row r="36" spans="1:33" s="81" customFormat="1">
      <c r="A36" s="77">
        <v>1</v>
      </c>
      <c r="B36" s="78" t="s">
        <v>58</v>
      </c>
      <c r="C36" s="39">
        <f>'[1]Input_St Details'!K18</f>
        <v>1000</v>
      </c>
      <c r="D36" s="40">
        <f t="shared" ref="D36:D43" si="14">E36/C36</f>
        <v>1</v>
      </c>
      <c r="E36" s="39">
        <f>'[1]Input_St Details'!AO18</f>
        <v>1000</v>
      </c>
      <c r="F36" s="41">
        <f>'[1]Input_Cap Allo'!U17</f>
        <v>0.5</v>
      </c>
      <c r="G36" s="42">
        <f>E36*F36</f>
        <v>500</v>
      </c>
      <c r="H36" s="71">
        <f>'[1]F1a 11-12-W'!O41</f>
        <v>920.79999999999984</v>
      </c>
      <c r="I36" s="46">
        <f>[1]West!DM341</f>
        <v>198.19199999999998</v>
      </c>
      <c r="J36" s="71">
        <f t="shared" ref="J36:J43" si="15">I36*10^7/G36</f>
        <v>3963839.9999999995</v>
      </c>
      <c r="K36" s="42">
        <f t="shared" ref="K36:K43" si="16">L36*10/H36</f>
        <v>3.9791737240312819E-2</v>
      </c>
      <c r="L36" s="46">
        <f>[1]West!DM282</f>
        <v>3.664023165088004</v>
      </c>
      <c r="M36" s="127">
        <f t="shared" ref="M36:M43" si="17">H36*N36/10</f>
        <v>0</v>
      </c>
      <c r="N36" s="127"/>
      <c r="O36" s="127"/>
      <c r="P36" s="116"/>
      <c r="Q36" s="116"/>
      <c r="R36" s="116">
        <f t="shared" ref="R36:R43" si="18">(SUM(O36:Q36))</f>
        <v>0</v>
      </c>
      <c r="S36" s="127">
        <f>R36*10/H36</f>
        <v>0</v>
      </c>
      <c r="T36" s="127"/>
      <c r="U36" s="71">
        <f t="shared" ref="U36:U43" si="19">SUM(I36,L36,M36,R36)</f>
        <v>201.85602316508798</v>
      </c>
      <c r="V36" s="80">
        <f>U36*10/H36</f>
        <v>2.1921809639996526</v>
      </c>
      <c r="W36" s="127"/>
      <c r="X36" s="127"/>
      <c r="AA36" s="113"/>
      <c r="AB36" s="54"/>
      <c r="AE36" s="82"/>
      <c r="AF36" s="83"/>
    </row>
    <row r="37" spans="1:33">
      <c r="A37" s="38">
        <v>2</v>
      </c>
      <c r="B37" s="75" t="s">
        <v>59</v>
      </c>
      <c r="C37" s="39">
        <f>'[1]Input_St Details'!K19</f>
        <v>1450</v>
      </c>
      <c r="D37" s="40">
        <f t="shared" si="14"/>
        <v>0.56999999999999995</v>
      </c>
      <c r="E37" s="39">
        <f>'[1]Input_St Details'!AO19</f>
        <v>826.5</v>
      </c>
      <c r="F37" s="41">
        <f>'[1]Input_Cap Allo'!U18</f>
        <v>0.4</v>
      </c>
      <c r="G37" s="42">
        <f>E37*F37</f>
        <v>330.6</v>
      </c>
      <c r="H37" s="71">
        <f>'[1]F1a 11-12-W'!O42</f>
        <v>607.28692257644764</v>
      </c>
      <c r="I37" s="46">
        <f>[1]West!DM342</f>
        <v>77.470859241904748</v>
      </c>
      <c r="J37" s="50">
        <f t="shared" si="15"/>
        <v>2343341.1748912507</v>
      </c>
      <c r="K37" s="42">
        <f t="shared" si="16"/>
        <v>6.6249299348416141E-2</v>
      </c>
      <c r="L37" s="46">
        <f>[1]West!DM283</f>
        <v>4.0232333124145496</v>
      </c>
      <c r="M37" s="119">
        <f t="shared" si="17"/>
        <v>0</v>
      </c>
      <c r="N37" s="119"/>
      <c r="O37" s="119"/>
      <c r="P37" s="119"/>
      <c r="Q37" s="119"/>
      <c r="R37" s="119">
        <f t="shared" si="18"/>
        <v>0</v>
      </c>
      <c r="S37" s="119">
        <f>R37*10/H37</f>
        <v>0</v>
      </c>
      <c r="T37" s="119"/>
      <c r="U37" s="50">
        <f t="shared" si="19"/>
        <v>81.494092554319295</v>
      </c>
      <c r="V37" s="51">
        <f>U37*10/H37</f>
        <v>1.3419372215126286</v>
      </c>
      <c r="W37" s="120"/>
      <c r="X37" s="120"/>
      <c r="AA37" s="113"/>
      <c r="AB37" s="54"/>
      <c r="AF37" s="128"/>
      <c r="AG37" s="85"/>
    </row>
    <row r="38" spans="1:33">
      <c r="A38" s="38">
        <v>3</v>
      </c>
      <c r="B38" s="35" t="s">
        <v>60</v>
      </c>
      <c r="C38" s="39">
        <f>'[1]Input_St Details'!K20</f>
        <v>540</v>
      </c>
      <c r="D38" s="40">
        <f t="shared" si="14"/>
        <v>1</v>
      </c>
      <c r="E38" s="39">
        <f>'[1]Input_St Details'!AO20</f>
        <v>540</v>
      </c>
      <c r="F38" s="41">
        <f>'[1]Input_Cap Allo'!U19</f>
        <v>0.6</v>
      </c>
      <c r="G38" s="42">
        <f>E38*F38</f>
        <v>324</v>
      </c>
      <c r="H38" s="71">
        <f>'[1]F1a 11-12-W'!O43</f>
        <v>407.20000000000005</v>
      </c>
      <c r="I38" s="46">
        <f>[1]West!DM343</f>
        <v>105.30904000000004</v>
      </c>
      <c r="J38" s="50">
        <f t="shared" si="15"/>
        <v>3250279.01234568</v>
      </c>
      <c r="K38" s="42">
        <f t="shared" si="16"/>
        <v>0.50213476964747739</v>
      </c>
      <c r="L38" s="46">
        <f>[1]West!DM284</f>
        <v>20.446927820045282</v>
      </c>
      <c r="M38" s="119">
        <f t="shared" si="17"/>
        <v>0</v>
      </c>
      <c r="N38" s="119"/>
      <c r="O38" s="119"/>
      <c r="P38" s="119"/>
      <c r="Q38" s="119"/>
      <c r="R38" s="119">
        <f t="shared" si="18"/>
        <v>0</v>
      </c>
      <c r="S38" s="119"/>
      <c r="T38" s="119"/>
      <c r="U38" s="50">
        <f t="shared" si="19"/>
        <v>125.75596782004533</v>
      </c>
      <c r="V38" s="51">
        <f>U38*10/H38</f>
        <v>3.0883096222997373</v>
      </c>
      <c r="W38" s="120"/>
      <c r="X38" s="120"/>
      <c r="AA38" s="113"/>
      <c r="AB38" s="54"/>
    </row>
    <row r="39" spans="1:33">
      <c r="A39" s="38">
        <v>4</v>
      </c>
      <c r="B39" s="75" t="s">
        <v>61</v>
      </c>
      <c r="C39" s="39">
        <f>'[1]Input_St Details'!K41</f>
        <v>1E-100</v>
      </c>
      <c r="D39" s="40">
        <f t="shared" si="14"/>
        <v>0</v>
      </c>
      <c r="E39" s="39"/>
      <c r="F39" s="41">
        <f>'[1]Input_Cap Allo'!U40</f>
        <v>0.36880000000000002</v>
      </c>
      <c r="G39" s="42">
        <f>E39*F39</f>
        <v>0</v>
      </c>
      <c r="H39" s="71">
        <f>'[1]F1a 11-12-W'!O44</f>
        <v>44.635742672612352</v>
      </c>
      <c r="I39" s="46">
        <f>[1]West!DM364</f>
        <v>0</v>
      </c>
      <c r="J39" s="50" t="e">
        <f t="shared" si="15"/>
        <v>#DIV/0!</v>
      </c>
      <c r="K39" s="42">
        <f>'[1]Input_St Details'!EB41</f>
        <v>3.5502609103262301</v>
      </c>
      <c r="L39" s="46">
        <f>[1]West!DM305</f>
        <v>15.84685324139561</v>
      </c>
      <c r="M39" s="119">
        <f t="shared" si="17"/>
        <v>0</v>
      </c>
      <c r="N39" s="119"/>
      <c r="O39" s="119"/>
      <c r="P39" s="119"/>
      <c r="Q39" s="119"/>
      <c r="R39" s="119">
        <f t="shared" si="18"/>
        <v>0</v>
      </c>
      <c r="S39" s="119">
        <f>R39*10/H39</f>
        <v>0</v>
      </c>
      <c r="T39" s="119"/>
      <c r="U39" s="50">
        <f t="shared" si="19"/>
        <v>15.84685324139561</v>
      </c>
      <c r="V39" s="51">
        <f>U39*10/H39</f>
        <v>3.5502609103262306</v>
      </c>
      <c r="W39" s="120"/>
      <c r="X39" s="120"/>
      <c r="AA39" s="113"/>
      <c r="AB39" s="54"/>
    </row>
    <row r="40" spans="1:33" ht="13.5" customHeight="1">
      <c r="A40" s="38">
        <v>5</v>
      </c>
      <c r="B40" s="75" t="s">
        <v>62</v>
      </c>
      <c r="C40" s="39"/>
      <c r="D40" s="40"/>
      <c r="E40" s="39"/>
      <c r="F40" s="41"/>
      <c r="G40" s="42"/>
      <c r="H40" s="71">
        <f>'[1]F1a 11-12-W'!O46</f>
        <v>907.54608688017413</v>
      </c>
      <c r="I40" s="46"/>
      <c r="J40" s="50"/>
      <c r="K40" s="42"/>
      <c r="L40" s="46">
        <f>[1]West!DM17</f>
        <v>363.01843475206965</v>
      </c>
      <c r="M40" s="119"/>
      <c r="N40" s="119"/>
      <c r="O40" s="119"/>
      <c r="P40" s="119"/>
      <c r="Q40" s="119"/>
      <c r="R40" s="119"/>
      <c r="S40" s="119"/>
      <c r="T40" s="119"/>
      <c r="U40" s="50"/>
      <c r="V40" s="51"/>
      <c r="W40" s="120"/>
      <c r="X40" s="120"/>
      <c r="AA40" s="113"/>
      <c r="AB40" s="54"/>
    </row>
    <row r="41" spans="1:33">
      <c r="A41" s="38">
        <v>6</v>
      </c>
      <c r="B41" s="75" t="s">
        <v>63</v>
      </c>
      <c r="C41" s="39"/>
      <c r="D41" s="40"/>
      <c r="E41" s="39"/>
      <c r="F41" s="41"/>
      <c r="G41" s="42"/>
      <c r="H41" s="71"/>
      <c r="I41" s="46"/>
      <c r="J41" s="50"/>
      <c r="K41" s="42"/>
      <c r="L41" s="46"/>
      <c r="M41" s="119"/>
      <c r="N41" s="119"/>
      <c r="O41" s="119"/>
      <c r="P41" s="119"/>
      <c r="Q41" s="119"/>
      <c r="R41" s="119"/>
      <c r="S41" s="119"/>
      <c r="T41" s="119"/>
      <c r="U41" s="50"/>
      <c r="V41" s="51"/>
      <c r="W41" s="120"/>
      <c r="X41" s="120"/>
      <c r="AA41" s="113"/>
      <c r="AB41" s="54"/>
    </row>
    <row r="42" spans="1:33">
      <c r="A42" s="61"/>
      <c r="B42" s="62" t="s">
        <v>64</v>
      </c>
      <c r="C42" s="63">
        <f>SUM(C36:C41)</f>
        <v>2990</v>
      </c>
      <c r="D42" s="64">
        <f t="shared" si="14"/>
        <v>0.79147157190635453</v>
      </c>
      <c r="E42" s="63">
        <f>SUM(E36:E41)</f>
        <v>2366.5</v>
      </c>
      <c r="F42" s="64">
        <f>G42/E42</f>
        <v>0.48789351362772021</v>
      </c>
      <c r="G42" s="63">
        <f>SUM(G36:G41)</f>
        <v>1154.5999999999999</v>
      </c>
      <c r="H42" s="66">
        <f>SUM(H36:H41)</f>
        <v>2887.468752129234</v>
      </c>
      <c r="I42" s="123">
        <f>SUM(I36:I41)</f>
        <v>380.97189924190474</v>
      </c>
      <c r="J42" s="123">
        <f t="shared" si="15"/>
        <v>3299600.720958815</v>
      </c>
      <c r="K42" s="63">
        <f t="shared" si="16"/>
        <v>1.4095372356528175</v>
      </c>
      <c r="L42" s="66">
        <f>SUM(L36:L41)</f>
        <v>406.99947229101309</v>
      </c>
      <c r="M42" s="124">
        <f t="shared" si="17"/>
        <v>0</v>
      </c>
      <c r="N42" s="124"/>
      <c r="O42" s="124">
        <f>SUM(O36:O41)</f>
        <v>0</v>
      </c>
      <c r="P42" s="124">
        <f>SUM(P36:P41)</f>
        <v>0</v>
      </c>
      <c r="Q42" s="124">
        <f>SUM(Q36:Q41)</f>
        <v>0</v>
      </c>
      <c r="R42" s="124">
        <f t="shared" si="18"/>
        <v>0</v>
      </c>
      <c r="S42" s="124">
        <f>R42*10/H42</f>
        <v>0</v>
      </c>
      <c r="T42" s="124">
        <f>SUM(T36:T41)</f>
        <v>0</v>
      </c>
      <c r="U42" s="66">
        <f t="shared" si="19"/>
        <v>787.97137153291783</v>
      </c>
      <c r="V42" s="63">
        <f>U42*10/H42</f>
        <v>2.7289347147111593</v>
      </c>
      <c r="W42" s="124"/>
      <c r="X42" s="124"/>
      <c r="AA42" s="113"/>
      <c r="AB42" s="54"/>
    </row>
    <row r="43" spans="1:33">
      <c r="A43" s="86" t="s">
        <v>65</v>
      </c>
      <c r="B43" s="87" t="s">
        <v>66</v>
      </c>
      <c r="C43" s="88">
        <f>SUM(C22,C27,C34,C42)</f>
        <v>18223.59</v>
      </c>
      <c r="D43" s="89">
        <f t="shared" si="14"/>
        <v>0.27119519260475017</v>
      </c>
      <c r="E43" s="88">
        <f>SUM(E22,E27,E34,E42)</f>
        <v>4942.1499999999996</v>
      </c>
      <c r="F43" s="89">
        <f>G43/E43</f>
        <v>0.41167708810942605</v>
      </c>
      <c r="G43" s="88">
        <f>SUM(G22,G27,G34,G42)</f>
        <v>2034.5699209999998</v>
      </c>
      <c r="H43" s="90">
        <f>SUM(H22,H27,H34,H42)</f>
        <v>7505.005714424944</v>
      </c>
      <c r="I43" s="129">
        <f>SUM(I22,I27,I34,I42)</f>
        <v>611.48136399687746</v>
      </c>
      <c r="J43" s="129">
        <f t="shared" si="15"/>
        <v>3005457.6040145713</v>
      </c>
      <c r="K43" s="88">
        <f t="shared" si="16"/>
        <v>1.8317941632834451</v>
      </c>
      <c r="L43" s="90">
        <f>SUM(L22,L27,L34,L42)</f>
        <v>1374.7625663092515</v>
      </c>
      <c r="M43" s="130">
        <f t="shared" si="17"/>
        <v>0</v>
      </c>
      <c r="N43" s="130"/>
      <c r="O43" s="130">
        <f>SUM(O22,O27,O34,O42)</f>
        <v>0</v>
      </c>
      <c r="P43" s="130">
        <f>SUM(P22,P27,P34,P42)</f>
        <v>0</v>
      </c>
      <c r="Q43" s="130">
        <f>SUM(Q22,Q27,Q34,Q42)</f>
        <v>0</v>
      </c>
      <c r="R43" s="130">
        <f t="shared" si="18"/>
        <v>0</v>
      </c>
      <c r="S43" s="130">
        <f>R43*10/H43</f>
        <v>0</v>
      </c>
      <c r="T43" s="130">
        <f>SUM(T22,T27,T34,T42)</f>
        <v>0</v>
      </c>
      <c r="U43" s="90">
        <f t="shared" si="19"/>
        <v>1986.243930306129</v>
      </c>
      <c r="V43" s="88">
        <f>U43*10/H43</f>
        <v>2.6465588513656724</v>
      </c>
      <c r="W43" s="124"/>
      <c r="X43" s="124"/>
      <c r="AA43" s="113"/>
      <c r="AB43" s="54"/>
    </row>
    <row r="44" spans="1:33">
      <c r="A44" s="37"/>
      <c r="B44" s="93"/>
      <c r="C44" s="56"/>
      <c r="D44" s="69"/>
      <c r="E44" s="56"/>
      <c r="F44" s="69"/>
      <c r="G44" s="56"/>
      <c r="H44" s="50"/>
      <c r="I44" s="125"/>
      <c r="J44" s="119"/>
      <c r="K44" s="56"/>
      <c r="L44" s="50"/>
      <c r="M44" s="125"/>
      <c r="N44" s="119"/>
      <c r="O44" s="125"/>
      <c r="P44" s="125"/>
      <c r="Q44" s="125"/>
      <c r="R44" s="125"/>
      <c r="S44" s="119"/>
      <c r="T44" s="119"/>
      <c r="U44" s="70"/>
      <c r="V44" s="80"/>
      <c r="W44" s="119"/>
      <c r="X44" s="119"/>
      <c r="AA44" s="113"/>
      <c r="AB44" s="54"/>
    </row>
    <row r="45" spans="1:33">
      <c r="A45" s="33" t="s">
        <v>31</v>
      </c>
      <c r="B45" s="34" t="s">
        <v>67</v>
      </c>
      <c r="C45" s="56"/>
      <c r="D45" s="69"/>
      <c r="E45" s="56"/>
      <c r="F45" s="69"/>
      <c r="G45" s="56"/>
      <c r="H45" s="50"/>
      <c r="I45" s="119"/>
      <c r="J45" s="119"/>
      <c r="K45" s="56"/>
      <c r="L45" s="50"/>
      <c r="M45" s="119"/>
      <c r="N45" s="119"/>
      <c r="O45" s="119"/>
      <c r="P45" s="119"/>
      <c r="Q45" s="119"/>
      <c r="R45" s="119"/>
      <c r="S45" s="119"/>
      <c r="T45" s="119"/>
      <c r="U45" s="70"/>
      <c r="V45" s="51"/>
      <c r="W45" s="119"/>
      <c r="X45" s="119"/>
      <c r="AA45" s="113"/>
      <c r="AB45" s="54"/>
    </row>
    <row r="46" spans="1:33" s="97" customFormat="1">
      <c r="A46" s="38">
        <v>1</v>
      </c>
      <c r="B46" s="60" t="s">
        <v>68</v>
      </c>
      <c r="C46" s="94">
        <f>'[1]Input_St Details'!K22</f>
        <v>290</v>
      </c>
      <c r="D46" s="95">
        <f t="shared" ref="D46:D55" si="20">E46/C46</f>
        <v>0.82758620689655171</v>
      </c>
      <c r="E46" s="39">
        <f>'[1]Input_St Details'!AO22</f>
        <v>240</v>
      </c>
      <c r="F46" s="41">
        <f>'[1]Input_Cap Allo'!U21</f>
        <v>0.3</v>
      </c>
      <c r="G46" s="42">
        <f>E46*F46</f>
        <v>72</v>
      </c>
      <c r="H46" s="71">
        <f>'[1]F1a 11-12-W'!O53</f>
        <v>413.4507991758145</v>
      </c>
      <c r="I46" s="114">
        <f>[1]West!DM345</f>
        <v>24.413793103448281</v>
      </c>
      <c r="J46" s="116">
        <f t="shared" ref="J46:J55" si="21">I46*10^7/G46</f>
        <v>3390804.59770115</v>
      </c>
      <c r="K46" s="42">
        <f>'[1]Input_St Details'!EB22</f>
        <v>1.1809998346903123</v>
      </c>
      <c r="L46" s="46">
        <f>[1]West!DM286</f>
        <v>48.828532547921434</v>
      </c>
      <c r="M46" s="119">
        <f t="shared" ref="M46:M55" si="22">H46*N46/10</f>
        <v>0</v>
      </c>
      <c r="N46" s="119"/>
      <c r="O46" s="119"/>
      <c r="P46" s="119"/>
      <c r="Q46" s="119"/>
      <c r="R46" s="119">
        <f t="shared" ref="R46:R55" si="23">(SUM(O46:Q46))</f>
        <v>0</v>
      </c>
      <c r="S46" s="119">
        <f>R46*10/H46</f>
        <v>0</v>
      </c>
      <c r="T46" s="119"/>
      <c r="U46" s="50">
        <f t="shared" ref="U46:U55" si="24">SUM(I46,L46,M46,R46)</f>
        <v>73.242325651369711</v>
      </c>
      <c r="V46" s="51">
        <f t="shared" ref="V46:V55" si="25">U46*10/H46</f>
        <v>1.7714883076141879</v>
      </c>
      <c r="W46" s="120"/>
      <c r="X46" s="131"/>
      <c r="Y46" s="7"/>
      <c r="AA46" s="113"/>
      <c r="AB46" s="54"/>
    </row>
    <row r="47" spans="1:33">
      <c r="A47" s="38">
        <v>2</v>
      </c>
      <c r="B47" s="60" t="s">
        <v>69</v>
      </c>
      <c r="C47" s="94">
        <f>'[1]Input_St Details'!K23</f>
        <v>1142.5</v>
      </c>
      <c r="D47" s="40">
        <f t="shared" si="20"/>
        <v>0.89059080962800874</v>
      </c>
      <c r="E47" s="39">
        <f>'[1]Input_St Details'!AO23</f>
        <v>1017.5</v>
      </c>
      <c r="F47" s="41">
        <f>'[1]Input_Cap Allo'!U22</f>
        <v>0.2</v>
      </c>
      <c r="G47" s="42">
        <f>E47*F47</f>
        <v>203.5</v>
      </c>
      <c r="H47" s="71">
        <f>'[1]F1a 11-12-W'!O56</f>
        <v>2222.7176095085711</v>
      </c>
      <c r="I47" s="114">
        <f>[1]West!DM346</f>
        <v>128.70818380743984</v>
      </c>
      <c r="J47" s="116">
        <f t="shared" si="21"/>
        <v>6324726.47702407</v>
      </c>
      <c r="K47" s="42">
        <f>'[1]Input_St Details'!EB23</f>
        <v>1.3586481146733271</v>
      </c>
      <c r="L47" s="46">
        <f>[1]West!DM287</f>
        <v>301.98910896100244</v>
      </c>
      <c r="M47" s="119">
        <f t="shared" si="22"/>
        <v>0</v>
      </c>
      <c r="N47" s="119"/>
      <c r="O47" s="119"/>
      <c r="P47" s="119"/>
      <c r="Q47" s="119"/>
      <c r="R47" s="119">
        <f t="shared" si="23"/>
        <v>0</v>
      </c>
      <c r="S47" s="119"/>
      <c r="T47" s="119"/>
      <c r="U47" s="50">
        <f t="shared" si="24"/>
        <v>430.69729276844225</v>
      </c>
      <c r="V47" s="51">
        <f t="shared" si="25"/>
        <v>1.937705855777454</v>
      </c>
      <c r="W47" s="120"/>
      <c r="X47" s="131"/>
      <c r="AA47" s="113"/>
      <c r="AB47" s="54"/>
    </row>
    <row r="48" spans="1:33">
      <c r="A48" s="38">
        <v>3</v>
      </c>
      <c r="B48" s="60" t="s">
        <v>70</v>
      </c>
      <c r="C48" s="94">
        <f>'[1]Input_St Details'!K24</f>
        <v>840</v>
      </c>
      <c r="D48" s="40">
        <f t="shared" si="20"/>
        <v>1</v>
      </c>
      <c r="E48" s="39">
        <f>'[1]Input_St Details'!AO24</f>
        <v>840</v>
      </c>
      <c r="F48" s="41">
        <f>'[1]Input_Cap Allo'!U23</f>
        <v>0.3</v>
      </c>
      <c r="G48" s="42">
        <f>E48*F48</f>
        <v>252</v>
      </c>
      <c r="H48" s="71">
        <f>'[1]F1a 11-12-W'!O59</f>
        <v>1722.6747219513691</v>
      </c>
      <c r="I48" s="114">
        <f>[1]West!DM347</f>
        <v>151.45599999999996</v>
      </c>
      <c r="J48" s="116">
        <f t="shared" si="21"/>
        <v>6010158.7301587285</v>
      </c>
      <c r="K48" s="42">
        <f>'[1]Input_St Details'!EB24</f>
        <v>1.140048914258752</v>
      </c>
      <c r="L48" s="46">
        <f>[1]West!DM288</f>
        <v>196.39334463816562</v>
      </c>
      <c r="M48" s="119">
        <f t="shared" si="22"/>
        <v>0</v>
      </c>
      <c r="N48" s="119"/>
      <c r="O48" s="119"/>
      <c r="P48" s="119"/>
      <c r="Q48" s="119"/>
      <c r="R48" s="119">
        <f t="shared" si="23"/>
        <v>0</v>
      </c>
      <c r="S48" s="119"/>
      <c r="T48" s="119"/>
      <c r="U48" s="50">
        <f t="shared" si="24"/>
        <v>347.84934463816558</v>
      </c>
      <c r="V48" s="51">
        <f t="shared" si="25"/>
        <v>2.019239849552894</v>
      </c>
      <c r="W48" s="120"/>
      <c r="X48" s="131"/>
      <c r="AA48" s="113"/>
      <c r="AB48" s="54"/>
    </row>
    <row r="49" spans="1:28" outlineLevel="1">
      <c r="A49" s="38">
        <v>4</v>
      </c>
      <c r="B49" s="60" t="s">
        <v>71</v>
      </c>
      <c r="C49" s="94">
        <f>'[1]Input_St Details'!K45</f>
        <v>500</v>
      </c>
      <c r="D49" s="40">
        <f t="shared" si="20"/>
        <v>1</v>
      </c>
      <c r="E49" s="39">
        <f>C49</f>
        <v>500</v>
      </c>
      <c r="F49" s="41">
        <f>'[1]Input_Cap Allo'!U44</f>
        <v>0.3</v>
      </c>
      <c r="G49" s="42">
        <f>E49*F49</f>
        <v>150</v>
      </c>
      <c r="H49" s="71">
        <f>'[1]F1a 11-12-W'!O60</f>
        <v>1220.9039171784</v>
      </c>
      <c r="I49" s="114">
        <f>[1]West!DM368</f>
        <v>147.76400000000001</v>
      </c>
      <c r="J49" s="116">
        <f t="shared" si="21"/>
        <v>9850933.333333334</v>
      </c>
      <c r="K49" s="42">
        <f>'[1]Input_St Details'!EB45</f>
        <v>1.0085998980534818</v>
      </c>
      <c r="L49" s="46">
        <f>[1]West!DM309</f>
        <v>123.14035663992311</v>
      </c>
      <c r="M49" s="119">
        <f t="shared" si="22"/>
        <v>0</v>
      </c>
      <c r="N49" s="119"/>
      <c r="O49" s="119"/>
      <c r="P49" s="119"/>
      <c r="Q49" s="119"/>
      <c r="R49" s="119">
        <f t="shared" si="23"/>
        <v>0</v>
      </c>
      <c r="S49" s="119">
        <f>R49*10/H49</f>
        <v>0</v>
      </c>
      <c r="T49" s="119"/>
      <c r="U49" s="50">
        <f t="shared" si="24"/>
        <v>270.90435663992309</v>
      </c>
      <c r="V49" s="51">
        <f t="shared" si="25"/>
        <v>2.2188835077702369</v>
      </c>
      <c r="W49" s="120"/>
      <c r="X49" s="131"/>
      <c r="AA49" s="113"/>
      <c r="AB49" s="54"/>
    </row>
    <row r="50" spans="1:28" outlineLevel="1">
      <c r="A50" s="38">
        <v>5</v>
      </c>
      <c r="B50" s="60" t="s">
        <v>72</v>
      </c>
      <c r="C50" s="94">
        <f>'[1]Input_St Details'!K46</f>
        <v>210</v>
      </c>
      <c r="D50" s="40">
        <f t="shared" si="20"/>
        <v>1</v>
      </c>
      <c r="E50" s="39">
        <f>C50</f>
        <v>210</v>
      </c>
      <c r="F50" s="41">
        <f>'[1]Input_Cap Allo'!U45</f>
        <v>0.3</v>
      </c>
      <c r="G50" s="42">
        <f>E50*F50</f>
        <v>63</v>
      </c>
      <c r="H50" s="71">
        <f>'[1]F1a 11-12-W'!O54</f>
        <v>511.57892784620515</v>
      </c>
      <c r="I50" s="114">
        <f>[1]West!DM369</f>
        <v>66.923999999999992</v>
      </c>
      <c r="J50" s="116">
        <f t="shared" si="21"/>
        <v>10622857.142857142</v>
      </c>
      <c r="K50" s="42">
        <f>'[1]Input_St Details'!EB46</f>
        <v>0.92240000031544711</v>
      </c>
      <c r="L50" s="46">
        <f>[1]West!DM310</f>
        <v>47.188040320671554</v>
      </c>
      <c r="M50" s="119">
        <f t="shared" si="22"/>
        <v>0</v>
      </c>
      <c r="N50" s="119"/>
      <c r="O50" s="119"/>
      <c r="P50" s="119"/>
      <c r="Q50" s="119"/>
      <c r="R50" s="119">
        <f t="shared" si="23"/>
        <v>0</v>
      </c>
      <c r="S50" s="119"/>
      <c r="T50" s="119"/>
      <c r="U50" s="50">
        <f t="shared" si="24"/>
        <v>114.11204032067155</v>
      </c>
      <c r="V50" s="51">
        <f t="shared" si="25"/>
        <v>2.2305852354219096</v>
      </c>
      <c r="W50" s="120"/>
      <c r="X50" s="131"/>
      <c r="AA50" s="113"/>
      <c r="AB50" s="54"/>
    </row>
    <row r="51" spans="1:28" outlineLevel="1">
      <c r="A51" s="38">
        <v>6</v>
      </c>
      <c r="C51" s="94"/>
      <c r="D51" s="40"/>
      <c r="E51" s="39"/>
      <c r="F51" s="41"/>
      <c r="G51" s="42"/>
      <c r="H51" s="71"/>
      <c r="I51" s="114"/>
      <c r="J51" s="116"/>
      <c r="K51" s="42"/>
      <c r="L51" s="46"/>
      <c r="M51" s="119"/>
      <c r="N51" s="119"/>
      <c r="O51" s="119"/>
      <c r="P51" s="119"/>
      <c r="Q51" s="119"/>
      <c r="R51" s="119"/>
      <c r="S51" s="119"/>
      <c r="T51" s="119"/>
      <c r="U51" s="50"/>
      <c r="V51" s="51"/>
      <c r="W51" s="120"/>
      <c r="X51" s="131"/>
      <c r="AA51" s="113"/>
      <c r="AB51" s="54"/>
    </row>
    <row r="52" spans="1:28" outlineLevel="1">
      <c r="A52" s="38">
        <v>7</v>
      </c>
      <c r="B52" s="60"/>
      <c r="C52" s="94"/>
      <c r="D52" s="40"/>
      <c r="E52" s="39"/>
      <c r="F52" s="41"/>
      <c r="G52" s="42"/>
      <c r="H52" s="71"/>
      <c r="I52" s="114"/>
      <c r="J52" s="116"/>
      <c r="K52" s="42"/>
      <c r="L52" s="46"/>
      <c r="M52" s="119"/>
      <c r="N52" s="119"/>
      <c r="O52" s="119"/>
      <c r="P52" s="119"/>
      <c r="Q52" s="119"/>
      <c r="R52" s="119"/>
      <c r="S52" s="119"/>
      <c r="T52" s="119"/>
      <c r="U52" s="50"/>
      <c r="V52" s="51"/>
      <c r="W52" s="120"/>
      <c r="X52" s="131"/>
      <c r="AA52" s="113"/>
      <c r="AB52" s="54"/>
    </row>
    <row r="53" spans="1:28" outlineLevel="1">
      <c r="A53" s="38">
        <v>8</v>
      </c>
      <c r="B53" s="60"/>
      <c r="C53" s="94"/>
      <c r="D53" s="40"/>
      <c r="E53" s="39"/>
      <c r="F53" s="41"/>
      <c r="G53" s="42"/>
      <c r="H53" s="71"/>
      <c r="I53" s="114"/>
      <c r="J53" s="116"/>
      <c r="K53" s="42"/>
      <c r="L53" s="46"/>
      <c r="M53" s="119"/>
      <c r="N53" s="119"/>
      <c r="O53" s="119"/>
      <c r="P53" s="119"/>
      <c r="Q53" s="119"/>
      <c r="R53" s="119"/>
      <c r="S53" s="119"/>
      <c r="T53" s="119"/>
      <c r="U53" s="50"/>
      <c r="V53" s="51"/>
      <c r="W53" s="120"/>
      <c r="X53" s="131"/>
      <c r="AA53" s="113"/>
      <c r="AB53" s="54"/>
    </row>
    <row r="54" spans="1:28" outlineLevel="1">
      <c r="A54" s="38">
        <v>9</v>
      </c>
      <c r="B54" s="60"/>
      <c r="C54" s="39"/>
      <c r="D54" s="40"/>
      <c r="E54" s="39"/>
      <c r="F54" s="41"/>
      <c r="G54" s="42"/>
      <c r="H54" s="71"/>
      <c r="I54" s="114"/>
      <c r="J54" s="115"/>
      <c r="K54" s="42"/>
      <c r="L54" s="46"/>
      <c r="M54" s="119"/>
      <c r="N54" s="119"/>
      <c r="O54" s="119"/>
      <c r="P54" s="119"/>
      <c r="Q54" s="119"/>
      <c r="R54" s="119"/>
      <c r="S54" s="119"/>
      <c r="T54" s="119"/>
      <c r="U54" s="50"/>
      <c r="V54" s="51"/>
      <c r="W54" s="120"/>
      <c r="X54" s="131"/>
      <c r="AA54" s="113"/>
      <c r="AB54" s="54"/>
    </row>
    <row r="55" spans="1:28">
      <c r="A55" s="61"/>
      <c r="B55" s="98" t="s">
        <v>73</v>
      </c>
      <c r="C55" s="63">
        <f>SUM(C46:C54)</f>
        <v>2982.5</v>
      </c>
      <c r="D55" s="64">
        <f t="shared" si="20"/>
        <v>0.94132439228834874</v>
      </c>
      <c r="E55" s="63">
        <f>SUM(E46:E54)</f>
        <v>2807.5</v>
      </c>
      <c r="F55" s="64">
        <f>G55/E55</f>
        <v>0.26375779162956364</v>
      </c>
      <c r="G55" s="63">
        <f>SUM(G46:G54)</f>
        <v>740.5</v>
      </c>
      <c r="H55" s="66">
        <f>SUM(H46:H54)</f>
        <v>6091.3259756603593</v>
      </c>
      <c r="I55" s="123">
        <f>SUM(I46:I54)</f>
        <v>519.26597691088807</v>
      </c>
      <c r="J55" s="123">
        <f t="shared" si="21"/>
        <v>7012369.7084522359</v>
      </c>
      <c r="K55" s="63">
        <f>L55*10/H55</f>
        <v>1.1779691088193582</v>
      </c>
      <c r="L55" s="66">
        <f>SUM(L46:L54)</f>
        <v>717.5393831076841</v>
      </c>
      <c r="M55" s="124">
        <f t="shared" si="22"/>
        <v>0</v>
      </c>
      <c r="N55" s="124"/>
      <c r="O55" s="124">
        <f>SUM(O46:O54)</f>
        <v>0</v>
      </c>
      <c r="P55" s="124">
        <f>SUM(P46:P54)</f>
        <v>0</v>
      </c>
      <c r="Q55" s="124">
        <f>SUM(Q46:Q54)</f>
        <v>0</v>
      </c>
      <c r="R55" s="124">
        <f t="shared" si="23"/>
        <v>0</v>
      </c>
      <c r="S55" s="124">
        <f>R55*10/H55</f>
        <v>0</v>
      </c>
      <c r="T55" s="124">
        <f>SUM(T46:T54)</f>
        <v>0</v>
      </c>
      <c r="U55" s="66">
        <f t="shared" si="24"/>
        <v>1236.8053600185722</v>
      </c>
      <c r="V55" s="63">
        <f t="shared" si="25"/>
        <v>2.0304369934568975</v>
      </c>
      <c r="W55" s="124"/>
      <c r="X55" s="123"/>
      <c r="AA55" s="113"/>
      <c r="AB55" s="54"/>
    </row>
    <row r="56" spans="1:28">
      <c r="A56" s="33" t="s">
        <v>45</v>
      </c>
      <c r="B56" s="34" t="s">
        <v>74</v>
      </c>
      <c r="C56" s="56"/>
      <c r="D56" s="69"/>
      <c r="E56" s="56"/>
      <c r="F56" s="69"/>
      <c r="G56" s="56"/>
      <c r="H56" s="50"/>
      <c r="I56" s="119"/>
      <c r="J56" s="119"/>
      <c r="K56" s="56"/>
      <c r="L56" s="50"/>
      <c r="M56" s="119"/>
      <c r="N56" s="119"/>
      <c r="O56" s="119"/>
      <c r="P56" s="119"/>
      <c r="Q56" s="119"/>
      <c r="R56" s="119"/>
      <c r="S56" s="119"/>
      <c r="T56" s="119"/>
      <c r="U56" s="70"/>
      <c r="V56" s="51"/>
      <c r="W56" s="119"/>
      <c r="X56" s="119"/>
      <c r="AA56" s="113"/>
      <c r="AB56" s="54"/>
    </row>
    <row r="57" spans="1:28">
      <c r="A57" s="38">
        <v>1</v>
      </c>
      <c r="B57" s="60" t="s">
        <v>75</v>
      </c>
      <c r="C57" s="39">
        <f>'[1]Input_St Details'!H25</f>
        <v>115</v>
      </c>
      <c r="D57" s="40">
        <f t="shared" ref="D57:D72" si="26">E57/C57</f>
        <v>0.5</v>
      </c>
      <c r="E57" s="39">
        <f>'[1]Input_St Details'!AO25</f>
        <v>57.5</v>
      </c>
      <c r="F57" s="41">
        <f>'[1]Input_Cap Allo'!U24</f>
        <v>0.25</v>
      </c>
      <c r="G57" s="42">
        <f t="shared" ref="G57:G68" si="27">E57*F57</f>
        <v>14.375</v>
      </c>
      <c r="H57" s="71">
        <f>'[1]F1a 11-12-W'!O64</f>
        <v>58.400000000000006</v>
      </c>
      <c r="I57" s="114">
        <v>2</v>
      </c>
      <c r="J57" s="116">
        <f t="shared" ref="J57:J75" si="28">I57*10^7/G57</f>
        <v>1391304.3478260869</v>
      </c>
      <c r="K57" s="42">
        <f>'[1]Input_St Details'!EB25</f>
        <v>3.8329430160685218</v>
      </c>
      <c r="L57" s="46">
        <f>[1]West!DM289</f>
        <v>22.384387213840171</v>
      </c>
      <c r="M57" s="119">
        <f t="shared" ref="M57:M72" si="29">H57*N57/10</f>
        <v>0</v>
      </c>
      <c r="N57" s="119"/>
      <c r="O57" s="119"/>
      <c r="P57" s="119"/>
      <c r="Q57" s="119"/>
      <c r="R57" s="119">
        <f t="shared" ref="R57:R72" si="30">(SUM(O57:Q57))</f>
        <v>0</v>
      </c>
      <c r="S57" s="119">
        <f>R57*10/H57</f>
        <v>0</v>
      </c>
      <c r="T57" s="119"/>
      <c r="U57" s="50">
        <f t="shared" ref="U57:U75" si="31">SUM(I57,L57,M57,R57)</f>
        <v>24.384387213840171</v>
      </c>
      <c r="V57" s="51">
        <f t="shared" ref="V57:V72" si="32">U57*10/H57</f>
        <v>4.1754087694931794</v>
      </c>
      <c r="W57" s="120"/>
      <c r="X57" s="131"/>
      <c r="AA57" s="113"/>
      <c r="AB57" s="54"/>
    </row>
    <row r="58" spans="1:28">
      <c r="A58" s="38">
        <v>2</v>
      </c>
      <c r="B58" s="60" t="s">
        <v>76</v>
      </c>
      <c r="C58" s="39">
        <f>'[1]Input_St Details'!H26</f>
        <v>271</v>
      </c>
      <c r="D58" s="40">
        <f t="shared" si="26"/>
        <v>0.5</v>
      </c>
      <c r="E58" s="39">
        <f>'[1]Input_St Details'!AO26</f>
        <v>135.5</v>
      </c>
      <c r="F58" s="41">
        <f>'[1]Input_Cap Allo'!U25</f>
        <v>0.5</v>
      </c>
      <c r="G58" s="42">
        <f t="shared" si="27"/>
        <v>67.75</v>
      </c>
      <c r="H58" s="71">
        <f>'[1]F1a 11-12-W'!O65</f>
        <v>64</v>
      </c>
      <c r="I58" s="114">
        <f>[1]West!DM350</f>
        <v>4.2161317500000015</v>
      </c>
      <c r="J58" s="116">
        <f t="shared" si="28"/>
        <v>622307.26937269396</v>
      </c>
      <c r="K58" s="42">
        <f>'[1]Input_St Details'!EB26</f>
        <v>1.5100000102726514</v>
      </c>
      <c r="L58" s="46">
        <f>[1]West!DM290</f>
        <v>9.6640000657449683</v>
      </c>
      <c r="M58" s="119">
        <f t="shared" si="29"/>
        <v>0</v>
      </c>
      <c r="N58" s="119"/>
      <c r="O58" s="119"/>
      <c r="P58" s="119"/>
      <c r="Q58" s="119"/>
      <c r="R58" s="119">
        <f t="shared" si="30"/>
        <v>0</v>
      </c>
      <c r="S58" s="119">
        <f>R58*10/H58</f>
        <v>0</v>
      </c>
      <c r="T58" s="119"/>
      <c r="U58" s="50">
        <f t="shared" si="31"/>
        <v>13.880131815744971</v>
      </c>
      <c r="V58" s="51">
        <f t="shared" si="32"/>
        <v>2.1687705962101518</v>
      </c>
      <c r="W58" s="120"/>
      <c r="X58" s="131"/>
      <c r="AA58" s="113"/>
      <c r="AB58" s="54"/>
    </row>
    <row r="59" spans="1:28">
      <c r="A59" s="38">
        <v>3</v>
      </c>
      <c r="B59" s="60" t="s">
        <v>77</v>
      </c>
      <c r="C59" s="39">
        <f>'[1]Input_St Details'!H27</f>
        <v>160</v>
      </c>
      <c r="D59" s="40">
        <f t="shared" si="26"/>
        <v>0.66668749999999999</v>
      </c>
      <c r="E59" s="39">
        <f>'[1]Input_St Details'!AO27</f>
        <v>106.67</v>
      </c>
      <c r="F59" s="41">
        <f>'[1]Input_Cap Allo'!U26</f>
        <v>0.3</v>
      </c>
      <c r="G59" s="42">
        <f t="shared" si="27"/>
        <v>32.000999999999998</v>
      </c>
      <c r="H59" s="71">
        <f>'[1]F1a 11-12-W'!O67</f>
        <v>96</v>
      </c>
      <c r="I59" s="114">
        <f>[1]West!DM351</f>
        <v>56.828000000000003</v>
      </c>
      <c r="J59" s="116">
        <f t="shared" si="28"/>
        <v>17758195.05640449</v>
      </c>
      <c r="K59" s="42">
        <f>'[1]Input_St Details'!EB27</f>
        <v>0.28280588205909085</v>
      </c>
      <c r="L59" s="46">
        <f>[1]West!DM291</f>
        <v>2.7149364677672727</v>
      </c>
      <c r="M59" s="119">
        <f t="shared" si="29"/>
        <v>0</v>
      </c>
      <c r="N59" s="119"/>
      <c r="O59" s="119"/>
      <c r="P59" s="119"/>
      <c r="Q59" s="119"/>
      <c r="R59" s="119">
        <f t="shared" si="30"/>
        <v>0</v>
      </c>
      <c r="S59" s="119">
        <f>R59*10/H59</f>
        <v>0</v>
      </c>
      <c r="T59" s="119"/>
      <c r="U59" s="50">
        <f t="shared" si="31"/>
        <v>59.542936467767277</v>
      </c>
      <c r="V59" s="51">
        <f t="shared" si="32"/>
        <v>6.2023892153924249</v>
      </c>
      <c r="W59" s="120"/>
      <c r="X59" s="131"/>
      <c r="AA59" s="113"/>
      <c r="AB59" s="54"/>
    </row>
    <row r="60" spans="1:28">
      <c r="A60" s="38">
        <v>4</v>
      </c>
      <c r="B60" s="60" t="s">
        <v>78</v>
      </c>
      <c r="C60" s="39">
        <f>'[1]Input_St Details'!H28</f>
        <v>315</v>
      </c>
      <c r="D60" s="40">
        <f t="shared" si="26"/>
        <v>1</v>
      </c>
      <c r="E60" s="39">
        <f>'[1]Input_St Details'!AO28</f>
        <v>315</v>
      </c>
      <c r="F60" s="41">
        <f>'[1]Input_Cap Allo'!U27</f>
        <v>0.6</v>
      </c>
      <c r="G60" s="42">
        <f t="shared" si="27"/>
        <v>189</v>
      </c>
      <c r="H60" s="71">
        <f>'[1]F1a 11-12-W'!O68</f>
        <v>406.8</v>
      </c>
      <c r="I60" s="114">
        <f>[1]West!DM352</f>
        <v>0</v>
      </c>
      <c r="J60" s="116">
        <f t="shared" si="28"/>
        <v>0</v>
      </c>
      <c r="K60" s="42">
        <f>'[1]Input_St Details'!EB28</f>
        <v>1.0072282813931241</v>
      </c>
      <c r="L60" s="46">
        <f>[1]West!DM292</f>
        <v>40.974046487072293</v>
      </c>
      <c r="M60" s="119">
        <f t="shared" si="29"/>
        <v>0</v>
      </c>
      <c r="N60" s="119"/>
      <c r="O60" s="119"/>
      <c r="P60" s="119"/>
      <c r="Q60" s="119"/>
      <c r="R60" s="119">
        <f t="shared" si="30"/>
        <v>0</v>
      </c>
      <c r="S60" s="119">
        <f>R60*10/H60</f>
        <v>0</v>
      </c>
      <c r="T60" s="119"/>
      <c r="U60" s="50">
        <f t="shared" si="31"/>
        <v>40.974046487072293</v>
      </c>
      <c r="V60" s="51">
        <f t="shared" si="32"/>
        <v>1.0072282813931241</v>
      </c>
      <c r="W60" s="120"/>
      <c r="X60" s="131"/>
      <c r="AA60" s="113"/>
      <c r="AB60" s="54"/>
    </row>
    <row r="61" spans="1:28">
      <c r="A61" s="38">
        <v>5</v>
      </c>
      <c r="B61" s="35" t="s">
        <v>79</v>
      </c>
      <c r="C61" s="39">
        <f>'[1]Input_St Details'!H29</f>
        <v>30</v>
      </c>
      <c r="D61" s="40">
        <f t="shared" si="26"/>
        <v>1</v>
      </c>
      <c r="E61" s="39">
        <f>'[1]Input_St Details'!AO29</f>
        <v>30</v>
      </c>
      <c r="F61" s="41">
        <f>'[1]Input_Cap Allo'!U28</f>
        <v>0.6</v>
      </c>
      <c r="G61" s="42">
        <f t="shared" si="27"/>
        <v>18</v>
      </c>
      <c r="H61" s="71">
        <f>'[1]F1a 11-12-W'!O69</f>
        <v>40</v>
      </c>
      <c r="I61" s="114">
        <f>[1]West!DM353</f>
        <v>0</v>
      </c>
      <c r="J61" s="116">
        <f t="shared" si="28"/>
        <v>0</v>
      </c>
      <c r="K61" s="42">
        <f>'[1]Input_St Details'!EB29</f>
        <v>0</v>
      </c>
      <c r="L61" s="46">
        <f>[1]West!DM293</f>
        <v>0</v>
      </c>
      <c r="M61" s="119">
        <f t="shared" si="29"/>
        <v>0</v>
      </c>
      <c r="N61" s="119"/>
      <c r="O61" s="119"/>
      <c r="P61" s="119"/>
      <c r="Q61" s="119"/>
      <c r="R61" s="119">
        <f t="shared" si="30"/>
        <v>0</v>
      </c>
      <c r="S61" s="119">
        <f>R61*10/H61</f>
        <v>0</v>
      </c>
      <c r="T61" s="119"/>
      <c r="U61" s="50">
        <f t="shared" si="31"/>
        <v>0</v>
      </c>
      <c r="V61" s="51">
        <f t="shared" si="32"/>
        <v>0</v>
      </c>
      <c r="W61" s="120"/>
      <c r="X61" s="131"/>
      <c r="AA61" s="113"/>
      <c r="AB61" s="54"/>
    </row>
    <row r="62" spans="1:28">
      <c r="A62" s="38">
        <v>6</v>
      </c>
      <c r="B62" s="60" t="s">
        <v>80</v>
      </c>
      <c r="C62" s="39">
        <f>'[1]Input_St Details'!H30</f>
        <v>60</v>
      </c>
      <c r="D62" s="40">
        <f t="shared" si="26"/>
        <v>1</v>
      </c>
      <c r="E62" s="39">
        <f>'[1]Input_St Details'!AO30</f>
        <v>60</v>
      </c>
      <c r="F62" s="41">
        <f>'[1]Input_Cap Allo'!U29</f>
        <v>0.6</v>
      </c>
      <c r="G62" s="42">
        <f t="shared" si="27"/>
        <v>36</v>
      </c>
      <c r="H62" s="71">
        <f>'[1]F1a 11-12-W'!O70</f>
        <v>32.799999999999997</v>
      </c>
      <c r="I62" s="114">
        <f>[1]West!DM354</f>
        <v>5.6080000000000005</v>
      </c>
      <c r="J62" s="116">
        <f t="shared" si="28"/>
        <v>1557777.777777778</v>
      </c>
      <c r="K62" s="42">
        <f>'[1]Input_St Details'!EB30</f>
        <v>0</v>
      </c>
      <c r="L62" s="46">
        <f>[1]West!DM294</f>
        <v>0</v>
      </c>
      <c r="M62" s="119">
        <f t="shared" si="29"/>
        <v>0</v>
      </c>
      <c r="N62" s="119"/>
      <c r="O62" s="119"/>
      <c r="P62" s="119"/>
      <c r="Q62" s="119"/>
      <c r="R62" s="119">
        <f t="shared" si="30"/>
        <v>0</v>
      </c>
      <c r="S62" s="119"/>
      <c r="T62" s="119"/>
      <c r="U62" s="50">
        <f t="shared" si="31"/>
        <v>5.6080000000000005</v>
      </c>
      <c r="V62" s="51">
        <f t="shared" si="32"/>
        <v>1.709756097560976</v>
      </c>
      <c r="W62" s="120"/>
      <c r="X62" s="131"/>
      <c r="AA62" s="113"/>
      <c r="AB62" s="54"/>
    </row>
    <row r="63" spans="1:28">
      <c r="A63" s="38">
        <v>7</v>
      </c>
      <c r="B63" s="60" t="s">
        <v>81</v>
      </c>
      <c r="C63" s="39">
        <f>'[1]Input_St Details'!H31</f>
        <v>20</v>
      </c>
      <c r="D63" s="40">
        <f t="shared" si="26"/>
        <v>1</v>
      </c>
      <c r="E63" s="39">
        <f>'[1]Input_St Details'!AO31</f>
        <v>20</v>
      </c>
      <c r="F63" s="41">
        <f>'[1]Input_Cap Allo'!U30</f>
        <v>0.6</v>
      </c>
      <c r="G63" s="42">
        <f t="shared" si="27"/>
        <v>12</v>
      </c>
      <c r="H63" s="71">
        <f>'[1]F1a 11-12-W'!O71</f>
        <v>25.2</v>
      </c>
      <c r="I63" s="114">
        <f>[1]West!DM355</f>
        <v>2.2719999999999998</v>
      </c>
      <c r="J63" s="116">
        <f t="shared" si="28"/>
        <v>1893333.333333333</v>
      </c>
      <c r="K63" s="42">
        <f>'[1]Input_St Details'!EB31</f>
        <v>0.88784575681016942</v>
      </c>
      <c r="L63" s="46">
        <f>[1]West!DM295</f>
        <v>2.2373713071616272</v>
      </c>
      <c r="M63" s="119">
        <f t="shared" si="29"/>
        <v>0</v>
      </c>
      <c r="N63" s="119"/>
      <c r="O63" s="119"/>
      <c r="P63" s="119"/>
      <c r="Q63" s="119"/>
      <c r="R63" s="119">
        <f t="shared" si="30"/>
        <v>0</v>
      </c>
      <c r="S63" s="119"/>
      <c r="T63" s="119"/>
      <c r="U63" s="50">
        <f t="shared" si="31"/>
        <v>4.5093713071616275</v>
      </c>
      <c r="V63" s="51">
        <f t="shared" si="32"/>
        <v>1.7894330583974714</v>
      </c>
      <c r="W63" s="120"/>
      <c r="X63" s="131"/>
      <c r="AA63" s="113"/>
      <c r="AB63" s="54"/>
    </row>
    <row r="64" spans="1:28" ht="13.5" customHeight="1">
      <c r="A64" s="38">
        <v>8</v>
      </c>
      <c r="B64" s="60" t="s">
        <v>82</v>
      </c>
      <c r="C64" s="39">
        <f>'[1]Input_St Details'!H32</f>
        <v>20</v>
      </c>
      <c r="D64" s="40">
        <f t="shared" si="26"/>
        <v>1</v>
      </c>
      <c r="E64" s="39">
        <f>'[1]Input_St Details'!AO32</f>
        <v>20</v>
      </c>
      <c r="F64" s="41">
        <f>'[1]Input_Cap Allo'!U31</f>
        <v>0.15</v>
      </c>
      <c r="G64" s="42">
        <f t="shared" si="27"/>
        <v>3</v>
      </c>
      <c r="H64" s="71">
        <f>'[1]F1a 11-12-W'!O72</f>
        <v>18</v>
      </c>
      <c r="I64" s="114">
        <f>[1]West!DM356</f>
        <v>4.1319999999999997</v>
      </c>
      <c r="J64" s="116">
        <f t="shared" si="28"/>
        <v>13773333.333333334</v>
      </c>
      <c r="K64" s="42">
        <f>'[1]Input_St Details'!EB32</f>
        <v>0.58840021164021161</v>
      </c>
      <c r="L64" s="46">
        <f>[1]West!DM296</f>
        <v>1.059120380952381</v>
      </c>
      <c r="M64" s="119">
        <f t="shared" si="29"/>
        <v>0</v>
      </c>
      <c r="N64" s="119"/>
      <c r="O64" s="119"/>
      <c r="P64" s="119"/>
      <c r="Q64" s="119"/>
      <c r="R64" s="119">
        <f t="shared" si="30"/>
        <v>0</v>
      </c>
      <c r="S64" s="119">
        <f>R64*10/H64</f>
        <v>0</v>
      </c>
      <c r="T64" s="119"/>
      <c r="U64" s="50">
        <f t="shared" si="31"/>
        <v>5.1911203809523805</v>
      </c>
      <c r="V64" s="51">
        <f t="shared" si="32"/>
        <v>2.8839557671957667</v>
      </c>
      <c r="W64" s="120"/>
      <c r="X64" s="131"/>
      <c r="AA64" s="113"/>
      <c r="AB64" s="54"/>
    </row>
    <row r="65" spans="1:28">
      <c r="A65" s="38">
        <v>9</v>
      </c>
      <c r="B65" s="60" t="s">
        <v>83</v>
      </c>
      <c r="C65" s="39">
        <f>'[1]Input_St Details'!H33</f>
        <v>100</v>
      </c>
      <c r="D65" s="40">
        <f t="shared" si="26"/>
        <v>1</v>
      </c>
      <c r="E65" s="39">
        <f>'[1]Input_St Details'!AO33</f>
        <v>100</v>
      </c>
      <c r="F65" s="41">
        <f>'[1]Input_Cap Allo'!U32</f>
        <v>0.4</v>
      </c>
      <c r="G65" s="42">
        <f t="shared" si="27"/>
        <v>40</v>
      </c>
      <c r="H65" s="71">
        <f>'[1]F1a 11-12-W'!O73</f>
        <v>213.2</v>
      </c>
      <c r="I65" s="114">
        <f>[1]West!DM357</f>
        <v>2.1059999999999999</v>
      </c>
      <c r="J65" s="116">
        <f t="shared" si="28"/>
        <v>526500</v>
      </c>
      <c r="K65" s="42">
        <f>'[1]Input_St Details'!EB33</f>
        <v>0.34881162569026908</v>
      </c>
      <c r="L65" s="46">
        <f>[1]West!DM297</f>
        <v>7.4366638597165364</v>
      </c>
      <c r="M65" s="119">
        <f t="shared" si="29"/>
        <v>0</v>
      </c>
      <c r="N65" s="119"/>
      <c r="O65" s="119"/>
      <c r="P65" s="119"/>
      <c r="Q65" s="119"/>
      <c r="R65" s="119">
        <f t="shared" si="30"/>
        <v>0</v>
      </c>
      <c r="S65" s="119">
        <f>R65*10/H65</f>
        <v>0</v>
      </c>
      <c r="T65" s="119"/>
      <c r="U65" s="50">
        <f t="shared" si="31"/>
        <v>9.5426638597165372</v>
      </c>
      <c r="V65" s="51">
        <f t="shared" si="32"/>
        <v>0.44759211349514721</v>
      </c>
      <c r="W65" s="120"/>
      <c r="X65" s="131"/>
      <c r="AA65" s="113"/>
      <c r="AB65" s="54"/>
    </row>
    <row r="66" spans="1:28">
      <c r="A66" s="38">
        <v>10</v>
      </c>
      <c r="B66" s="60" t="s">
        <v>84</v>
      </c>
      <c r="C66" s="39">
        <f>'[1]Input_St Details'!H34</f>
        <v>45</v>
      </c>
      <c r="D66" s="40">
        <f t="shared" si="26"/>
        <v>0.5</v>
      </c>
      <c r="E66" s="39">
        <f>'[1]Input_St Details'!AO34</f>
        <v>22.5</v>
      </c>
      <c r="F66" s="41">
        <f>'[1]Input_Cap Allo'!U33</f>
        <v>0.4</v>
      </c>
      <c r="G66" s="42">
        <f t="shared" si="27"/>
        <v>9</v>
      </c>
      <c r="H66" s="71">
        <f>'[1]F1a 11-12-W'!O74</f>
        <v>19</v>
      </c>
      <c r="I66" s="114">
        <f>[1]West!DM358</f>
        <v>10.936</v>
      </c>
      <c r="J66" s="115">
        <f t="shared" si="28"/>
        <v>12151111.111111112</v>
      </c>
      <c r="K66" s="42">
        <f>'[1]Input_St Details'!EB34</f>
        <v>1.3878668659317834</v>
      </c>
      <c r="L66" s="46">
        <f>[1]West!DM298</f>
        <v>2.6369470452703889</v>
      </c>
      <c r="M66" s="119">
        <f t="shared" si="29"/>
        <v>0</v>
      </c>
      <c r="N66" s="119"/>
      <c r="O66" s="119"/>
      <c r="P66" s="119"/>
      <c r="Q66" s="119"/>
      <c r="R66" s="119">
        <f t="shared" si="30"/>
        <v>0</v>
      </c>
      <c r="S66" s="119">
        <f>R66*10/H66</f>
        <v>0</v>
      </c>
      <c r="T66" s="119"/>
      <c r="U66" s="50">
        <f t="shared" si="31"/>
        <v>13.572947045270389</v>
      </c>
      <c r="V66" s="51">
        <f t="shared" si="32"/>
        <v>7.143656339615994</v>
      </c>
      <c r="W66" s="120"/>
      <c r="X66" s="131"/>
      <c r="AA66" s="113"/>
      <c r="AB66" s="54"/>
    </row>
    <row r="67" spans="1:28">
      <c r="A67" s="38">
        <v>11</v>
      </c>
      <c r="B67" s="60" t="s">
        <v>85</v>
      </c>
      <c r="C67" s="39">
        <f>'[1]Input_St Details'!H35</f>
        <v>40</v>
      </c>
      <c r="D67" s="40">
        <f t="shared" si="26"/>
        <v>1.5</v>
      </c>
      <c r="E67" s="39">
        <f>'[1]Input_St Details'!AO35</f>
        <v>60</v>
      </c>
      <c r="F67" s="41">
        <f>'[1]Input_Cap Allo'!U34</f>
        <v>0.3</v>
      </c>
      <c r="G67" s="42">
        <f t="shared" si="27"/>
        <v>18</v>
      </c>
      <c r="H67" s="71">
        <f>'[1]F1a 11-12-W'!O76</f>
        <v>21.200000000000003</v>
      </c>
      <c r="I67" s="114">
        <f>[1]West!DM359</f>
        <v>0</v>
      </c>
      <c r="J67" s="115">
        <f t="shared" si="28"/>
        <v>0</v>
      </c>
      <c r="K67" s="42">
        <f>'[1]Input_St Details'!EB35</f>
        <v>3.753739439244753</v>
      </c>
      <c r="L67" s="46">
        <f>[1]West!DM299</f>
        <v>7.9579276111988761</v>
      </c>
      <c r="M67" s="119">
        <f t="shared" si="29"/>
        <v>0</v>
      </c>
      <c r="N67" s="119"/>
      <c r="O67" s="119"/>
      <c r="P67" s="119"/>
      <c r="Q67" s="119"/>
      <c r="R67" s="119">
        <f t="shared" si="30"/>
        <v>0</v>
      </c>
      <c r="S67" s="119">
        <f>R67*10/H67</f>
        <v>0</v>
      </c>
      <c r="T67" s="119"/>
      <c r="U67" s="50">
        <f t="shared" si="31"/>
        <v>7.9579276111988761</v>
      </c>
      <c r="V67" s="51">
        <f t="shared" si="32"/>
        <v>3.7537394392447525</v>
      </c>
      <c r="W67" s="120"/>
      <c r="X67" s="131"/>
      <c r="AA67" s="113"/>
      <c r="AB67" s="54"/>
    </row>
    <row r="68" spans="1:28">
      <c r="A68" s="38">
        <v>12</v>
      </c>
      <c r="B68" s="60" t="s">
        <v>86</v>
      </c>
      <c r="C68" s="39">
        <f>'[1]Input_St Details'!H36</f>
        <v>1E-100</v>
      </c>
      <c r="D68" s="40">
        <f t="shared" si="26"/>
        <v>0</v>
      </c>
      <c r="E68" s="39">
        <f>'[1]Input_St Details'!AO36</f>
        <v>0</v>
      </c>
      <c r="F68" s="41">
        <f>'[1]Input_Cap Allo'!U35</f>
        <v>0.36880000000000002</v>
      </c>
      <c r="G68" s="42">
        <f t="shared" si="27"/>
        <v>0</v>
      </c>
      <c r="H68" s="71">
        <f>'[1]F1a 11-12-W'!O77</f>
        <v>0</v>
      </c>
      <c r="I68" s="114">
        <f>[1]West!DM360</f>
        <v>0</v>
      </c>
      <c r="J68" s="115" t="e">
        <f t="shared" si="28"/>
        <v>#DIV/0!</v>
      </c>
      <c r="K68" s="42">
        <f>'[1]Input_St Details'!EB36</f>
        <v>0</v>
      </c>
      <c r="L68" s="46">
        <f>[1]West!DM300</f>
        <v>0</v>
      </c>
      <c r="M68" s="119">
        <f t="shared" si="29"/>
        <v>0</v>
      </c>
      <c r="N68" s="119"/>
      <c r="O68" s="119"/>
      <c r="P68" s="119"/>
      <c r="Q68" s="119"/>
      <c r="R68" s="119">
        <f t="shared" si="30"/>
        <v>0</v>
      </c>
      <c r="S68" s="119"/>
      <c r="T68" s="119"/>
      <c r="U68" s="50">
        <f t="shared" si="31"/>
        <v>0</v>
      </c>
      <c r="V68" s="51" t="e">
        <f t="shared" si="32"/>
        <v>#DIV/0!</v>
      </c>
      <c r="W68" s="120"/>
      <c r="X68" s="131"/>
      <c r="AA68" s="113"/>
      <c r="AB68" s="54"/>
    </row>
    <row r="69" spans="1:28" outlineLevel="1">
      <c r="A69" s="38"/>
      <c r="B69" s="60"/>
      <c r="C69" s="39"/>
      <c r="D69" s="40"/>
      <c r="E69" s="39"/>
      <c r="F69" s="41"/>
      <c r="G69" s="42"/>
      <c r="H69" s="71"/>
      <c r="I69" s="114"/>
      <c r="J69" s="115"/>
      <c r="K69" s="42"/>
      <c r="L69" s="46"/>
      <c r="M69" s="119"/>
      <c r="N69" s="119"/>
      <c r="O69" s="119"/>
      <c r="P69" s="119"/>
      <c r="Q69" s="119"/>
      <c r="R69" s="119"/>
      <c r="S69" s="119"/>
      <c r="T69" s="119"/>
      <c r="U69" s="50"/>
      <c r="V69" s="51"/>
      <c r="W69" s="120"/>
      <c r="X69" s="131"/>
      <c r="AA69" s="113"/>
      <c r="AB69" s="54"/>
    </row>
    <row r="70" spans="1:28" outlineLevel="1">
      <c r="A70" s="38"/>
      <c r="B70" s="60"/>
      <c r="C70" s="39"/>
      <c r="D70" s="40"/>
      <c r="E70" s="39"/>
      <c r="F70" s="41"/>
      <c r="G70" s="42"/>
      <c r="H70" s="71"/>
      <c r="I70" s="114"/>
      <c r="J70" s="115"/>
      <c r="K70" s="42"/>
      <c r="L70" s="46"/>
      <c r="M70" s="119"/>
      <c r="N70" s="119"/>
      <c r="O70" s="119"/>
      <c r="P70" s="119"/>
      <c r="Q70" s="119"/>
      <c r="R70" s="119"/>
      <c r="S70" s="119"/>
      <c r="T70" s="119"/>
      <c r="U70" s="50"/>
      <c r="V70" s="51"/>
      <c r="W70" s="120"/>
      <c r="X70" s="131"/>
      <c r="AA70" s="113"/>
      <c r="AB70" s="54"/>
    </row>
    <row r="71" spans="1:28">
      <c r="A71" s="61"/>
      <c r="B71" s="98" t="s">
        <v>87</v>
      </c>
      <c r="C71" s="63">
        <f>SUM(C57:C70)</f>
        <v>1176</v>
      </c>
      <c r="D71" s="64">
        <f t="shared" si="26"/>
        <v>0.78840986394557833</v>
      </c>
      <c r="E71" s="63">
        <f>SUM(E57:E70)</f>
        <v>927.17000000000007</v>
      </c>
      <c r="F71" s="64">
        <f>G71/E71</f>
        <v>0.47361972453811052</v>
      </c>
      <c r="G71" s="63">
        <f>SUM(G57:G70)</f>
        <v>439.12599999999998</v>
      </c>
      <c r="H71" s="123">
        <f>SUM(H57:H70)</f>
        <v>994.60000000000014</v>
      </c>
      <c r="I71" s="123">
        <f>SUM(I57:I70)</f>
        <v>88.098131750000022</v>
      </c>
      <c r="J71" s="123">
        <f t="shared" si="28"/>
        <v>2006215.3402440308</v>
      </c>
      <c r="K71" s="63">
        <f>L71*10/H71</f>
        <v>0.97592399395459983</v>
      </c>
      <c r="L71" s="66">
        <f>SUM(L57:L70)</f>
        <v>97.06540043872451</v>
      </c>
      <c r="M71" s="124">
        <f t="shared" si="29"/>
        <v>0</v>
      </c>
      <c r="N71" s="124"/>
      <c r="O71" s="124">
        <f>SUM(O57:O70)</f>
        <v>0</v>
      </c>
      <c r="P71" s="124">
        <f>SUM(P57:P70)</f>
        <v>0</v>
      </c>
      <c r="Q71" s="124">
        <f>SUM(Q57:Q70)</f>
        <v>0</v>
      </c>
      <c r="R71" s="124">
        <f t="shared" si="30"/>
        <v>0</v>
      </c>
      <c r="S71" s="124">
        <f>R71*10/H71</f>
        <v>0</v>
      </c>
      <c r="T71" s="124">
        <f>SUM(T57:T70)</f>
        <v>0</v>
      </c>
      <c r="U71" s="66">
        <f t="shared" si="31"/>
        <v>185.16353218872453</v>
      </c>
      <c r="V71" s="63">
        <f t="shared" si="32"/>
        <v>1.8616884394603308</v>
      </c>
      <c r="W71" s="124"/>
      <c r="X71" s="123"/>
      <c r="AA71" s="113"/>
      <c r="AB71" s="54"/>
    </row>
    <row r="72" spans="1:28" s="100" customFormat="1">
      <c r="A72" s="99" t="s">
        <v>88</v>
      </c>
      <c r="B72" s="87" t="s">
        <v>89</v>
      </c>
      <c r="C72" s="88">
        <f>SUM(C55,C71)</f>
        <v>4158.5</v>
      </c>
      <c r="D72" s="89">
        <f t="shared" si="26"/>
        <v>0.89808103883611878</v>
      </c>
      <c r="E72" s="88">
        <f>SUM(E55,E71)</f>
        <v>3734.67</v>
      </c>
      <c r="F72" s="89">
        <f>G72/E72</f>
        <v>0.31585816149753526</v>
      </c>
      <c r="G72" s="88">
        <f>SUM(G55,G71)</f>
        <v>1179.626</v>
      </c>
      <c r="H72" s="129">
        <f>SUM(H55,H71)</f>
        <v>7085.9259756603597</v>
      </c>
      <c r="I72" s="129">
        <f>SUM(I55,I71)</f>
        <v>607.36410866088806</v>
      </c>
      <c r="J72" s="129">
        <f t="shared" si="28"/>
        <v>5148785.3663863642</v>
      </c>
      <c r="K72" s="88">
        <f>L72*10/H72</f>
        <v>1.1496095024764821</v>
      </c>
      <c r="L72" s="90">
        <f>SUM(L55,L71)</f>
        <v>814.60478354640861</v>
      </c>
      <c r="M72" s="130">
        <f t="shared" si="29"/>
        <v>0</v>
      </c>
      <c r="N72" s="130"/>
      <c r="O72" s="130">
        <f>SUM(O55,O71)</f>
        <v>0</v>
      </c>
      <c r="P72" s="130"/>
      <c r="Q72" s="130">
        <f>SUM(Q55,Q71)</f>
        <v>0</v>
      </c>
      <c r="R72" s="130">
        <f t="shared" si="30"/>
        <v>0</v>
      </c>
      <c r="S72" s="130">
        <f>R72*10/H72</f>
        <v>0</v>
      </c>
      <c r="T72" s="130">
        <f>SUM(T55,T71)</f>
        <v>0</v>
      </c>
      <c r="U72" s="90">
        <f t="shared" si="31"/>
        <v>1421.9688922072967</v>
      </c>
      <c r="V72" s="88">
        <f t="shared" si="32"/>
        <v>2.006750983698752</v>
      </c>
      <c r="W72" s="124"/>
      <c r="X72" s="124"/>
      <c r="AA72" s="113"/>
      <c r="AB72" s="54"/>
    </row>
    <row r="73" spans="1:28" s="100" customFormat="1">
      <c r="A73" s="99" t="s">
        <v>90</v>
      </c>
      <c r="B73" s="101" t="s">
        <v>91</v>
      </c>
      <c r="C73" s="88"/>
      <c r="D73" s="129"/>
      <c r="E73" s="88"/>
      <c r="F73" s="89"/>
      <c r="G73" s="88"/>
      <c r="H73" s="129">
        <f>'[1]F1a 11-12-W'!O45</f>
        <v>1450.8396379751809</v>
      </c>
      <c r="I73" s="129"/>
      <c r="J73" s="129" t="e">
        <f t="shared" si="28"/>
        <v>#DIV/0!</v>
      </c>
      <c r="K73" s="88">
        <f>[1]West!DM14</f>
        <v>3.01</v>
      </c>
      <c r="L73" s="90">
        <f>[1]West!DM13</f>
        <v>436.70273103052943</v>
      </c>
      <c r="M73" s="130"/>
      <c r="N73" s="130"/>
      <c r="O73" s="130"/>
      <c r="P73" s="130"/>
      <c r="Q73" s="130"/>
      <c r="R73" s="130"/>
      <c r="S73" s="130"/>
      <c r="T73" s="130"/>
      <c r="U73" s="90">
        <f t="shared" si="31"/>
        <v>436.70273103052943</v>
      </c>
      <c r="V73" s="88">
        <f>[1]West!DM14</f>
        <v>3.01</v>
      </c>
      <c r="W73" s="124"/>
      <c r="X73" s="124"/>
      <c r="AA73" s="113"/>
      <c r="AB73" s="54"/>
    </row>
    <row r="74" spans="1:28" s="100" customFormat="1">
      <c r="A74" s="99" t="s">
        <v>92</v>
      </c>
      <c r="B74" s="101" t="s">
        <v>97</v>
      </c>
      <c r="C74" s="88"/>
      <c r="D74" s="129"/>
      <c r="E74" s="88"/>
      <c r="F74" s="89"/>
      <c r="G74" s="88"/>
      <c r="H74" s="129"/>
      <c r="I74" s="129"/>
      <c r="J74" s="129"/>
      <c r="K74" s="88"/>
      <c r="L74" s="90">
        <f>'[1]PP Output'!K29</f>
        <v>64.167085312241952</v>
      </c>
      <c r="M74" s="130"/>
      <c r="N74" s="130"/>
      <c r="O74" s="130"/>
      <c r="P74" s="130"/>
      <c r="Q74" s="130"/>
      <c r="R74" s="130"/>
      <c r="S74" s="130"/>
      <c r="T74" s="130"/>
      <c r="U74" s="90"/>
      <c r="V74" s="88"/>
      <c r="W74" s="124"/>
      <c r="X74" s="124"/>
      <c r="AA74" s="113"/>
      <c r="AB74" s="54"/>
    </row>
    <row r="75" spans="1:28" s="100" customFormat="1">
      <c r="A75" s="102" t="s">
        <v>94</v>
      </c>
      <c r="B75" s="103" t="s">
        <v>95</v>
      </c>
      <c r="C75" s="104"/>
      <c r="D75" s="132"/>
      <c r="E75" s="104"/>
      <c r="F75" s="106"/>
      <c r="G75" s="104"/>
      <c r="H75" s="132">
        <f>SUM(H43,H72,H73)</f>
        <v>16041.771328060486</v>
      </c>
      <c r="I75" s="132">
        <f>SUM(I43,I72,I73)</f>
        <v>1218.8454726577656</v>
      </c>
      <c r="J75" s="132" t="e">
        <f t="shared" si="28"/>
        <v>#DIV/0!</v>
      </c>
      <c r="K75" s="104">
        <f>L75*10/H75</f>
        <v>1.6770200192871665</v>
      </c>
      <c r="L75" s="107">
        <f>SUM(L43,L72,L73,L74)</f>
        <v>2690.2371661984312</v>
      </c>
      <c r="M75" s="133">
        <f>H75*N75/10</f>
        <v>0</v>
      </c>
      <c r="N75" s="133"/>
      <c r="O75" s="133">
        <f>SUM(O43,O72)</f>
        <v>0</v>
      </c>
      <c r="P75" s="133">
        <f>SUM(P43,P72)</f>
        <v>0</v>
      </c>
      <c r="Q75" s="133">
        <f>SUM(Q43,Q72)</f>
        <v>0</v>
      </c>
      <c r="R75" s="133">
        <f>(SUM(O75:Q75))</f>
        <v>0</v>
      </c>
      <c r="S75" s="133">
        <f>R75*10/H75</f>
        <v>0</v>
      </c>
      <c r="T75" s="133">
        <f>SUM(T43,T72)</f>
        <v>0</v>
      </c>
      <c r="U75" s="107">
        <f t="shared" si="31"/>
        <v>3909.0826388561968</v>
      </c>
      <c r="V75" s="104">
        <f>U75/H75*10</f>
        <v>2.4368148372856906</v>
      </c>
      <c r="W75" s="124"/>
      <c r="X75" s="124"/>
      <c r="AA75" s="113"/>
      <c r="AB75" s="54"/>
    </row>
    <row r="76" spans="1:28">
      <c r="D76" s="15"/>
      <c r="H76" s="15"/>
      <c r="J76" s="15"/>
      <c r="L76" s="110"/>
      <c r="N76" s="15"/>
      <c r="P76" s="15"/>
      <c r="R76" s="15"/>
      <c r="T76" s="15"/>
      <c r="U76" s="7"/>
      <c r="V76" s="15"/>
      <c r="X76" s="15"/>
    </row>
    <row r="77" spans="1:28">
      <c r="U77" s="111"/>
    </row>
    <row r="78" spans="1:28" ht="12.75" customHeight="1"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80" spans="1:28" ht="12.75" customHeight="1"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</sheetData>
  <mergeCells count="5">
    <mergeCell ref="I4:J4"/>
    <mergeCell ref="K4:L4"/>
    <mergeCell ref="M4:N4"/>
    <mergeCell ref="O4:S4"/>
    <mergeCell ref="U4:V4"/>
  </mergeCells>
  <printOptions horizontalCentered="1" verticalCentered="1"/>
  <pageMargins left="0.1" right="0.1" top="0.1" bottom="0.1" header="0" footer="0"/>
  <pageSetup paperSize="9"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G80"/>
  <sheetViews>
    <sheetView view="pageBreakPreview" topLeftCell="A59" zoomScale="60" workbookViewId="0">
      <selection activeCell="H75" sqref="H75"/>
    </sheetView>
  </sheetViews>
  <sheetFormatPr defaultRowHeight="12.75" outlineLevelRow="1" outlineLevelCol="1"/>
  <cols>
    <col min="1" max="1" width="4.7109375" style="7" customWidth="1"/>
    <col min="2" max="2" width="31.7109375" style="15" customWidth="1"/>
    <col min="3" max="3" width="13" style="7" bestFit="1" customWidth="1"/>
    <col min="4" max="4" width="9.7109375" style="7" bestFit="1" customWidth="1"/>
    <col min="5" max="5" width="13.42578125" style="7" bestFit="1" customWidth="1"/>
    <col min="6" max="6" width="11" style="7" bestFit="1" customWidth="1"/>
    <col min="7" max="7" width="12.7109375" style="7" bestFit="1" customWidth="1"/>
    <col min="8" max="8" width="11.5703125" style="7" customWidth="1"/>
    <col min="9" max="9" width="9.85546875" style="7" customWidth="1"/>
    <col min="10" max="10" width="14.7109375" style="7" bestFit="1" customWidth="1"/>
    <col min="11" max="11" width="9" style="7" customWidth="1"/>
    <col min="12" max="12" width="9.42578125" style="7" customWidth="1"/>
    <col min="13" max="13" width="9" style="7" hidden="1" customWidth="1" outlineLevel="1"/>
    <col min="14" max="14" width="8.140625" style="7" hidden="1" customWidth="1" outlineLevel="1"/>
    <col min="15" max="15" width="8.28515625" style="7" hidden="1" customWidth="1" outlineLevel="1"/>
    <col min="16" max="16" width="11.42578125" style="7" hidden="1" customWidth="1" outlineLevel="1"/>
    <col min="17" max="17" width="9.85546875" style="7" hidden="1" customWidth="1" outlineLevel="1"/>
    <col min="18" max="18" width="10.42578125" style="7" hidden="1" customWidth="1" outlineLevel="1"/>
    <col min="19" max="19" width="9.28515625" style="7" hidden="1" customWidth="1" outlineLevel="1"/>
    <col min="20" max="20" width="9.42578125" style="7" hidden="1" customWidth="1" outlineLevel="1"/>
    <col min="21" max="21" width="13.7109375" style="17" customWidth="1" collapsed="1"/>
    <col min="22" max="22" width="11" style="17" bestFit="1" customWidth="1"/>
    <col min="23" max="23" width="12" style="7" hidden="1" customWidth="1" outlineLevel="1"/>
    <col min="24" max="24" width="11.85546875" style="7" hidden="1" customWidth="1" outlineLevel="1"/>
    <col min="25" max="25" width="9.140625" style="7" collapsed="1"/>
    <col min="26" max="26" width="9.140625" style="7"/>
    <col min="27" max="27" width="13.140625" style="7" bestFit="1" customWidth="1"/>
    <col min="28" max="31" width="9.140625" style="7"/>
    <col min="32" max="32" width="9.7109375" style="7" bestFit="1" customWidth="1"/>
    <col min="33" max="16384" width="9.140625" style="7"/>
  </cols>
  <sheetData>
    <row r="1" spans="1:30">
      <c r="A1" s="1"/>
      <c r="B1" s="2"/>
      <c r="C1" s="3"/>
      <c r="D1" s="3"/>
      <c r="E1" s="4"/>
      <c r="F1" s="4" t="s">
        <v>0</v>
      </c>
      <c r="G1" s="4"/>
      <c r="H1" s="3"/>
      <c r="I1" s="4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"/>
      <c r="X1" s="6"/>
    </row>
    <row r="2" spans="1:30" ht="12.75" customHeight="1">
      <c r="A2" s="8" t="s">
        <v>98</v>
      </c>
      <c r="B2" s="9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 t="s">
        <v>2</v>
      </c>
      <c r="V2" s="12"/>
      <c r="W2" s="13"/>
      <c r="X2" s="14"/>
    </row>
    <row r="3" spans="1:30">
      <c r="I3" s="113"/>
    </row>
    <row r="4" spans="1:30">
      <c r="A4" s="18"/>
      <c r="B4" s="19"/>
      <c r="C4" s="19"/>
      <c r="D4" s="19"/>
      <c r="E4" s="19"/>
      <c r="F4" s="19"/>
      <c r="G4" s="19"/>
      <c r="H4" s="19"/>
      <c r="I4" s="20" t="s">
        <v>3</v>
      </c>
      <c r="J4" s="21"/>
      <c r="K4" s="22" t="s">
        <v>4</v>
      </c>
      <c r="L4" s="22"/>
      <c r="M4" s="23" t="s">
        <v>5</v>
      </c>
      <c r="N4" s="23"/>
      <c r="O4" s="24" t="s">
        <v>6</v>
      </c>
      <c r="P4" s="24"/>
      <c r="Q4" s="24"/>
      <c r="R4" s="24"/>
      <c r="S4" s="24"/>
      <c r="T4" s="25"/>
      <c r="U4" s="26"/>
      <c r="V4" s="26"/>
      <c r="W4" s="27"/>
      <c r="X4" s="27"/>
    </row>
    <row r="5" spans="1:30" s="32" customFormat="1" ht="74.25" customHeight="1">
      <c r="A5" s="28" t="s">
        <v>7</v>
      </c>
      <c r="B5" s="28" t="s">
        <v>8</v>
      </c>
      <c r="C5" s="28" t="s">
        <v>9</v>
      </c>
      <c r="D5" s="28" t="s">
        <v>10</v>
      </c>
      <c r="E5" s="28" t="s">
        <v>11</v>
      </c>
      <c r="F5" s="28" t="s">
        <v>12</v>
      </c>
      <c r="G5" s="28" t="s">
        <v>13</v>
      </c>
      <c r="H5" s="28" t="s">
        <v>14</v>
      </c>
      <c r="I5" s="29" t="s">
        <v>15</v>
      </c>
      <c r="J5" s="29" t="s">
        <v>16</v>
      </c>
      <c r="K5" s="25" t="s">
        <v>17</v>
      </c>
      <c r="L5" s="25" t="s">
        <v>18</v>
      </c>
      <c r="M5" s="30" t="s">
        <v>19</v>
      </c>
      <c r="N5" s="30" t="s">
        <v>20</v>
      </c>
      <c r="O5" s="25" t="s">
        <v>21</v>
      </c>
      <c r="P5" s="25" t="s">
        <v>22</v>
      </c>
      <c r="Q5" s="25" t="s">
        <v>23</v>
      </c>
      <c r="R5" s="25" t="s">
        <v>24</v>
      </c>
      <c r="S5" s="25" t="s">
        <v>25</v>
      </c>
      <c r="T5" s="25" t="s">
        <v>26</v>
      </c>
      <c r="U5" s="28" t="s">
        <v>27</v>
      </c>
      <c r="V5" s="28" t="s">
        <v>28</v>
      </c>
      <c r="W5" s="31" t="s">
        <v>29</v>
      </c>
      <c r="X5" s="31" t="s">
        <v>30</v>
      </c>
    </row>
    <row r="6" spans="1:30">
      <c r="A6" s="33" t="s">
        <v>31</v>
      </c>
      <c r="B6" s="34" t="s">
        <v>32</v>
      </c>
      <c r="C6" s="35"/>
      <c r="D6" s="3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7"/>
      <c r="V6" s="37"/>
      <c r="W6" s="35"/>
      <c r="X6" s="35"/>
    </row>
    <row r="7" spans="1:30">
      <c r="A7" s="38">
        <v>1</v>
      </c>
      <c r="B7" s="35" t="s">
        <v>33</v>
      </c>
      <c r="C7" s="39">
        <f>'[1]Input_St Details'!K7</f>
        <v>2100</v>
      </c>
      <c r="D7" s="40">
        <f t="shared" ref="D7:D22" si="0">E7/C7</f>
        <v>0.23351904761904763</v>
      </c>
      <c r="E7" s="39">
        <f>'[1]Input_St Details'!AO7</f>
        <v>490.39</v>
      </c>
      <c r="F7" s="41">
        <f>'[1]Input_Cap Allo'!U6</f>
        <v>0.1696</v>
      </c>
      <c r="G7" s="42">
        <f t="shared" ref="G7:G21" si="1">E7*F7</f>
        <v>83.170143999999993</v>
      </c>
      <c r="H7" s="43">
        <f>'[1]F1a 12-13-W'!O8</f>
        <v>785.941769681197</v>
      </c>
      <c r="I7" s="114">
        <f>[1]West!DN330</f>
        <v>21.390671688571427</v>
      </c>
      <c r="J7" s="115">
        <f t="shared" ref="J7:J22" si="2">I7*10^7/G7</f>
        <v>2571917.115902965</v>
      </c>
      <c r="K7" s="42">
        <f>'[1]Input_St Details'!EC7</f>
        <v>0.94681100316308464</v>
      </c>
      <c r="L7" s="46">
        <f>[1]West!DN271</f>
        <v>74.413831537962423</v>
      </c>
      <c r="M7" s="116">
        <f t="shared" ref="M7:M21" si="3">H7*N7/10</f>
        <v>0</v>
      </c>
      <c r="N7" s="117"/>
      <c r="O7" s="118"/>
      <c r="P7" s="118"/>
      <c r="Q7" s="118"/>
      <c r="R7" s="115">
        <f t="shared" ref="R7:R22" si="4">(SUM(O7:Q7))</f>
        <v>0</v>
      </c>
      <c r="S7" s="119">
        <f t="shared" ref="S7:S22" si="5">R7*10/H7</f>
        <v>0</v>
      </c>
      <c r="T7" s="119"/>
      <c r="U7" s="50">
        <f t="shared" ref="U7:U22" si="6">SUM(I7,L7,M7,R7)</f>
        <v>95.804503226533853</v>
      </c>
      <c r="V7" s="51">
        <f t="shared" ref="V7:V22" si="7">U7*10/H7</f>
        <v>1.218977116655795</v>
      </c>
      <c r="W7" s="120"/>
      <c r="X7" s="120"/>
      <c r="Y7" s="53"/>
      <c r="AA7" s="113"/>
      <c r="AB7" s="54"/>
      <c r="AD7" s="55"/>
    </row>
    <row r="8" spans="1:30">
      <c r="A8" s="38">
        <v>2</v>
      </c>
      <c r="B8" s="35" t="s">
        <v>34</v>
      </c>
      <c r="C8" s="39">
        <f>'[1]Input_St Details'!K8</f>
        <v>1260</v>
      </c>
      <c r="D8" s="40">
        <f t="shared" si="0"/>
        <v>0.35359523809523807</v>
      </c>
      <c r="E8" s="39">
        <f>'[1]Input_St Details'!AO8</f>
        <v>445.53</v>
      </c>
      <c r="F8" s="41">
        <f>'[1]Input_Cap Allo'!U7</f>
        <v>0.16700000000000001</v>
      </c>
      <c r="G8" s="42">
        <f t="shared" si="1"/>
        <v>74.403509999999997</v>
      </c>
      <c r="H8" s="43">
        <f>'[1]F1a 12-13-W'!O9</f>
        <v>507.26114183474306</v>
      </c>
      <c r="I8" s="114">
        <f>[1]West!DN331</f>
        <v>18.029860085952386</v>
      </c>
      <c r="J8" s="115">
        <f t="shared" si="2"/>
        <v>2423253.9682539692</v>
      </c>
      <c r="K8" s="42">
        <f>'[1]Input_St Details'!EC8</f>
        <v>1.86759144471909</v>
      </c>
      <c r="L8" s="46">
        <f>[1]West!DN272</f>
        <v>94.735656872900293</v>
      </c>
      <c r="M8" s="116">
        <f t="shared" si="3"/>
        <v>0</v>
      </c>
      <c r="N8" s="119"/>
      <c r="O8" s="118"/>
      <c r="P8" s="118"/>
      <c r="Q8" s="118"/>
      <c r="R8" s="115">
        <f t="shared" si="4"/>
        <v>0</v>
      </c>
      <c r="S8" s="119">
        <f t="shared" si="5"/>
        <v>0</v>
      </c>
      <c r="T8" s="119"/>
      <c r="U8" s="50">
        <f t="shared" si="6"/>
        <v>112.76551695885269</v>
      </c>
      <c r="V8" s="51">
        <f t="shared" si="7"/>
        <v>2.2230269117595793</v>
      </c>
      <c r="W8" s="120"/>
      <c r="X8" s="120"/>
      <c r="AA8" s="113"/>
      <c r="AB8" s="54"/>
      <c r="AD8" s="55"/>
    </row>
    <row r="9" spans="1:30">
      <c r="A9" s="38">
        <v>3</v>
      </c>
      <c r="B9" s="35" t="s">
        <v>35</v>
      </c>
      <c r="C9" s="39">
        <f>'[1]Input_St Details'!K9</f>
        <v>1000</v>
      </c>
      <c r="D9" s="40">
        <f t="shared" si="0"/>
        <v>0.32129000000000002</v>
      </c>
      <c r="E9" s="39">
        <f>'[1]Input_St Details'!AO9</f>
        <v>321.29000000000002</v>
      </c>
      <c r="F9" s="41">
        <f>'[1]Input_Cap Allo'!U8</f>
        <v>0.36830000000000002</v>
      </c>
      <c r="G9" s="42">
        <f t="shared" si="1"/>
        <v>118.33110700000002</v>
      </c>
      <c r="H9" s="43">
        <f>'[1]F1a 12-13-W'!O10</f>
        <v>832.11957547169811</v>
      </c>
      <c r="I9" s="114">
        <f>[1]West!DN332</f>
        <v>47.379775242800001</v>
      </c>
      <c r="J9" s="115">
        <f t="shared" si="2"/>
        <v>4003999.9999999995</v>
      </c>
      <c r="K9" s="42">
        <f>'[1]Input_St Details'!EC9</f>
        <v>1.8213149549927286</v>
      </c>
      <c r="L9" s="46">
        <f>[1]West!DN273</f>
        <v>151.5551827148804</v>
      </c>
      <c r="M9" s="116">
        <f t="shared" si="3"/>
        <v>0</v>
      </c>
      <c r="N9" s="119"/>
      <c r="O9" s="118"/>
      <c r="P9" s="118"/>
      <c r="Q9" s="118"/>
      <c r="R9" s="115">
        <f t="shared" si="4"/>
        <v>0</v>
      </c>
      <c r="S9" s="119">
        <f t="shared" si="5"/>
        <v>0</v>
      </c>
      <c r="T9" s="119"/>
      <c r="U9" s="50">
        <f t="shared" si="6"/>
        <v>198.93495795768041</v>
      </c>
      <c r="V9" s="51">
        <f t="shared" si="7"/>
        <v>2.3907015748897802</v>
      </c>
      <c r="W9" s="120"/>
      <c r="X9" s="120"/>
      <c r="AA9" s="113"/>
      <c r="AB9" s="54"/>
      <c r="AD9" s="55"/>
    </row>
    <row r="10" spans="1:30">
      <c r="A10" s="38">
        <v>4</v>
      </c>
      <c r="B10" s="35" t="s">
        <v>36</v>
      </c>
      <c r="C10" s="39">
        <f>'[1]Input_St Details'!K10</f>
        <v>1000</v>
      </c>
      <c r="D10" s="40">
        <f t="shared" si="0"/>
        <v>0.24980000000000002</v>
      </c>
      <c r="E10" s="39">
        <f>'[1]Input_St Details'!AO10</f>
        <v>249.8</v>
      </c>
      <c r="F10" s="41">
        <f>'[1]Input_Cap Allo'!U9</f>
        <v>0.35920000000000002</v>
      </c>
      <c r="G10" s="42">
        <f t="shared" si="1"/>
        <v>89.728160000000003</v>
      </c>
      <c r="H10" s="43">
        <f>'[1]F1a 12-13-W'!O11</f>
        <v>620.91704619388418</v>
      </c>
      <c r="I10" s="114">
        <f>[1]West!DN333</f>
        <v>54.458712148800025</v>
      </c>
      <c r="J10" s="115">
        <f t="shared" si="2"/>
        <v>6069300.0000000028</v>
      </c>
      <c r="K10" s="42">
        <f>'[1]Input_St Details'!EC10</f>
        <v>1.8163496918816329</v>
      </c>
      <c r="L10" s="46">
        <f>[1]West!DN274</f>
        <v>112.78024855383151</v>
      </c>
      <c r="M10" s="116">
        <f t="shared" si="3"/>
        <v>0</v>
      </c>
      <c r="N10" s="119"/>
      <c r="O10" s="118"/>
      <c r="P10" s="119"/>
      <c r="Q10" s="118"/>
      <c r="R10" s="115">
        <f t="shared" si="4"/>
        <v>0</v>
      </c>
      <c r="S10" s="119">
        <f t="shared" si="5"/>
        <v>0</v>
      </c>
      <c r="T10" s="119"/>
      <c r="U10" s="50">
        <f t="shared" si="6"/>
        <v>167.23896070263154</v>
      </c>
      <c r="V10" s="51">
        <f t="shared" si="7"/>
        <v>2.6934187381032282</v>
      </c>
      <c r="W10" s="120"/>
      <c r="X10" s="120"/>
      <c r="AA10" s="113"/>
      <c r="AB10" s="54"/>
      <c r="AD10" s="55"/>
    </row>
    <row r="11" spans="1:30">
      <c r="A11" s="38">
        <v>5</v>
      </c>
      <c r="B11" s="35" t="s">
        <v>37</v>
      </c>
      <c r="C11" s="39">
        <f>'[1]Input_St Details'!K11</f>
        <v>656.2</v>
      </c>
      <c r="D11" s="40">
        <f t="shared" si="0"/>
        <v>0.21334958854007924</v>
      </c>
      <c r="E11" s="39">
        <f>'[1]Input_St Details'!AO11</f>
        <v>140</v>
      </c>
      <c r="F11" s="41">
        <f>'[1]Input_Cap Allo'!U10</f>
        <v>0.5</v>
      </c>
      <c r="G11" s="42">
        <f t="shared" si="1"/>
        <v>70</v>
      </c>
      <c r="H11" s="43">
        <f>'[1]F1a 12-13-W'!O12</f>
        <v>375.95966167859467</v>
      </c>
      <c r="I11" s="114">
        <f>[1]West!DN334</f>
        <v>21.418003047851268</v>
      </c>
      <c r="J11" s="115">
        <f t="shared" si="2"/>
        <v>3059714.7211216097</v>
      </c>
      <c r="K11" s="42">
        <f>'[1]Input_St Details'!EC11</f>
        <v>5.5451265043322291</v>
      </c>
      <c r="L11" s="46">
        <f>[1]West!DN275</f>
        <v>208.4743884533753</v>
      </c>
      <c r="M11" s="116">
        <f t="shared" si="3"/>
        <v>0</v>
      </c>
      <c r="N11" s="119"/>
      <c r="O11" s="119"/>
      <c r="P11" s="119"/>
      <c r="Q11" s="118"/>
      <c r="R11" s="115">
        <f t="shared" si="4"/>
        <v>0</v>
      </c>
      <c r="S11" s="119">
        <f t="shared" si="5"/>
        <v>0</v>
      </c>
      <c r="T11" s="119"/>
      <c r="U11" s="50">
        <f t="shared" si="6"/>
        <v>229.89239150122657</v>
      </c>
      <c r="V11" s="51">
        <f t="shared" si="7"/>
        <v>6.1148153627651682</v>
      </c>
      <c r="W11" s="120"/>
      <c r="X11" s="120"/>
      <c r="AA11" s="113"/>
      <c r="AB11" s="54"/>
      <c r="AD11" s="55"/>
    </row>
    <row r="12" spans="1:30">
      <c r="A12" s="38">
        <v>6</v>
      </c>
      <c r="B12" s="35" t="s">
        <v>38</v>
      </c>
      <c r="C12" s="39">
        <f>'[1]Input_St Details'!K12</f>
        <v>657.39</v>
      </c>
      <c r="D12" s="40">
        <f t="shared" si="0"/>
        <v>0.17797654360425319</v>
      </c>
      <c r="E12" s="39">
        <f>'[1]Input_St Details'!AO12</f>
        <v>117</v>
      </c>
      <c r="F12" s="41">
        <f>'[1]Input_Cap Allo'!U11</f>
        <v>0.5</v>
      </c>
      <c r="G12" s="42">
        <f t="shared" si="1"/>
        <v>58.5</v>
      </c>
      <c r="H12" s="43">
        <f>'[1]F1a 12-13-W'!O13</f>
        <v>311.25569290826286</v>
      </c>
      <c r="I12" s="114">
        <f>[1]West!DN335</f>
        <v>26.126956601104364</v>
      </c>
      <c r="J12" s="115">
        <f t="shared" si="2"/>
        <v>4466146.427539207</v>
      </c>
      <c r="K12" s="42">
        <f>'[1]Input_St Details'!EC12</f>
        <v>3.0535644300077811</v>
      </c>
      <c r="L12" s="46">
        <f>[1]West!DN276</f>
        <v>95.043931250209653</v>
      </c>
      <c r="M12" s="116">
        <f t="shared" si="3"/>
        <v>0</v>
      </c>
      <c r="N12" s="119"/>
      <c r="O12" s="56"/>
      <c r="P12" s="119"/>
      <c r="Q12" s="56"/>
      <c r="R12" s="56">
        <f t="shared" si="4"/>
        <v>0</v>
      </c>
      <c r="S12" s="56">
        <f t="shared" si="5"/>
        <v>0</v>
      </c>
      <c r="T12" s="119"/>
      <c r="U12" s="50">
        <f t="shared" si="6"/>
        <v>121.17088785131402</v>
      </c>
      <c r="V12" s="51">
        <f t="shared" si="7"/>
        <v>3.8929693693032954</v>
      </c>
      <c r="W12" s="120"/>
      <c r="X12" s="120"/>
      <c r="AA12" s="113"/>
      <c r="AB12" s="54"/>
      <c r="AD12" s="55"/>
    </row>
    <row r="13" spans="1:30">
      <c r="A13" s="38">
        <v>7</v>
      </c>
      <c r="B13" s="35" t="s">
        <v>39</v>
      </c>
      <c r="C13" s="39">
        <f>'[1]Input_St Details'!K13</f>
        <v>440</v>
      </c>
      <c r="D13" s="40">
        <f t="shared" si="0"/>
        <v>0.25318181818181817</v>
      </c>
      <c r="E13" s="39">
        <f>'[1]Input_St Details'!AO13</f>
        <v>111.4</v>
      </c>
      <c r="F13" s="41">
        <f>'[1]Input_Cap Allo'!U12</f>
        <v>0.5</v>
      </c>
      <c r="G13" s="42">
        <f t="shared" si="1"/>
        <v>55.7</v>
      </c>
      <c r="H13" s="43">
        <f>'[1]F1a 12-13-W'!O15</f>
        <v>190.72869225764481</v>
      </c>
      <c r="I13" s="114">
        <f>[1]West!DN336</f>
        <v>0</v>
      </c>
      <c r="J13" s="115">
        <f t="shared" si="2"/>
        <v>0</v>
      </c>
      <c r="K13" s="42">
        <f>'[1]Input_St Details'!EC13</f>
        <v>2.1740596879095606</v>
      </c>
      <c r="L13" s="46">
        <f>[1]West!DN277</f>
        <v>41.46555611650539</v>
      </c>
      <c r="M13" s="116">
        <f t="shared" si="3"/>
        <v>0</v>
      </c>
      <c r="N13" s="119"/>
      <c r="O13" s="119"/>
      <c r="P13" s="119"/>
      <c r="Q13" s="119"/>
      <c r="R13" s="115">
        <f t="shared" si="4"/>
        <v>0</v>
      </c>
      <c r="S13" s="56">
        <f t="shared" si="5"/>
        <v>0</v>
      </c>
      <c r="T13" s="119"/>
      <c r="U13" s="50">
        <f t="shared" si="6"/>
        <v>41.46555611650539</v>
      </c>
      <c r="V13" s="51">
        <f t="shared" si="7"/>
        <v>2.1740596879095606</v>
      </c>
      <c r="W13" s="120"/>
      <c r="X13" s="120"/>
      <c r="AA13" s="113"/>
      <c r="AB13" s="54"/>
    </row>
    <row r="14" spans="1:30">
      <c r="A14" s="38">
        <v>8</v>
      </c>
      <c r="B14" s="35" t="s">
        <v>40</v>
      </c>
      <c r="C14" s="39">
        <f>'[1]Input_St Details'!K14</f>
        <v>1080</v>
      </c>
      <c r="D14" s="40">
        <f t="shared" si="0"/>
        <v>0.21646296296296297</v>
      </c>
      <c r="E14" s="39">
        <f>'[1]Input_St Details'!AO14</f>
        <v>233.78</v>
      </c>
      <c r="F14" s="41">
        <f>'[1]Input_Cap Allo'!U13</f>
        <v>0.5</v>
      </c>
      <c r="G14" s="42">
        <f t="shared" si="1"/>
        <v>116.89</v>
      </c>
      <c r="H14" s="43">
        <f>'[1]F1a 12-13-W'!O16</f>
        <v>423.3246584255042</v>
      </c>
      <c r="I14" s="114">
        <f>[1]West!DN337</f>
        <v>0</v>
      </c>
      <c r="J14" s="115">
        <f t="shared" si="2"/>
        <v>0</v>
      </c>
      <c r="K14" s="42">
        <f>'[1]Input_St Details'!EC14</f>
        <v>3.2237342850520072</v>
      </c>
      <c r="L14" s="46">
        <f>[1]West!DN278</f>
        <v>136.46862150742282</v>
      </c>
      <c r="M14" s="116">
        <f t="shared" si="3"/>
        <v>0</v>
      </c>
      <c r="N14" s="121"/>
      <c r="O14" s="119"/>
      <c r="P14" s="56"/>
      <c r="Q14" s="56"/>
      <c r="R14" s="56">
        <f t="shared" si="4"/>
        <v>0</v>
      </c>
      <c r="S14" s="119">
        <f t="shared" si="5"/>
        <v>0</v>
      </c>
      <c r="T14" s="119"/>
      <c r="U14" s="50">
        <f t="shared" si="6"/>
        <v>136.46862150742282</v>
      </c>
      <c r="V14" s="51">
        <f t="shared" si="7"/>
        <v>3.2237342850520077</v>
      </c>
      <c r="W14" s="120"/>
      <c r="X14" s="120"/>
      <c r="AA14" s="113"/>
      <c r="AB14" s="54"/>
      <c r="AD14" s="55"/>
    </row>
    <row r="15" spans="1:30">
      <c r="A15" s="38">
        <v>9</v>
      </c>
      <c r="B15" s="35" t="s">
        <v>41</v>
      </c>
      <c r="C15" s="39">
        <f>'[1]Input_St Details'!K15</f>
        <v>1600</v>
      </c>
      <c r="D15" s="40">
        <f t="shared" si="0"/>
        <v>0</v>
      </c>
      <c r="E15" s="39">
        <f>'[1]Input_St Details'!AO15</f>
        <v>0</v>
      </c>
      <c r="F15" s="41">
        <f>'[1]Input_Cap Allo'!U14</f>
        <v>0.45</v>
      </c>
      <c r="G15" s="42">
        <f t="shared" si="1"/>
        <v>0</v>
      </c>
      <c r="H15" s="43">
        <f>'[1]F1a 12-13-W'!O18</f>
        <v>0</v>
      </c>
      <c r="I15" s="114">
        <f>[1]West!DN338</f>
        <v>0</v>
      </c>
      <c r="J15" s="115">
        <v>0</v>
      </c>
      <c r="K15" s="42">
        <f>'[1]Input_St Details'!EC15</f>
        <v>0.93925501953722368</v>
      </c>
      <c r="L15" s="46">
        <f>[1]West!DN279</f>
        <v>0</v>
      </c>
      <c r="M15" s="116">
        <f t="shared" si="3"/>
        <v>0</v>
      </c>
      <c r="N15" s="121"/>
      <c r="O15" s="119"/>
      <c r="P15" s="56"/>
      <c r="Q15" s="56"/>
      <c r="R15" s="56">
        <f t="shared" si="4"/>
        <v>0</v>
      </c>
      <c r="S15" s="119" t="e">
        <f t="shared" si="5"/>
        <v>#DIV/0!</v>
      </c>
      <c r="T15" s="119"/>
      <c r="U15" s="50">
        <f t="shared" si="6"/>
        <v>0</v>
      </c>
      <c r="V15" s="51" t="e">
        <f t="shared" si="7"/>
        <v>#DIV/0!</v>
      </c>
      <c r="W15" s="120"/>
      <c r="X15" s="120"/>
      <c r="AA15" s="113"/>
      <c r="AB15" s="54"/>
      <c r="AD15" s="55"/>
    </row>
    <row r="16" spans="1:30">
      <c r="A16" s="38">
        <v>10</v>
      </c>
      <c r="B16" s="35" t="s">
        <v>42</v>
      </c>
      <c r="C16" s="39">
        <f>'[1]Input_St Details'!K16</f>
        <v>1000</v>
      </c>
      <c r="D16" s="40">
        <f t="shared" si="0"/>
        <v>0</v>
      </c>
      <c r="E16" s="39">
        <f>'[1]Input_St Details'!AO16</f>
        <v>0</v>
      </c>
      <c r="F16" s="41">
        <f>'[1]Input_Cap Allo'!U15</f>
        <v>0.3</v>
      </c>
      <c r="G16" s="42">
        <f t="shared" si="1"/>
        <v>0</v>
      </c>
      <c r="H16" s="43">
        <f>'[1]F1a 12-13-W'!O19</f>
        <v>0</v>
      </c>
      <c r="I16" s="114">
        <f>[1]West!DN339</f>
        <v>0</v>
      </c>
      <c r="J16" s="115">
        <v>0</v>
      </c>
      <c r="K16" s="42">
        <f>'[1]Input_St Details'!EC16</f>
        <v>0.76903496411138139</v>
      </c>
      <c r="L16" s="46">
        <f>[1]West!DN280</f>
        <v>0</v>
      </c>
      <c r="M16" s="116">
        <f t="shared" si="3"/>
        <v>0</v>
      </c>
      <c r="N16" s="121"/>
      <c r="O16" s="119"/>
      <c r="P16" s="56"/>
      <c r="Q16" s="56"/>
      <c r="R16" s="56">
        <f t="shared" si="4"/>
        <v>0</v>
      </c>
      <c r="S16" s="119" t="e">
        <f t="shared" si="5"/>
        <v>#DIV/0!</v>
      </c>
      <c r="T16" s="119"/>
      <c r="U16" s="50">
        <f t="shared" si="6"/>
        <v>0</v>
      </c>
      <c r="V16" s="51" t="e">
        <f t="shared" si="7"/>
        <v>#DIV/0!</v>
      </c>
      <c r="W16" s="120"/>
      <c r="X16" s="120"/>
      <c r="AA16" s="113"/>
      <c r="AB16" s="54"/>
    </row>
    <row r="17" spans="1:28">
      <c r="A17" s="38">
        <v>11</v>
      </c>
      <c r="B17" s="58" t="s">
        <v>43</v>
      </c>
      <c r="C17" s="39">
        <f>'[1]Input_St Details'!K17</f>
        <v>840</v>
      </c>
      <c r="D17" s="40">
        <f t="shared" si="0"/>
        <v>0</v>
      </c>
      <c r="E17" s="39">
        <f>'[1]Input_St Details'!AO17</f>
        <v>0</v>
      </c>
      <c r="F17" s="41">
        <f>'[1]Input_Cap Allo'!U16</f>
        <v>0.45</v>
      </c>
      <c r="G17" s="42">
        <f t="shared" si="1"/>
        <v>0</v>
      </c>
      <c r="H17" s="43">
        <f>'[1]F1a 12-13-W'!O20</f>
        <v>0</v>
      </c>
      <c r="I17" s="114">
        <f>[1]West!DN340</f>
        <v>0</v>
      </c>
      <c r="J17" s="115">
        <v>0</v>
      </c>
      <c r="K17" s="42">
        <f>'[1]Input_St Details'!EC17</f>
        <v>0.67504954317220645</v>
      </c>
      <c r="L17" s="46">
        <f>[1]West!DN281</f>
        <v>0</v>
      </c>
      <c r="M17" s="116">
        <f t="shared" si="3"/>
        <v>0</v>
      </c>
      <c r="N17" s="119"/>
      <c r="O17" s="119"/>
      <c r="P17" s="56"/>
      <c r="Q17" s="119"/>
      <c r="R17" s="56">
        <f t="shared" si="4"/>
        <v>0</v>
      </c>
      <c r="S17" s="119" t="e">
        <f t="shared" si="5"/>
        <v>#DIV/0!</v>
      </c>
      <c r="T17" s="119"/>
      <c r="U17" s="50">
        <f t="shared" si="6"/>
        <v>0</v>
      </c>
      <c r="V17" s="51" t="e">
        <f t="shared" si="7"/>
        <v>#DIV/0!</v>
      </c>
      <c r="W17" s="120"/>
      <c r="X17" s="120"/>
      <c r="AA17" s="113"/>
      <c r="AB17" s="54"/>
    </row>
    <row r="18" spans="1:28" outlineLevel="1">
      <c r="A18" s="38">
        <v>12</v>
      </c>
      <c r="B18" s="58" t="str">
        <f>'[1]Input_St Details'!C42</f>
        <v>NTPC - Sipat Stage II</v>
      </c>
      <c r="C18" s="39">
        <f>'[1]Input_St Details'!K42</f>
        <v>1000</v>
      </c>
      <c r="D18" s="40">
        <f t="shared" si="0"/>
        <v>0.19245999999999999</v>
      </c>
      <c r="E18" s="39">
        <f>'[1]Input_St Details'!AO42</f>
        <v>192.45999999999998</v>
      </c>
      <c r="F18" s="41">
        <f>'[1]Input_Cap Allo'!T41</f>
        <v>0.45</v>
      </c>
      <c r="G18" s="42">
        <f t="shared" si="1"/>
        <v>86.606999999999999</v>
      </c>
      <c r="H18" s="43">
        <f>'[1]F1a 12-13-W'!O14</f>
        <v>254.93617436564736</v>
      </c>
      <c r="I18" s="114">
        <f>[1]West!DN365</f>
        <v>20.581544606559991</v>
      </c>
      <c r="J18" s="115">
        <f t="shared" si="2"/>
        <v>2376429.6888888879</v>
      </c>
      <c r="K18" s="42">
        <f>'[1]Input_St Details'!EC42</f>
        <v>1.146939512174781</v>
      </c>
      <c r="L18" s="46">
        <f>[1]West!DN306</f>
        <v>29.239637146264052</v>
      </c>
      <c r="M18" s="115">
        <f t="shared" si="3"/>
        <v>0</v>
      </c>
      <c r="N18" s="119"/>
      <c r="O18" s="119"/>
      <c r="P18" s="119"/>
      <c r="Q18" s="119"/>
      <c r="R18" s="56">
        <f t="shared" si="4"/>
        <v>0</v>
      </c>
      <c r="S18" s="119">
        <f t="shared" si="5"/>
        <v>0</v>
      </c>
      <c r="T18" s="119"/>
      <c r="U18" s="50">
        <f t="shared" si="6"/>
        <v>49.821181752824046</v>
      </c>
      <c r="V18" s="51">
        <f t="shared" si="7"/>
        <v>1.9542609783328357</v>
      </c>
      <c r="W18" s="120"/>
      <c r="X18" s="120"/>
      <c r="AA18" s="113"/>
      <c r="AB18" s="54"/>
    </row>
    <row r="19" spans="1:28" outlineLevel="1">
      <c r="A19" s="38">
        <v>13</v>
      </c>
      <c r="B19" s="58" t="str">
        <f>'[1]Input_St Details'!C43</f>
        <v>NTPC - Kahalgaon 2</v>
      </c>
      <c r="C19" s="39">
        <f>'[1]Input_St Details'!K43</f>
        <v>1500</v>
      </c>
      <c r="D19" s="40">
        <f t="shared" si="0"/>
        <v>4.9333333333333333E-2</v>
      </c>
      <c r="E19" s="39">
        <f>'[1]Input_St Details'!AO43</f>
        <v>74</v>
      </c>
      <c r="F19" s="41">
        <f>'[1]Input_Cap Allo'!T42</f>
        <v>0.36</v>
      </c>
      <c r="G19" s="42">
        <f t="shared" si="1"/>
        <v>26.64</v>
      </c>
      <c r="H19" s="43">
        <f>'[1]F1a 12-13-W'!O21</f>
        <v>234.50362128412826</v>
      </c>
      <c r="I19" s="114">
        <f>[1]West!DN366</f>
        <v>21.123941333333335</v>
      </c>
      <c r="J19" s="115">
        <f t="shared" si="2"/>
        <v>7929407.4074074076</v>
      </c>
      <c r="K19" s="42">
        <f>'[1]Input_St Details'!EC43</f>
        <v>2.1063999643943756</v>
      </c>
      <c r="L19" s="46">
        <f>[1]West!DN307</f>
        <v>49.395841952323984</v>
      </c>
      <c r="M19" s="119">
        <f t="shared" si="3"/>
        <v>0</v>
      </c>
      <c r="N19" s="119"/>
      <c r="O19" s="119"/>
      <c r="P19" s="119"/>
      <c r="Q19" s="119"/>
      <c r="R19" s="56">
        <f t="shared" si="4"/>
        <v>0</v>
      </c>
      <c r="S19" s="119">
        <f t="shared" si="5"/>
        <v>0</v>
      </c>
      <c r="T19" s="119"/>
      <c r="U19" s="50">
        <f t="shared" si="6"/>
        <v>70.519783285657326</v>
      </c>
      <c r="V19" s="51">
        <f t="shared" si="7"/>
        <v>3.0071937865818481</v>
      </c>
      <c r="W19" s="120"/>
      <c r="X19" s="120"/>
      <c r="AA19" s="113"/>
      <c r="AB19" s="54"/>
    </row>
    <row r="20" spans="1:28" outlineLevel="1">
      <c r="A20" s="38">
        <v>14</v>
      </c>
      <c r="B20" s="58"/>
      <c r="C20" s="39"/>
      <c r="D20" s="40"/>
      <c r="E20" s="39"/>
      <c r="F20" s="41"/>
      <c r="G20" s="42">
        <f t="shared" si="1"/>
        <v>0</v>
      </c>
      <c r="H20" s="43"/>
      <c r="I20" s="122"/>
      <c r="J20" s="115"/>
      <c r="K20" s="42"/>
      <c r="L20" s="46"/>
      <c r="M20" s="119">
        <f t="shared" si="3"/>
        <v>0</v>
      </c>
      <c r="N20" s="119"/>
      <c r="O20" s="119"/>
      <c r="P20" s="119"/>
      <c r="Q20" s="119"/>
      <c r="R20" s="115">
        <f t="shared" si="4"/>
        <v>0</v>
      </c>
      <c r="S20" s="119" t="e">
        <f t="shared" si="5"/>
        <v>#DIV/0!</v>
      </c>
      <c r="T20" s="119"/>
      <c r="U20" s="50">
        <f t="shared" si="6"/>
        <v>0</v>
      </c>
      <c r="V20" s="51"/>
      <c r="W20" s="120"/>
      <c r="X20" s="120"/>
      <c r="AA20" s="113"/>
      <c r="AB20" s="54"/>
    </row>
    <row r="21" spans="1:28" outlineLevel="1">
      <c r="A21" s="38">
        <v>15</v>
      </c>
      <c r="B21" s="60"/>
      <c r="C21" s="39"/>
      <c r="D21" s="40"/>
      <c r="E21" s="39"/>
      <c r="F21" s="41"/>
      <c r="G21" s="42">
        <f t="shared" si="1"/>
        <v>0</v>
      </c>
      <c r="H21" s="43"/>
      <c r="I21" s="114"/>
      <c r="J21" s="115"/>
      <c r="K21" s="42"/>
      <c r="L21" s="46"/>
      <c r="M21" s="119">
        <f t="shared" si="3"/>
        <v>0</v>
      </c>
      <c r="N21" s="119"/>
      <c r="O21" s="119"/>
      <c r="P21" s="119"/>
      <c r="Q21" s="119"/>
      <c r="R21" s="115">
        <f t="shared" si="4"/>
        <v>0</v>
      </c>
      <c r="S21" s="119" t="e">
        <f t="shared" si="5"/>
        <v>#DIV/0!</v>
      </c>
      <c r="T21" s="119"/>
      <c r="U21" s="50">
        <f t="shared" si="6"/>
        <v>0</v>
      </c>
      <c r="V21" s="51"/>
      <c r="W21" s="120"/>
      <c r="X21" s="120"/>
      <c r="AA21" s="113"/>
      <c r="AB21" s="54"/>
    </row>
    <row r="22" spans="1:28" s="68" customFormat="1">
      <c r="A22" s="61"/>
      <c r="B22" s="62" t="s">
        <v>44</v>
      </c>
      <c r="C22" s="63">
        <f>SUM(C7:C21)</f>
        <v>14133.59</v>
      </c>
      <c r="D22" s="64">
        <f t="shared" si="0"/>
        <v>0.1680853909020992</v>
      </c>
      <c r="E22" s="63">
        <f>SUM(E7:E21)</f>
        <v>2375.65</v>
      </c>
      <c r="F22" s="64">
        <f>G22/E22</f>
        <v>0.32831853219118978</v>
      </c>
      <c r="G22" s="63">
        <f>SUM(G7:G21)</f>
        <v>779.969921</v>
      </c>
      <c r="H22" s="123">
        <f>SUM(H7:H21)</f>
        <v>4536.9480341013059</v>
      </c>
      <c r="I22" s="123">
        <f>SUM(I7:I21)</f>
        <v>230.50946475497278</v>
      </c>
      <c r="J22" s="123">
        <f t="shared" si="2"/>
        <v>2955363.5152934673</v>
      </c>
      <c r="K22" s="63">
        <f>L22*10/H22</f>
        <v>2.1899587313710245</v>
      </c>
      <c r="L22" s="66">
        <f>SUM(L7:L21)</f>
        <v>993.5728961056758</v>
      </c>
      <c r="M22" s="123">
        <f>SUM(M7:M21)</f>
        <v>0</v>
      </c>
      <c r="N22" s="124">
        <f>M22*10/H22</f>
        <v>0</v>
      </c>
      <c r="O22" s="123">
        <f>SUM(O7:O21)</f>
        <v>0</v>
      </c>
      <c r="P22" s="123">
        <f>SUM(P7:P21)</f>
        <v>0</v>
      </c>
      <c r="Q22" s="123">
        <f>SUM(Q7:Q21)</f>
        <v>0</v>
      </c>
      <c r="R22" s="123">
        <f t="shared" si="4"/>
        <v>0</v>
      </c>
      <c r="S22" s="124">
        <f t="shared" si="5"/>
        <v>0</v>
      </c>
      <c r="T22" s="124"/>
      <c r="U22" s="66">
        <f t="shared" si="6"/>
        <v>1224.0823608606486</v>
      </c>
      <c r="V22" s="63">
        <f t="shared" si="7"/>
        <v>2.6980303756181749</v>
      </c>
      <c r="W22" s="124"/>
      <c r="X22" s="123"/>
      <c r="Y22" s="7"/>
      <c r="AA22" s="113"/>
      <c r="AB22" s="54"/>
    </row>
    <row r="23" spans="1:28">
      <c r="A23" s="33" t="s">
        <v>45</v>
      </c>
      <c r="B23" s="37" t="s">
        <v>46</v>
      </c>
      <c r="C23" s="56"/>
      <c r="D23" s="69"/>
      <c r="E23" s="56"/>
      <c r="F23" s="69"/>
      <c r="G23" s="56"/>
      <c r="H23" s="50"/>
      <c r="I23" s="119"/>
      <c r="J23" s="119"/>
      <c r="K23" s="56"/>
      <c r="L23" s="50"/>
      <c r="M23" s="119"/>
      <c r="N23" s="119"/>
      <c r="O23" s="119"/>
      <c r="P23" s="119"/>
      <c r="Q23" s="119"/>
      <c r="R23" s="119"/>
      <c r="S23" s="119"/>
      <c r="T23" s="119"/>
      <c r="U23" s="70"/>
      <c r="V23" s="51"/>
      <c r="W23" s="119"/>
      <c r="X23" s="119"/>
      <c r="AA23" s="113"/>
      <c r="AB23" s="54"/>
    </row>
    <row r="24" spans="1:28">
      <c r="A24" s="38">
        <v>1</v>
      </c>
      <c r="B24" s="35" t="s">
        <v>47</v>
      </c>
      <c r="C24" s="39">
        <v>600</v>
      </c>
      <c r="D24" s="40">
        <f>E24/C24</f>
        <v>0</v>
      </c>
      <c r="E24" s="39"/>
      <c r="F24" s="41">
        <f>'[1]Input_Cap Allo'!U20</f>
        <v>0.3</v>
      </c>
      <c r="G24" s="42">
        <f>E24*F24</f>
        <v>0</v>
      </c>
      <c r="H24" s="71"/>
      <c r="I24" s="122"/>
      <c r="J24" s="119" t="e">
        <f>I24*10^7/G24</f>
        <v>#DIV/0!</v>
      </c>
      <c r="K24" s="42" t="e">
        <f>L24*10/H24</f>
        <v>#DIV/0!</v>
      </c>
      <c r="L24" s="46"/>
      <c r="M24" s="119">
        <f>H24*N24/10</f>
        <v>0</v>
      </c>
      <c r="N24" s="119"/>
      <c r="O24" s="119"/>
      <c r="P24" s="119"/>
      <c r="Q24" s="119"/>
      <c r="R24" s="119">
        <f>(SUM(O24:Q24))</f>
        <v>0</v>
      </c>
      <c r="S24" s="119" t="e">
        <f>R24*10/H24</f>
        <v>#DIV/0!</v>
      </c>
      <c r="T24" s="119"/>
      <c r="U24" s="50">
        <f>SUM(I24,L24,M24,R24)</f>
        <v>0</v>
      </c>
      <c r="V24" s="51"/>
      <c r="W24" s="120"/>
      <c r="X24" s="120"/>
      <c r="AA24" s="113"/>
      <c r="AB24" s="54"/>
    </row>
    <row r="25" spans="1:28" hidden="1" outlineLevel="1">
      <c r="A25" s="38">
        <v>2</v>
      </c>
      <c r="B25" s="35"/>
      <c r="C25" s="39"/>
      <c r="D25" s="40" t="e">
        <f>E25/C25</f>
        <v>#DIV/0!</v>
      </c>
      <c r="E25" s="39"/>
      <c r="F25" s="41"/>
      <c r="G25" s="42">
        <f>E25*F25</f>
        <v>0</v>
      </c>
      <c r="H25" s="71">
        <f>[2]F1a_09_E!O25</f>
        <v>0</v>
      </c>
      <c r="I25" s="122"/>
      <c r="J25" s="119" t="e">
        <f>I25*10^7/G25</f>
        <v>#DIV/0!</v>
      </c>
      <c r="K25" s="42" t="e">
        <f>L25*10/H25</f>
        <v>#DIV/0!</v>
      </c>
      <c r="L25" s="46"/>
      <c r="M25" s="119">
        <f>H25*N25/10</f>
        <v>0</v>
      </c>
      <c r="N25" s="119"/>
      <c r="O25" s="119"/>
      <c r="P25" s="119"/>
      <c r="Q25" s="119"/>
      <c r="R25" s="119">
        <f>(SUM(O25:Q25))</f>
        <v>0</v>
      </c>
      <c r="S25" s="119" t="e">
        <f>R25*10/H25</f>
        <v>#DIV/0!</v>
      </c>
      <c r="T25" s="119"/>
      <c r="U25" s="50">
        <f>SUM(I25,L25,M25,R25)</f>
        <v>0</v>
      </c>
      <c r="V25" s="51"/>
      <c r="W25" s="120"/>
      <c r="X25" s="120"/>
      <c r="AA25" s="113"/>
      <c r="AB25" s="54"/>
    </row>
    <row r="26" spans="1:28" hidden="1" outlineLevel="1">
      <c r="A26" s="38">
        <v>3</v>
      </c>
      <c r="B26" s="35"/>
      <c r="C26" s="39"/>
      <c r="D26" s="40" t="e">
        <f>E26/C26</f>
        <v>#DIV/0!</v>
      </c>
      <c r="E26" s="39"/>
      <c r="F26" s="41"/>
      <c r="G26" s="42">
        <f>E26*F26</f>
        <v>0</v>
      </c>
      <c r="H26" s="71">
        <f>[2]F1a_09_E!O26</f>
        <v>0</v>
      </c>
      <c r="I26" s="122"/>
      <c r="J26" s="119" t="e">
        <f>I26*10^7/G26</f>
        <v>#DIV/0!</v>
      </c>
      <c r="K26" s="42" t="e">
        <f>L26*10/H26</f>
        <v>#DIV/0!</v>
      </c>
      <c r="L26" s="46"/>
      <c r="M26" s="119">
        <f>H26*N26/10</f>
        <v>0</v>
      </c>
      <c r="N26" s="119"/>
      <c r="O26" s="119"/>
      <c r="P26" s="119"/>
      <c r="Q26" s="119"/>
      <c r="R26" s="119">
        <f>(SUM(O26:Q26))</f>
        <v>0</v>
      </c>
      <c r="S26" s="119" t="e">
        <f>R26*10/H26</f>
        <v>#DIV/0!</v>
      </c>
      <c r="T26" s="119"/>
      <c r="U26" s="50">
        <f>SUM(I26,L26,M26,R26)</f>
        <v>0</v>
      </c>
      <c r="V26" s="51"/>
      <c r="W26" s="120"/>
      <c r="X26" s="120"/>
      <c r="AA26" s="113"/>
      <c r="AB26" s="54"/>
    </row>
    <row r="27" spans="1:28" s="17" customFormat="1" collapsed="1">
      <c r="A27" s="61"/>
      <c r="B27" s="72" t="s">
        <v>48</v>
      </c>
      <c r="C27" s="63">
        <f>SUM(C24:C26)</f>
        <v>600</v>
      </c>
      <c r="D27" s="64">
        <f>E27/C27</f>
        <v>0</v>
      </c>
      <c r="E27" s="63">
        <f>SUM(E24:E26)</f>
        <v>0</v>
      </c>
      <c r="F27" s="64" t="e">
        <f>G27/E27</f>
        <v>#DIV/0!</v>
      </c>
      <c r="G27" s="63">
        <f>SUM(G24:G26)</f>
        <v>0</v>
      </c>
      <c r="H27" s="66">
        <f>SUM(H24:H26)</f>
        <v>0</v>
      </c>
      <c r="I27" s="124">
        <f>SUM(I24:I26)</f>
        <v>0</v>
      </c>
      <c r="J27" s="124" t="e">
        <f>I27*10^7/G27</f>
        <v>#DIV/0!</v>
      </c>
      <c r="K27" s="63" t="e">
        <f>L27*10/H27</f>
        <v>#DIV/0!</v>
      </c>
      <c r="L27" s="66">
        <f>SUM(L24:L26)</f>
        <v>0</v>
      </c>
      <c r="M27" s="124">
        <f>SUM(M24:M26)</f>
        <v>0</v>
      </c>
      <c r="N27" s="124" t="e">
        <f>M27*10/H27</f>
        <v>#DIV/0!</v>
      </c>
      <c r="O27" s="124">
        <f>SUM(O24:O26)</f>
        <v>0</v>
      </c>
      <c r="P27" s="124">
        <f>SUM(P24:P26)</f>
        <v>0</v>
      </c>
      <c r="Q27" s="124">
        <f>SUM(Q24:Q26)</f>
        <v>0</v>
      </c>
      <c r="R27" s="124">
        <f>(SUM(O27:Q27))</f>
        <v>0</v>
      </c>
      <c r="S27" s="124" t="e">
        <f>R27*10/H27</f>
        <v>#DIV/0!</v>
      </c>
      <c r="T27" s="124">
        <f>SUM(T24:T26)</f>
        <v>0</v>
      </c>
      <c r="U27" s="66"/>
      <c r="V27" s="63"/>
      <c r="W27" s="124"/>
      <c r="X27" s="124"/>
      <c r="AA27" s="113"/>
      <c r="AB27" s="54"/>
    </row>
    <row r="28" spans="1:28">
      <c r="A28" s="33" t="s">
        <v>49</v>
      </c>
      <c r="B28" s="73" t="s">
        <v>50</v>
      </c>
      <c r="C28" s="56"/>
      <c r="D28" s="69"/>
      <c r="E28" s="56"/>
      <c r="F28" s="69"/>
      <c r="G28" s="56"/>
      <c r="H28" s="50"/>
      <c r="I28" s="125"/>
      <c r="J28" s="119"/>
      <c r="K28" s="56"/>
      <c r="L28" s="50"/>
      <c r="M28" s="119"/>
      <c r="N28" s="119"/>
      <c r="O28" s="119"/>
      <c r="P28" s="119"/>
      <c r="Q28" s="119"/>
      <c r="R28" s="119"/>
      <c r="S28" s="119"/>
      <c r="T28" s="119"/>
      <c r="U28" s="70"/>
      <c r="V28" s="51"/>
      <c r="W28" s="119"/>
      <c r="X28" s="119"/>
      <c r="AA28" s="113"/>
      <c r="AB28" s="54"/>
    </row>
    <row r="29" spans="1:28">
      <c r="A29" s="38">
        <v>1</v>
      </c>
      <c r="B29" s="75" t="s">
        <v>51</v>
      </c>
      <c r="C29" s="39">
        <v>0</v>
      </c>
      <c r="D29" s="40" t="e">
        <f t="shared" ref="D29:D34" si="8">E29/C29</f>
        <v>#DIV/0!</v>
      </c>
      <c r="E29" s="39"/>
      <c r="F29" s="41">
        <f>'[1]Input_Cap Allo'!T36</f>
        <v>0.3508</v>
      </c>
      <c r="G29" s="42">
        <f>E29*F29</f>
        <v>0</v>
      </c>
      <c r="H29" s="71">
        <f>'[1]F1a 12-13-W'!O33</f>
        <v>0</v>
      </c>
      <c r="I29" s="114">
        <f>[1]West!DN360</f>
        <v>0</v>
      </c>
      <c r="J29" s="115" t="e">
        <f t="shared" ref="J29:J34" si="9">I29*10^7/G29</f>
        <v>#DIV/0!</v>
      </c>
      <c r="K29" s="42">
        <f>'[1]Input_St Details'!EC37</f>
        <v>4.2385284910905767</v>
      </c>
      <c r="L29" s="46">
        <f>[1]West!DN301</f>
        <v>0</v>
      </c>
      <c r="M29" s="119">
        <f t="shared" ref="M29:M34" si="10">H29*N29/10</f>
        <v>0</v>
      </c>
      <c r="N29" s="119"/>
      <c r="O29" s="119"/>
      <c r="P29" s="119"/>
      <c r="Q29" s="115"/>
      <c r="R29" s="119">
        <f t="shared" ref="R29:R34" si="11">(SUM(O29:Q29))</f>
        <v>0</v>
      </c>
      <c r="S29" s="119" t="e">
        <f>R29*10/H29</f>
        <v>#DIV/0!</v>
      </c>
      <c r="T29" s="119"/>
      <c r="U29" s="50">
        <f t="shared" ref="U29:U34" si="12">SUM(I29,L29,M29,R29)</f>
        <v>0</v>
      </c>
      <c r="V29" s="51" t="e">
        <f t="shared" ref="V29:V34" si="13">U29*10/H29</f>
        <v>#DIV/0!</v>
      </c>
      <c r="W29" s="120"/>
      <c r="X29" s="120"/>
      <c r="AA29" s="113"/>
      <c r="AB29" s="54"/>
    </row>
    <row r="30" spans="1:28">
      <c r="A30" s="38">
        <v>2</v>
      </c>
      <c r="B30" s="75" t="s">
        <v>52</v>
      </c>
      <c r="C30" s="39">
        <v>0</v>
      </c>
      <c r="D30" s="40" t="e">
        <f t="shared" si="8"/>
        <v>#DIV/0!</v>
      </c>
      <c r="E30" s="39"/>
      <c r="F30" s="41">
        <f>'[1]Input_Cap Allo'!T37</f>
        <v>0.3508</v>
      </c>
      <c r="G30" s="42">
        <f>E30*F30</f>
        <v>0</v>
      </c>
      <c r="H30" s="71">
        <f>'[1]F1a 12-13-W'!O34</f>
        <v>22.038799999999998</v>
      </c>
      <c r="I30" s="114">
        <f>[1]West!DN361</f>
        <v>0</v>
      </c>
      <c r="J30" s="115" t="e">
        <f t="shared" si="9"/>
        <v>#DIV/0!</v>
      </c>
      <c r="K30" s="42">
        <f>'[1]Input_St Details'!EC38</f>
        <v>0</v>
      </c>
      <c r="L30" s="46">
        <f>[1]West!DN302</f>
        <v>0</v>
      </c>
      <c r="M30" s="119">
        <f t="shared" si="10"/>
        <v>0</v>
      </c>
      <c r="N30" s="119"/>
      <c r="O30" s="119"/>
      <c r="P30" s="119"/>
      <c r="Q30" s="56"/>
      <c r="R30" s="119">
        <f t="shared" si="11"/>
        <v>0</v>
      </c>
      <c r="S30" s="119">
        <f>R30*10/H30</f>
        <v>0</v>
      </c>
      <c r="T30" s="119"/>
      <c r="U30" s="50">
        <f t="shared" si="12"/>
        <v>0</v>
      </c>
      <c r="V30" s="51">
        <f t="shared" si="13"/>
        <v>0</v>
      </c>
      <c r="W30" s="120"/>
      <c r="X30" s="120"/>
      <c r="AA30" s="113"/>
      <c r="AB30" s="54"/>
    </row>
    <row r="31" spans="1:28">
      <c r="A31" s="38">
        <v>3</v>
      </c>
      <c r="B31" s="75" t="s">
        <v>53</v>
      </c>
      <c r="C31" s="39">
        <v>0</v>
      </c>
      <c r="D31" s="40" t="e">
        <f t="shared" si="8"/>
        <v>#DIV/0!</v>
      </c>
      <c r="E31" s="39"/>
      <c r="F31" s="41">
        <f>'[1]Input_Cap Allo'!T38</f>
        <v>0.3508</v>
      </c>
      <c r="G31" s="42">
        <f>E31*F31</f>
        <v>0</v>
      </c>
      <c r="H31" s="71">
        <f>'[1]F1a 12-13-W'!O36</f>
        <v>0</v>
      </c>
      <c r="I31" s="114">
        <f>[1]West!DN362</f>
        <v>0</v>
      </c>
      <c r="J31" s="115" t="e">
        <f t="shared" si="9"/>
        <v>#DIV/0!</v>
      </c>
      <c r="K31" s="42">
        <f>'[1]Input_St Details'!EC39</f>
        <v>2.5225407828446365E-3</v>
      </c>
      <c r="L31" s="46">
        <f>[1]West!DN303</f>
        <v>0</v>
      </c>
      <c r="M31" s="119">
        <f t="shared" si="10"/>
        <v>0</v>
      </c>
      <c r="N31" s="119"/>
      <c r="O31" s="119"/>
      <c r="P31" s="119"/>
      <c r="Q31" s="115"/>
      <c r="R31" s="119">
        <f t="shared" si="11"/>
        <v>0</v>
      </c>
      <c r="S31" s="119"/>
      <c r="T31" s="119"/>
      <c r="U31" s="56">
        <f t="shared" si="12"/>
        <v>0</v>
      </c>
      <c r="V31" s="51" t="e">
        <f t="shared" si="13"/>
        <v>#DIV/0!</v>
      </c>
      <c r="W31" s="120"/>
      <c r="X31" s="120"/>
      <c r="AA31" s="113"/>
      <c r="AB31" s="54"/>
    </row>
    <row r="32" spans="1:28">
      <c r="A32" s="38">
        <v>4</v>
      </c>
      <c r="B32" s="75" t="s">
        <v>54</v>
      </c>
      <c r="C32" s="39">
        <v>0</v>
      </c>
      <c r="D32" s="40" t="e">
        <f t="shared" si="8"/>
        <v>#DIV/0!</v>
      </c>
      <c r="E32" s="39"/>
      <c r="F32" s="41">
        <f>'[1]Input_Cap Allo'!T39</f>
        <v>0.3508</v>
      </c>
      <c r="G32" s="42">
        <f>E32*F32</f>
        <v>0</v>
      </c>
      <c r="H32" s="71">
        <f>'[1]F1a 12-13-W'!O37</f>
        <v>0</v>
      </c>
      <c r="I32" s="114">
        <f>[1]West!DN363</f>
        <v>0</v>
      </c>
      <c r="J32" s="115" t="e">
        <f t="shared" si="9"/>
        <v>#DIV/0!</v>
      </c>
      <c r="K32" s="42">
        <f>'[1]Input_St Details'!EC40</f>
        <v>0</v>
      </c>
      <c r="L32" s="46">
        <f>[1]West!DN304</f>
        <v>0</v>
      </c>
      <c r="M32" s="119">
        <f t="shared" si="10"/>
        <v>0</v>
      </c>
      <c r="N32" s="119"/>
      <c r="O32" s="119"/>
      <c r="P32" s="119"/>
      <c r="Q32" s="56"/>
      <c r="R32" s="119">
        <f t="shared" si="11"/>
        <v>0</v>
      </c>
      <c r="S32" s="119" t="e">
        <f>R32*10/H32</f>
        <v>#DIV/0!</v>
      </c>
      <c r="T32" s="119"/>
      <c r="U32" s="50">
        <f t="shared" si="12"/>
        <v>0</v>
      </c>
      <c r="V32" s="51" t="e">
        <f t="shared" si="13"/>
        <v>#DIV/0!</v>
      </c>
      <c r="W32" s="120"/>
      <c r="X32" s="120"/>
      <c r="AA32" s="113"/>
      <c r="AB32" s="54"/>
    </row>
    <row r="33" spans="1:33" outlineLevel="1">
      <c r="A33" s="38">
        <v>5</v>
      </c>
      <c r="B33" s="75" t="str">
        <f>'[1]Input_St Details'!C44</f>
        <v>DVC (MTPS)</v>
      </c>
      <c r="C33" s="39">
        <f>'[1]Input_St Details'!K44</f>
        <v>500</v>
      </c>
      <c r="D33" s="40">
        <f t="shared" si="8"/>
        <v>0.4</v>
      </c>
      <c r="E33" s="39">
        <f>'[1]Input_St Details'!U44</f>
        <v>200</v>
      </c>
      <c r="F33" s="41">
        <f>'[1]Input_Cap Allo'!U43</f>
        <v>0.5</v>
      </c>
      <c r="G33" s="42">
        <f>E33*F33</f>
        <v>100</v>
      </c>
      <c r="H33" s="71">
        <f>'[1]F1a 12-13-W'!O35</f>
        <v>189.85690595646611</v>
      </c>
      <c r="I33" s="114">
        <f>[1]West!DN367</f>
        <v>0</v>
      </c>
      <c r="J33" s="126">
        <f t="shared" si="9"/>
        <v>0</v>
      </c>
      <c r="K33" s="42">
        <f>L33*10/H33</f>
        <v>2.9</v>
      </c>
      <c r="L33" s="46">
        <f>[1]West!DN308</f>
        <v>55.058502727375178</v>
      </c>
      <c r="M33" s="119">
        <f t="shared" si="10"/>
        <v>0</v>
      </c>
      <c r="N33" s="119"/>
      <c r="O33" s="119"/>
      <c r="P33" s="119"/>
      <c r="Q33" s="56"/>
      <c r="R33" s="119">
        <f t="shared" si="11"/>
        <v>0</v>
      </c>
      <c r="S33" s="119">
        <f>R33*10/H33</f>
        <v>0</v>
      </c>
      <c r="T33" s="119"/>
      <c r="U33" s="50">
        <f t="shared" si="12"/>
        <v>55.058502727375178</v>
      </c>
      <c r="V33" s="51">
        <v>2.9</v>
      </c>
      <c r="W33" s="120"/>
      <c r="X33" s="120"/>
      <c r="AA33" s="113"/>
      <c r="AB33" s="54"/>
    </row>
    <row r="34" spans="1:33">
      <c r="A34" s="61"/>
      <c r="B34" s="62" t="s">
        <v>55</v>
      </c>
      <c r="C34" s="63">
        <f>SUM(C29:C33)</f>
        <v>500</v>
      </c>
      <c r="D34" s="64">
        <f t="shared" si="8"/>
        <v>0.4</v>
      </c>
      <c r="E34" s="63">
        <f>SUM(E29:E33)</f>
        <v>200</v>
      </c>
      <c r="F34" s="64">
        <f>G34/E34</f>
        <v>0.5</v>
      </c>
      <c r="G34" s="63">
        <f>SUM(G29:G33)</f>
        <v>100</v>
      </c>
      <c r="H34" s="66">
        <f>SUM(H29:H33)</f>
        <v>211.89570595646612</v>
      </c>
      <c r="I34" s="123">
        <f>SUM(I29:I33)</f>
        <v>0</v>
      </c>
      <c r="J34" s="123">
        <f t="shared" si="9"/>
        <v>0</v>
      </c>
      <c r="K34" s="63">
        <f>L34*10/H34</f>
        <v>2.5983774649348921</v>
      </c>
      <c r="L34" s="66">
        <f>SUM(L29:L33)</f>
        <v>55.058502727375178</v>
      </c>
      <c r="M34" s="124">
        <f t="shared" si="10"/>
        <v>0</v>
      </c>
      <c r="N34" s="124"/>
      <c r="O34" s="124">
        <f>SUM(O29:O33)</f>
        <v>0</v>
      </c>
      <c r="P34" s="124">
        <f>SUM(P29:P33)</f>
        <v>0</v>
      </c>
      <c r="Q34" s="124">
        <f>SUM(Q29:Q33)</f>
        <v>0</v>
      </c>
      <c r="R34" s="124">
        <f t="shared" si="11"/>
        <v>0</v>
      </c>
      <c r="S34" s="124">
        <f>R34*10/H34</f>
        <v>0</v>
      </c>
      <c r="T34" s="124">
        <f>SUM(T29:T33)</f>
        <v>0</v>
      </c>
      <c r="U34" s="66">
        <f t="shared" si="12"/>
        <v>55.058502727375178</v>
      </c>
      <c r="V34" s="63">
        <f t="shared" si="13"/>
        <v>2.5983774649348921</v>
      </c>
      <c r="W34" s="124"/>
      <c r="X34" s="124"/>
      <c r="AA34" s="113"/>
      <c r="AB34" s="54"/>
    </row>
    <row r="35" spans="1:33">
      <c r="A35" s="33" t="s">
        <v>56</v>
      </c>
      <c r="B35" s="73" t="s">
        <v>57</v>
      </c>
      <c r="C35" s="56"/>
      <c r="D35" s="69"/>
      <c r="E35" s="56"/>
      <c r="F35" s="69"/>
      <c r="G35" s="56"/>
      <c r="H35" s="50"/>
      <c r="I35" s="125"/>
      <c r="J35" s="119"/>
      <c r="K35" s="56"/>
      <c r="L35" s="50"/>
      <c r="M35" s="119"/>
      <c r="N35" s="119"/>
      <c r="O35" s="119"/>
      <c r="P35" s="119"/>
      <c r="Q35" s="119"/>
      <c r="R35" s="119"/>
      <c r="S35" s="119"/>
      <c r="T35" s="119"/>
      <c r="U35" s="70"/>
      <c r="V35" s="51"/>
      <c r="W35" s="119"/>
      <c r="X35" s="119"/>
      <c r="AA35" s="113"/>
      <c r="AB35" s="54"/>
    </row>
    <row r="36" spans="1:33" s="81" customFormat="1">
      <c r="A36" s="77">
        <v>1</v>
      </c>
      <c r="B36" s="78" t="s">
        <v>58</v>
      </c>
      <c r="C36" s="39">
        <f>'[1]Input_St Details'!K18</f>
        <v>1000</v>
      </c>
      <c r="D36" s="40">
        <f t="shared" ref="D36:D43" si="14">E36/C36</f>
        <v>1</v>
      </c>
      <c r="E36" s="39">
        <f>'[1]Input_St Details'!AO18</f>
        <v>1000</v>
      </c>
      <c r="F36" s="41">
        <f>'[1]Input_Cap Allo'!U17</f>
        <v>0.5</v>
      </c>
      <c r="G36" s="42">
        <f>E36*F36</f>
        <v>500</v>
      </c>
      <c r="H36" s="71">
        <f>'[1]F1a 12-13-W'!O41</f>
        <v>920.79999999999984</v>
      </c>
      <c r="I36" s="46">
        <f>[1]West!DN341</f>
        <v>198.19199999999998</v>
      </c>
      <c r="J36" s="71">
        <f t="shared" ref="J36:J43" si="15">I36*10^7/G36</f>
        <v>3963839.9999999995</v>
      </c>
      <c r="K36" s="42">
        <f t="shared" ref="K36:K43" si="16">L36*10/H36</f>
        <v>3.9791737240312819E-2</v>
      </c>
      <c r="L36" s="46">
        <f>[1]West!DN282</f>
        <v>3.664023165088004</v>
      </c>
      <c r="M36" s="127">
        <f t="shared" ref="M36:M43" si="17">H36*N36/10</f>
        <v>0</v>
      </c>
      <c r="N36" s="127"/>
      <c r="O36" s="127"/>
      <c r="P36" s="116"/>
      <c r="Q36" s="116"/>
      <c r="R36" s="116">
        <f t="shared" ref="R36:R43" si="18">(SUM(O36:Q36))</f>
        <v>0</v>
      </c>
      <c r="S36" s="127">
        <f>R36*10/H36</f>
        <v>0</v>
      </c>
      <c r="T36" s="127"/>
      <c r="U36" s="71">
        <f t="shared" ref="U36:U43" si="19">SUM(I36,L36,M36,R36)</f>
        <v>201.85602316508798</v>
      </c>
      <c r="V36" s="80">
        <f>U36*10/H36</f>
        <v>2.1921809639996526</v>
      </c>
      <c r="W36" s="127"/>
      <c r="X36" s="127"/>
      <c r="AA36" s="113"/>
      <c r="AB36" s="54"/>
      <c r="AE36" s="82"/>
      <c r="AF36" s="83"/>
    </row>
    <row r="37" spans="1:33">
      <c r="A37" s="38">
        <v>2</v>
      </c>
      <c r="B37" s="75" t="s">
        <v>59</v>
      </c>
      <c r="C37" s="39">
        <f>'[1]Input_St Details'!K19</f>
        <v>1450</v>
      </c>
      <c r="D37" s="40">
        <f t="shared" si="14"/>
        <v>0.56999999999999995</v>
      </c>
      <c r="E37" s="39">
        <f>'[1]Input_St Details'!AO19</f>
        <v>826.5</v>
      </c>
      <c r="F37" s="41">
        <f>'[1]Input_Cap Allo'!U18</f>
        <v>0.4</v>
      </c>
      <c r="G37" s="42">
        <f>E37*F37</f>
        <v>330.6</v>
      </c>
      <c r="H37" s="71">
        <f>'[1]F1a 12-13-W'!O42</f>
        <v>607.28692257644764</v>
      </c>
      <c r="I37" s="46">
        <f>[1]West!DN342</f>
        <v>77.470859241904748</v>
      </c>
      <c r="J37" s="50">
        <f t="shared" si="15"/>
        <v>2343341.1748912507</v>
      </c>
      <c r="K37" s="42">
        <f t="shared" si="16"/>
        <v>6.6249299348416141E-2</v>
      </c>
      <c r="L37" s="46">
        <f>[1]West!DN283</f>
        <v>4.0232333124145496</v>
      </c>
      <c r="M37" s="119">
        <f t="shared" si="17"/>
        <v>0</v>
      </c>
      <c r="N37" s="119"/>
      <c r="O37" s="119"/>
      <c r="P37" s="119"/>
      <c r="Q37" s="119"/>
      <c r="R37" s="119">
        <f t="shared" si="18"/>
        <v>0</v>
      </c>
      <c r="S37" s="119">
        <f>R37*10/H37</f>
        <v>0</v>
      </c>
      <c r="T37" s="119"/>
      <c r="U37" s="50">
        <f t="shared" si="19"/>
        <v>81.494092554319295</v>
      </c>
      <c r="V37" s="51">
        <f>U37*10/H37</f>
        <v>1.3419372215126286</v>
      </c>
      <c r="W37" s="120"/>
      <c r="X37" s="120"/>
      <c r="AA37" s="113"/>
      <c r="AB37" s="54"/>
      <c r="AF37" s="128"/>
      <c r="AG37" s="85"/>
    </row>
    <row r="38" spans="1:33">
      <c r="A38" s="38">
        <v>3</v>
      </c>
      <c r="B38" s="35" t="s">
        <v>60</v>
      </c>
      <c r="C38" s="39">
        <f>'[1]Input_St Details'!K20</f>
        <v>540</v>
      </c>
      <c r="D38" s="40">
        <f t="shared" si="14"/>
        <v>1</v>
      </c>
      <c r="E38" s="39">
        <f>'[1]Input_St Details'!AO20</f>
        <v>540</v>
      </c>
      <c r="F38" s="41">
        <f>'[1]Input_Cap Allo'!U19</f>
        <v>0.6</v>
      </c>
      <c r="G38" s="42">
        <f>E38*F38</f>
        <v>324</v>
      </c>
      <c r="H38" s="71">
        <f>'[1]F1a 12-13-W'!O43</f>
        <v>407.20000000000005</v>
      </c>
      <c r="I38" s="46">
        <f>[1]West!DN343</f>
        <v>105.30904000000004</v>
      </c>
      <c r="J38" s="50">
        <f t="shared" si="15"/>
        <v>3250279.01234568</v>
      </c>
      <c r="K38" s="42">
        <f t="shared" si="16"/>
        <v>0.50213476964747739</v>
      </c>
      <c r="L38" s="46">
        <f>[1]West!DN284</f>
        <v>20.446927820045282</v>
      </c>
      <c r="M38" s="119">
        <f t="shared" si="17"/>
        <v>0</v>
      </c>
      <c r="N38" s="119"/>
      <c r="O38" s="119"/>
      <c r="P38" s="119"/>
      <c r="Q38" s="119"/>
      <c r="R38" s="119">
        <f t="shared" si="18"/>
        <v>0</v>
      </c>
      <c r="S38" s="119"/>
      <c r="T38" s="119"/>
      <c r="U38" s="50">
        <f t="shared" si="19"/>
        <v>125.75596782004533</v>
      </c>
      <c r="V38" s="51">
        <f>U38*10/H38</f>
        <v>3.0883096222997373</v>
      </c>
      <c r="W38" s="120"/>
      <c r="X38" s="120"/>
      <c r="AA38" s="113"/>
      <c r="AB38" s="54"/>
    </row>
    <row r="39" spans="1:33">
      <c r="A39" s="38">
        <v>4</v>
      </c>
      <c r="B39" s="75" t="s">
        <v>61</v>
      </c>
      <c r="C39" s="39">
        <f>'[1]Input_St Details'!K41</f>
        <v>1E-100</v>
      </c>
      <c r="D39" s="40">
        <f t="shared" si="14"/>
        <v>0</v>
      </c>
      <c r="E39" s="39"/>
      <c r="F39" s="41">
        <f>'[1]Input_Cap Allo'!U40</f>
        <v>0.36880000000000002</v>
      </c>
      <c r="G39" s="42">
        <f>E39*F39</f>
        <v>0</v>
      </c>
      <c r="H39" s="71">
        <f>'[1]F1a 12-13-W'!O44</f>
        <v>44.635742672612352</v>
      </c>
      <c r="I39" s="46">
        <f>[1]West!DN364</f>
        <v>0</v>
      </c>
      <c r="J39" s="50" t="e">
        <f t="shared" si="15"/>
        <v>#DIV/0!</v>
      </c>
      <c r="K39" s="42">
        <f>'[1]Input_St Details'!EB41</f>
        <v>3.5502609103262301</v>
      </c>
      <c r="L39" s="46">
        <f>[1]West!DN305</f>
        <v>15.84685324139561</v>
      </c>
      <c r="M39" s="119">
        <f t="shared" si="17"/>
        <v>0</v>
      </c>
      <c r="N39" s="119"/>
      <c r="O39" s="119"/>
      <c r="P39" s="119"/>
      <c r="Q39" s="119"/>
      <c r="R39" s="119">
        <f t="shared" si="18"/>
        <v>0</v>
      </c>
      <c r="S39" s="119">
        <f>R39*10/H39</f>
        <v>0</v>
      </c>
      <c r="T39" s="119"/>
      <c r="U39" s="50">
        <f t="shared" si="19"/>
        <v>15.84685324139561</v>
      </c>
      <c r="V39" s="51">
        <f>U39*10/H39</f>
        <v>3.5502609103262306</v>
      </c>
      <c r="W39" s="120"/>
      <c r="X39" s="120"/>
      <c r="AA39" s="113"/>
      <c r="AB39" s="54"/>
    </row>
    <row r="40" spans="1:33" ht="13.5" customHeight="1">
      <c r="A40" s="38">
        <v>5</v>
      </c>
      <c r="B40" s="75" t="s">
        <v>62</v>
      </c>
      <c r="C40" s="39"/>
      <c r="D40" s="40"/>
      <c r="E40" s="39"/>
      <c r="F40" s="41"/>
      <c r="G40" s="42"/>
      <c r="H40" s="71">
        <f>'[1]F1a 12-13-W'!O46</f>
        <v>569.87202030044682</v>
      </c>
      <c r="I40" s="46"/>
      <c r="J40" s="50"/>
      <c r="K40" s="42"/>
      <c r="L40" s="46">
        <f>[1]West!DN17</f>
        <v>227.94880812017871</v>
      </c>
      <c r="M40" s="119"/>
      <c r="N40" s="119"/>
      <c r="O40" s="119"/>
      <c r="P40" s="119"/>
      <c r="Q40" s="119"/>
      <c r="R40" s="119"/>
      <c r="S40" s="119"/>
      <c r="T40" s="119"/>
      <c r="U40" s="50"/>
      <c r="V40" s="51"/>
      <c r="W40" s="120"/>
      <c r="X40" s="120"/>
      <c r="AA40" s="113"/>
      <c r="AB40" s="54"/>
    </row>
    <row r="41" spans="1:33">
      <c r="A41" s="38">
        <v>6</v>
      </c>
      <c r="B41" s="75" t="s">
        <v>63</v>
      </c>
      <c r="C41" s="39"/>
      <c r="D41" s="40"/>
      <c r="E41" s="39"/>
      <c r="F41" s="41"/>
      <c r="G41" s="42"/>
      <c r="H41" s="71"/>
      <c r="I41" s="46"/>
      <c r="J41" s="50"/>
      <c r="K41" s="42"/>
      <c r="L41" s="46"/>
      <c r="M41" s="119"/>
      <c r="N41" s="119"/>
      <c r="O41" s="119"/>
      <c r="P41" s="119"/>
      <c r="Q41" s="119"/>
      <c r="R41" s="119"/>
      <c r="S41" s="119"/>
      <c r="T41" s="119"/>
      <c r="U41" s="50"/>
      <c r="V41" s="51"/>
      <c r="W41" s="120"/>
      <c r="X41" s="120"/>
      <c r="AA41" s="113"/>
      <c r="AB41" s="54"/>
    </row>
    <row r="42" spans="1:33">
      <c r="A42" s="61"/>
      <c r="B42" s="62" t="s">
        <v>64</v>
      </c>
      <c r="C42" s="63">
        <f>SUM(C36:C41)</f>
        <v>2990</v>
      </c>
      <c r="D42" s="64">
        <f t="shared" si="14"/>
        <v>0.79147157190635453</v>
      </c>
      <c r="E42" s="63">
        <f>SUM(E36:E41)</f>
        <v>2366.5</v>
      </c>
      <c r="F42" s="64">
        <f>G42/E42</f>
        <v>0.48789351362772021</v>
      </c>
      <c r="G42" s="63">
        <f>SUM(G36:G41)</f>
        <v>1154.5999999999999</v>
      </c>
      <c r="H42" s="66">
        <f>SUM(H36:H41)</f>
        <v>2549.7946855495065</v>
      </c>
      <c r="I42" s="123">
        <f>SUM(I36:I41)</f>
        <v>380.97189924190474</v>
      </c>
      <c r="J42" s="123">
        <f t="shared" si="15"/>
        <v>3299600.720958815</v>
      </c>
      <c r="K42" s="63">
        <f t="shared" si="16"/>
        <v>1.0664774195359128</v>
      </c>
      <c r="L42" s="66">
        <f>SUM(L36:L41)</f>
        <v>271.92984565912218</v>
      </c>
      <c r="M42" s="124">
        <f t="shared" si="17"/>
        <v>0</v>
      </c>
      <c r="N42" s="124"/>
      <c r="O42" s="124">
        <f>SUM(O36:O41)</f>
        <v>0</v>
      </c>
      <c r="P42" s="124">
        <f>SUM(P36:P41)</f>
        <v>0</v>
      </c>
      <c r="Q42" s="124">
        <f>SUM(Q36:Q41)</f>
        <v>0</v>
      </c>
      <c r="R42" s="124">
        <f t="shared" si="18"/>
        <v>0</v>
      </c>
      <c r="S42" s="124">
        <f>R42*10/H42</f>
        <v>0</v>
      </c>
      <c r="T42" s="124">
        <f>SUM(T36:T41)</f>
        <v>0</v>
      </c>
      <c r="U42" s="66">
        <f t="shared" si="19"/>
        <v>652.90174490102686</v>
      </c>
      <c r="V42" s="63">
        <f>U42*10/H42</f>
        <v>2.5606051679424531</v>
      </c>
      <c r="W42" s="124"/>
      <c r="X42" s="124"/>
      <c r="AA42" s="113"/>
      <c r="AB42" s="54"/>
    </row>
    <row r="43" spans="1:33">
      <c r="A43" s="86" t="s">
        <v>65</v>
      </c>
      <c r="B43" s="87" t="s">
        <v>66</v>
      </c>
      <c r="C43" s="88">
        <f>SUM(C22,C27,C34,C42)</f>
        <v>18223.59</v>
      </c>
      <c r="D43" s="89">
        <f t="shared" si="14"/>
        <v>0.27119519260475017</v>
      </c>
      <c r="E43" s="88">
        <f>SUM(E22,E27,E34,E42)</f>
        <v>4942.1499999999996</v>
      </c>
      <c r="F43" s="89">
        <f>G43/E43</f>
        <v>0.41167708810942605</v>
      </c>
      <c r="G43" s="88">
        <f>SUM(G22,G27,G34,G42)</f>
        <v>2034.5699209999998</v>
      </c>
      <c r="H43" s="90">
        <f>SUM(H22,H27,H34,H42)</f>
        <v>7298.6384256072788</v>
      </c>
      <c r="I43" s="129">
        <f>SUM(I22,I27,I34,I42)</f>
        <v>611.48136399687746</v>
      </c>
      <c r="J43" s="129">
        <f t="shared" si="15"/>
        <v>3005457.6040145713</v>
      </c>
      <c r="K43" s="88">
        <f t="shared" si="16"/>
        <v>1.8093254761860553</v>
      </c>
      <c r="L43" s="90">
        <f>SUM(L22,L27,L34,L42)</f>
        <v>1320.561244492173</v>
      </c>
      <c r="M43" s="130">
        <f t="shared" si="17"/>
        <v>0</v>
      </c>
      <c r="N43" s="130"/>
      <c r="O43" s="130">
        <f>SUM(O22,O27,O34,O42)</f>
        <v>0</v>
      </c>
      <c r="P43" s="130">
        <f>SUM(P22,P27,P34,P42)</f>
        <v>0</v>
      </c>
      <c r="Q43" s="130">
        <f>SUM(Q22,Q27,Q34,Q42)</f>
        <v>0</v>
      </c>
      <c r="R43" s="130">
        <f t="shared" si="18"/>
        <v>0</v>
      </c>
      <c r="S43" s="130">
        <f>R43*10/H43</f>
        <v>0</v>
      </c>
      <c r="T43" s="130">
        <f>SUM(T22,T27,T34,T42)</f>
        <v>0</v>
      </c>
      <c r="U43" s="90">
        <f t="shared" si="19"/>
        <v>1932.0426084890505</v>
      </c>
      <c r="V43" s="88">
        <f>U43*10/H43</f>
        <v>2.6471274446347106</v>
      </c>
      <c r="W43" s="124"/>
      <c r="X43" s="124"/>
      <c r="AA43" s="113"/>
      <c r="AB43" s="54"/>
    </row>
    <row r="44" spans="1:33">
      <c r="A44" s="37"/>
      <c r="B44" s="93"/>
      <c r="C44" s="56"/>
      <c r="D44" s="69"/>
      <c r="E44" s="56"/>
      <c r="F44" s="69"/>
      <c r="G44" s="56"/>
      <c r="H44" s="50"/>
      <c r="I44" s="125"/>
      <c r="J44" s="119"/>
      <c r="K44" s="56"/>
      <c r="L44" s="50"/>
      <c r="M44" s="125"/>
      <c r="N44" s="119"/>
      <c r="O44" s="125"/>
      <c r="P44" s="125"/>
      <c r="Q44" s="125"/>
      <c r="R44" s="125"/>
      <c r="S44" s="119"/>
      <c r="T44" s="119"/>
      <c r="U44" s="70"/>
      <c r="V44" s="80"/>
      <c r="W44" s="119"/>
      <c r="X44" s="119"/>
      <c r="AA44" s="113"/>
      <c r="AB44" s="54"/>
    </row>
    <row r="45" spans="1:33">
      <c r="A45" s="33" t="s">
        <v>31</v>
      </c>
      <c r="B45" s="34" t="s">
        <v>67</v>
      </c>
      <c r="C45" s="56"/>
      <c r="D45" s="69"/>
      <c r="E45" s="56"/>
      <c r="F45" s="69"/>
      <c r="G45" s="56"/>
      <c r="H45" s="50"/>
      <c r="I45" s="119"/>
      <c r="J45" s="119"/>
      <c r="K45" s="56"/>
      <c r="L45" s="50"/>
      <c r="M45" s="119"/>
      <c r="N45" s="119"/>
      <c r="O45" s="119"/>
      <c r="P45" s="119"/>
      <c r="Q45" s="119"/>
      <c r="R45" s="119"/>
      <c r="S45" s="119"/>
      <c r="T45" s="119"/>
      <c r="U45" s="70"/>
      <c r="V45" s="51"/>
      <c r="W45" s="119"/>
      <c r="X45" s="119"/>
      <c r="AA45" s="113"/>
      <c r="AB45" s="54"/>
    </row>
    <row r="46" spans="1:33" s="97" customFormat="1">
      <c r="A46" s="38">
        <v>1</v>
      </c>
      <c r="B46" s="60" t="s">
        <v>68</v>
      </c>
      <c r="C46" s="94">
        <f>'[1]Input_St Details'!K22</f>
        <v>290</v>
      </c>
      <c r="D46" s="95">
        <f t="shared" ref="D46:D55" si="20">E46/C46</f>
        <v>0.82758620689655171</v>
      </c>
      <c r="E46" s="39">
        <f>'[1]Input_St Details'!AO22</f>
        <v>240</v>
      </c>
      <c r="F46" s="41">
        <f>'[1]Input_Cap Allo'!U21</f>
        <v>0.3</v>
      </c>
      <c r="G46" s="42">
        <f>E46*F46</f>
        <v>72</v>
      </c>
      <c r="H46" s="71">
        <f>'[1]F1a 12-13-W'!O53</f>
        <v>413.4507991758145</v>
      </c>
      <c r="I46" s="114">
        <f>[1]West!DN345</f>
        <v>24.413793103448281</v>
      </c>
      <c r="J46" s="116">
        <f t="shared" ref="J46:J55" si="21">I46*10^7/G46</f>
        <v>3390804.59770115</v>
      </c>
      <c r="K46" s="42">
        <f>'[1]Input_St Details'!EC22</f>
        <v>1.1842383236257328</v>
      </c>
      <c r="L46" s="46">
        <f>[1]West!DN286</f>
        <v>48.962428131768611</v>
      </c>
      <c r="M46" s="119">
        <f t="shared" ref="M46:M55" si="22">H46*N46/10</f>
        <v>0</v>
      </c>
      <c r="N46" s="119"/>
      <c r="O46" s="119"/>
      <c r="P46" s="119"/>
      <c r="Q46" s="119"/>
      <c r="R46" s="119">
        <f t="shared" ref="R46:R55" si="23">(SUM(O46:Q46))</f>
        <v>0</v>
      </c>
      <c r="S46" s="119">
        <f>R46*10/H46</f>
        <v>0</v>
      </c>
      <c r="T46" s="119"/>
      <c r="U46" s="50">
        <f t="shared" ref="U46:U55" si="24">SUM(I46,L46,M46,R46)</f>
        <v>73.376221235216889</v>
      </c>
      <c r="V46" s="51">
        <f t="shared" ref="V46:V55" si="25">U46*10/H46</f>
        <v>1.774726796549609</v>
      </c>
      <c r="W46" s="120"/>
      <c r="X46" s="131"/>
      <c r="Y46" s="7"/>
      <c r="AA46" s="113"/>
      <c r="AB46" s="54"/>
    </row>
    <row r="47" spans="1:33">
      <c r="A47" s="38">
        <v>2</v>
      </c>
      <c r="B47" s="60" t="s">
        <v>69</v>
      </c>
      <c r="C47" s="94">
        <f>'[1]Input_St Details'!K23</f>
        <v>1142.5</v>
      </c>
      <c r="D47" s="40">
        <f t="shared" si="20"/>
        <v>0.89059080962800874</v>
      </c>
      <c r="E47" s="39">
        <f>'[1]Input_St Details'!AO23</f>
        <v>1017.5</v>
      </c>
      <c r="F47" s="41">
        <f>'[1]Input_Cap Allo'!U22</f>
        <v>0.2</v>
      </c>
      <c r="G47" s="42">
        <f>E47*F47</f>
        <v>203.5</v>
      </c>
      <c r="H47" s="71">
        <f>'[1]F1a 12-13-W'!O56</f>
        <v>2222.7176095085711</v>
      </c>
      <c r="I47" s="114">
        <f>[1]West!DN346</f>
        <v>128.70818380743984</v>
      </c>
      <c r="J47" s="116">
        <f t="shared" si="21"/>
        <v>6324726.47702407</v>
      </c>
      <c r="K47" s="42">
        <f>'[1]Input_St Details'!EC23</f>
        <v>1.3598322699516792</v>
      </c>
      <c r="L47" s="46">
        <f>[1]West!DN287</f>
        <v>302.25231323996098</v>
      </c>
      <c r="M47" s="119">
        <f t="shared" si="22"/>
        <v>0</v>
      </c>
      <c r="N47" s="119"/>
      <c r="O47" s="119"/>
      <c r="P47" s="119"/>
      <c r="Q47" s="119"/>
      <c r="R47" s="119">
        <f t="shared" si="23"/>
        <v>0</v>
      </c>
      <c r="S47" s="119"/>
      <c r="T47" s="119"/>
      <c r="U47" s="50">
        <f t="shared" si="24"/>
        <v>430.96049704740085</v>
      </c>
      <c r="V47" s="51">
        <f t="shared" si="25"/>
        <v>1.9388900110558065</v>
      </c>
      <c r="W47" s="120"/>
      <c r="X47" s="131"/>
      <c r="AA47" s="113"/>
      <c r="AB47" s="54"/>
    </row>
    <row r="48" spans="1:33">
      <c r="A48" s="38">
        <v>3</v>
      </c>
      <c r="B48" s="60" t="s">
        <v>70</v>
      </c>
      <c r="C48" s="94">
        <f>'[1]Input_St Details'!K24</f>
        <v>840</v>
      </c>
      <c r="D48" s="40">
        <f t="shared" si="20"/>
        <v>1</v>
      </c>
      <c r="E48" s="39">
        <f>'[1]Input_St Details'!AO24</f>
        <v>840</v>
      </c>
      <c r="F48" s="41">
        <f>'[1]Input_Cap Allo'!U23</f>
        <v>0.3</v>
      </c>
      <c r="G48" s="42">
        <f>E48*F48</f>
        <v>252</v>
      </c>
      <c r="H48" s="71">
        <f>'[1]F1a 12-13-W'!O59</f>
        <v>1722.6747219513691</v>
      </c>
      <c r="I48" s="114">
        <f>[1]West!DN347</f>
        <v>151.45599999999996</v>
      </c>
      <c r="J48" s="116">
        <f t="shared" si="21"/>
        <v>6010158.7301587285</v>
      </c>
      <c r="K48" s="42">
        <f>'[1]Input_St Details'!EC24</f>
        <v>1.141322020314183</v>
      </c>
      <c r="L48" s="46">
        <f>[1]West!DN288</f>
        <v>196.612659400171</v>
      </c>
      <c r="M48" s="119">
        <f t="shared" si="22"/>
        <v>0</v>
      </c>
      <c r="N48" s="119"/>
      <c r="O48" s="119"/>
      <c r="P48" s="119"/>
      <c r="Q48" s="119"/>
      <c r="R48" s="119">
        <f t="shared" si="23"/>
        <v>0</v>
      </c>
      <c r="S48" s="119"/>
      <c r="T48" s="119"/>
      <c r="U48" s="50">
        <f t="shared" si="24"/>
        <v>348.06865940017099</v>
      </c>
      <c r="V48" s="51">
        <f t="shared" si="25"/>
        <v>2.0205129556083246</v>
      </c>
      <c r="W48" s="120"/>
      <c r="X48" s="131"/>
      <c r="AA48" s="113"/>
      <c r="AB48" s="54"/>
    </row>
    <row r="49" spans="1:28" outlineLevel="1">
      <c r="A49" s="38">
        <v>4</v>
      </c>
      <c r="B49" s="60" t="s">
        <v>71</v>
      </c>
      <c r="C49" s="94">
        <f>'[1]Input_St Details'!K45</f>
        <v>500</v>
      </c>
      <c r="D49" s="40">
        <f t="shared" si="20"/>
        <v>1</v>
      </c>
      <c r="E49" s="39">
        <f>C49</f>
        <v>500</v>
      </c>
      <c r="F49" s="41">
        <f>'[1]Input_Cap Allo'!U44</f>
        <v>0.3</v>
      </c>
      <c r="G49" s="42">
        <f>E49*F49</f>
        <v>150</v>
      </c>
      <c r="H49" s="71">
        <f>'[1]F1a 12-13-W'!O60</f>
        <v>1220.9039171784</v>
      </c>
      <c r="I49" s="114">
        <f>[1]West!DN368</f>
        <v>147.76400000000001</v>
      </c>
      <c r="J49" s="116">
        <f t="shared" si="21"/>
        <v>9850933.333333334</v>
      </c>
      <c r="K49" s="42">
        <f>'[1]Input_St Details'!EC45</f>
        <v>1.0085998980534818</v>
      </c>
      <c r="L49" s="46">
        <f>[1]West!DN309</f>
        <v>123.14035663992311</v>
      </c>
      <c r="M49" s="119">
        <f t="shared" si="22"/>
        <v>0</v>
      </c>
      <c r="N49" s="119"/>
      <c r="O49" s="119"/>
      <c r="P49" s="119"/>
      <c r="Q49" s="119"/>
      <c r="R49" s="119">
        <f t="shared" si="23"/>
        <v>0</v>
      </c>
      <c r="S49" s="119">
        <f>R49*10/H49</f>
        <v>0</v>
      </c>
      <c r="T49" s="119"/>
      <c r="U49" s="50">
        <f t="shared" si="24"/>
        <v>270.90435663992309</v>
      </c>
      <c r="V49" s="51">
        <f t="shared" si="25"/>
        <v>2.2188835077702369</v>
      </c>
      <c r="W49" s="120"/>
      <c r="X49" s="131"/>
      <c r="AA49" s="113"/>
      <c r="AB49" s="54"/>
    </row>
    <row r="50" spans="1:28" outlineLevel="1">
      <c r="A50" s="38">
        <v>5</v>
      </c>
      <c r="B50" s="60" t="s">
        <v>72</v>
      </c>
      <c r="C50" s="94">
        <f>'[1]Input_St Details'!K46</f>
        <v>210</v>
      </c>
      <c r="D50" s="40">
        <f t="shared" si="20"/>
        <v>1</v>
      </c>
      <c r="E50" s="39">
        <f>C50</f>
        <v>210</v>
      </c>
      <c r="F50" s="41">
        <f>'[1]Input_Cap Allo'!U45</f>
        <v>0.3</v>
      </c>
      <c r="G50" s="42">
        <f>E50*F50</f>
        <v>63</v>
      </c>
      <c r="H50" s="71">
        <f>'[1]F1a 12-13-W'!O54</f>
        <v>511.57892784620515</v>
      </c>
      <c r="I50" s="114">
        <f>[1]West!DN369</f>
        <v>66.923999999999992</v>
      </c>
      <c r="J50" s="116">
        <f t="shared" si="21"/>
        <v>10622857.142857142</v>
      </c>
      <c r="K50" s="42">
        <f>'[1]Input_St Details'!EC46</f>
        <v>0.92240000031544711</v>
      </c>
      <c r="L50" s="46">
        <f>[1]West!DN310</f>
        <v>47.188040320671554</v>
      </c>
      <c r="M50" s="119">
        <f t="shared" si="22"/>
        <v>0</v>
      </c>
      <c r="N50" s="119"/>
      <c r="O50" s="119"/>
      <c r="P50" s="119"/>
      <c r="Q50" s="119"/>
      <c r="R50" s="119">
        <f t="shared" si="23"/>
        <v>0</v>
      </c>
      <c r="S50" s="119"/>
      <c r="T50" s="119"/>
      <c r="U50" s="50">
        <f t="shared" si="24"/>
        <v>114.11204032067155</v>
      </c>
      <c r="V50" s="51">
        <f t="shared" si="25"/>
        <v>2.2305852354219096</v>
      </c>
      <c r="W50" s="120"/>
      <c r="X50" s="131"/>
      <c r="AA50" s="113"/>
      <c r="AB50" s="54"/>
    </row>
    <row r="51" spans="1:28" outlineLevel="1">
      <c r="A51" s="38">
        <v>6</v>
      </c>
      <c r="C51" s="94"/>
      <c r="D51" s="40"/>
      <c r="E51" s="39"/>
      <c r="F51" s="41"/>
      <c r="G51" s="42"/>
      <c r="H51" s="71"/>
      <c r="I51" s="114"/>
      <c r="J51" s="116"/>
      <c r="K51" s="42"/>
      <c r="L51" s="46"/>
      <c r="M51" s="119"/>
      <c r="N51" s="119"/>
      <c r="O51" s="119"/>
      <c r="P51" s="119"/>
      <c r="Q51" s="119"/>
      <c r="R51" s="119"/>
      <c r="S51" s="119"/>
      <c r="T51" s="119"/>
      <c r="U51" s="50"/>
      <c r="V51" s="51"/>
      <c r="W51" s="120"/>
      <c r="X51" s="131"/>
      <c r="AA51" s="113"/>
      <c r="AB51" s="54"/>
    </row>
    <row r="52" spans="1:28" outlineLevel="1">
      <c r="A52" s="38">
        <v>7</v>
      </c>
      <c r="B52" s="60"/>
      <c r="C52" s="94"/>
      <c r="D52" s="40"/>
      <c r="E52" s="39"/>
      <c r="F52" s="41"/>
      <c r="G52" s="42"/>
      <c r="H52" s="71"/>
      <c r="I52" s="114"/>
      <c r="J52" s="116"/>
      <c r="K52" s="42"/>
      <c r="L52" s="46"/>
      <c r="M52" s="119"/>
      <c r="N52" s="119"/>
      <c r="O52" s="119"/>
      <c r="P52" s="119"/>
      <c r="Q52" s="119"/>
      <c r="R52" s="119"/>
      <c r="S52" s="119"/>
      <c r="T52" s="119"/>
      <c r="U52" s="50"/>
      <c r="V52" s="51"/>
      <c r="W52" s="120"/>
      <c r="X52" s="131"/>
      <c r="AA52" s="113"/>
      <c r="AB52" s="54"/>
    </row>
    <row r="53" spans="1:28" outlineLevel="1">
      <c r="A53" s="38">
        <v>8</v>
      </c>
      <c r="B53" s="60"/>
      <c r="C53" s="94"/>
      <c r="D53" s="40"/>
      <c r="E53" s="39"/>
      <c r="F53" s="41"/>
      <c r="G53" s="42"/>
      <c r="H53" s="71"/>
      <c r="I53" s="114"/>
      <c r="J53" s="116"/>
      <c r="K53" s="42"/>
      <c r="L53" s="46"/>
      <c r="M53" s="119"/>
      <c r="N53" s="119"/>
      <c r="O53" s="119"/>
      <c r="P53" s="119"/>
      <c r="Q53" s="119"/>
      <c r="R53" s="119"/>
      <c r="S53" s="119"/>
      <c r="T53" s="119"/>
      <c r="U53" s="50"/>
      <c r="V53" s="51"/>
      <c r="W53" s="120"/>
      <c r="X53" s="131"/>
      <c r="AA53" s="113"/>
      <c r="AB53" s="54"/>
    </row>
    <row r="54" spans="1:28" outlineLevel="1">
      <c r="A54" s="38">
        <v>9</v>
      </c>
      <c r="B54" s="60"/>
      <c r="C54" s="39"/>
      <c r="D54" s="40"/>
      <c r="E54" s="39"/>
      <c r="F54" s="41"/>
      <c r="G54" s="42"/>
      <c r="H54" s="71"/>
      <c r="I54" s="114"/>
      <c r="J54" s="115"/>
      <c r="K54" s="42"/>
      <c r="L54" s="46"/>
      <c r="M54" s="119"/>
      <c r="N54" s="119"/>
      <c r="O54" s="119"/>
      <c r="P54" s="119"/>
      <c r="Q54" s="119"/>
      <c r="R54" s="119"/>
      <c r="S54" s="119"/>
      <c r="T54" s="119"/>
      <c r="U54" s="50"/>
      <c r="V54" s="51"/>
      <c r="W54" s="120"/>
      <c r="X54" s="131"/>
      <c r="AA54" s="113"/>
      <c r="AB54" s="54"/>
    </row>
    <row r="55" spans="1:28">
      <c r="A55" s="61"/>
      <c r="B55" s="98" t="s">
        <v>73</v>
      </c>
      <c r="C55" s="63">
        <f>SUM(C46:C54)</f>
        <v>2982.5</v>
      </c>
      <c r="D55" s="64">
        <f t="shared" si="20"/>
        <v>0.94132439228834874</v>
      </c>
      <c r="E55" s="63">
        <f>SUM(E46:E54)</f>
        <v>2807.5</v>
      </c>
      <c r="F55" s="64">
        <f>G55/E55</f>
        <v>0.26375779162956364</v>
      </c>
      <c r="G55" s="63">
        <f>SUM(G46:G54)</f>
        <v>740.5</v>
      </c>
      <c r="H55" s="66">
        <f>SUM(H46:H54)</f>
        <v>6091.3259756603593</v>
      </c>
      <c r="I55" s="123">
        <f>SUM(I46:I54)</f>
        <v>519.26597691088807</v>
      </c>
      <c r="J55" s="123">
        <f t="shared" si="21"/>
        <v>7012369.7084522359</v>
      </c>
      <c r="K55" s="63">
        <f>L55*10/H55</f>
        <v>1.1789810635682489</v>
      </c>
      <c r="L55" s="66">
        <f>SUM(L46:L54)</f>
        <v>718.15579773249522</v>
      </c>
      <c r="M55" s="124">
        <f t="shared" si="22"/>
        <v>0</v>
      </c>
      <c r="N55" s="124"/>
      <c r="O55" s="124">
        <f>SUM(O46:O54)</f>
        <v>0</v>
      </c>
      <c r="P55" s="124">
        <f>SUM(P46:P54)</f>
        <v>0</v>
      </c>
      <c r="Q55" s="124">
        <f>SUM(Q46:Q54)</f>
        <v>0</v>
      </c>
      <c r="R55" s="124">
        <f t="shared" si="23"/>
        <v>0</v>
      </c>
      <c r="S55" s="124">
        <f>R55*10/H55</f>
        <v>0</v>
      </c>
      <c r="T55" s="124">
        <f>SUM(T46:T54)</f>
        <v>0</v>
      </c>
      <c r="U55" s="66">
        <f t="shared" si="24"/>
        <v>1237.4217746433833</v>
      </c>
      <c r="V55" s="63">
        <f t="shared" si="25"/>
        <v>2.0314489482057883</v>
      </c>
      <c r="W55" s="124"/>
      <c r="X55" s="123"/>
      <c r="AA55" s="113"/>
      <c r="AB55" s="54"/>
    </row>
    <row r="56" spans="1:28">
      <c r="A56" s="33" t="s">
        <v>45</v>
      </c>
      <c r="B56" s="34" t="s">
        <v>74</v>
      </c>
      <c r="C56" s="56"/>
      <c r="D56" s="69"/>
      <c r="E56" s="56"/>
      <c r="F56" s="69"/>
      <c r="G56" s="56"/>
      <c r="H56" s="50"/>
      <c r="I56" s="119"/>
      <c r="J56" s="119"/>
      <c r="K56" s="56"/>
      <c r="L56" s="50"/>
      <c r="M56" s="119"/>
      <c r="N56" s="119"/>
      <c r="O56" s="119"/>
      <c r="P56" s="119"/>
      <c r="Q56" s="119"/>
      <c r="R56" s="119"/>
      <c r="S56" s="119"/>
      <c r="T56" s="119"/>
      <c r="U56" s="70"/>
      <c r="V56" s="51"/>
      <c r="W56" s="119"/>
      <c r="X56" s="119"/>
      <c r="AA56" s="113"/>
      <c r="AB56" s="54"/>
    </row>
    <row r="57" spans="1:28">
      <c r="A57" s="38">
        <v>1</v>
      </c>
      <c r="B57" s="60" t="s">
        <v>75</v>
      </c>
      <c r="C57" s="39">
        <f>'[1]Input_St Details'!H25</f>
        <v>115</v>
      </c>
      <c r="D57" s="40">
        <f t="shared" ref="D57:D72" si="26">E57/C57</f>
        <v>0.5</v>
      </c>
      <c r="E57" s="39">
        <f>'[1]Input_St Details'!AO25</f>
        <v>57.5</v>
      </c>
      <c r="F57" s="41">
        <f>'[1]Input_Cap Allo'!U24</f>
        <v>0.25</v>
      </c>
      <c r="G57" s="42">
        <f t="shared" ref="G57:G68" si="27">E57*F57</f>
        <v>14.375</v>
      </c>
      <c r="H57" s="71">
        <f>'[1]F1a 12-13-W'!O64</f>
        <v>68.400000000000006</v>
      </c>
      <c r="I57" s="114">
        <v>2</v>
      </c>
      <c r="J57" s="116">
        <f t="shared" ref="J57:J75" si="28">I57*10^7/G57</f>
        <v>1391304.3478260869</v>
      </c>
      <c r="K57" s="42">
        <f>'[1]Input_St Details'!EC25</f>
        <v>3.8329430160685218</v>
      </c>
      <c r="L57" s="46">
        <f>[1]West!DN289</f>
        <v>26.21733022990869</v>
      </c>
      <c r="M57" s="119">
        <f t="shared" ref="M57:M72" si="29">H57*N57/10</f>
        <v>0</v>
      </c>
      <c r="N57" s="119"/>
      <c r="O57" s="119"/>
      <c r="P57" s="119"/>
      <c r="Q57" s="119"/>
      <c r="R57" s="119">
        <f t="shared" ref="R57:R72" si="30">(SUM(O57:Q57))</f>
        <v>0</v>
      </c>
      <c r="S57" s="119">
        <f>R57*10/H57</f>
        <v>0</v>
      </c>
      <c r="T57" s="119"/>
      <c r="U57" s="50">
        <f t="shared" ref="U57:U75" si="31">SUM(I57,L57,M57,R57)</f>
        <v>28.21733022990869</v>
      </c>
      <c r="V57" s="51">
        <f t="shared" ref="V57:V72" si="32">U57*10/H57</f>
        <v>4.1253406768872356</v>
      </c>
      <c r="W57" s="120"/>
      <c r="X57" s="131"/>
      <c r="AA57" s="113"/>
      <c r="AB57" s="54"/>
    </row>
    <row r="58" spans="1:28">
      <c r="A58" s="38">
        <v>2</v>
      </c>
      <c r="B58" s="60" t="s">
        <v>76</v>
      </c>
      <c r="C58" s="39">
        <f>'[1]Input_St Details'!H26</f>
        <v>271</v>
      </c>
      <c r="D58" s="40">
        <f t="shared" si="26"/>
        <v>0.5</v>
      </c>
      <c r="E58" s="39">
        <f>'[1]Input_St Details'!AO26</f>
        <v>135.5</v>
      </c>
      <c r="F58" s="41">
        <f>'[1]Input_Cap Allo'!U25</f>
        <v>0.5</v>
      </c>
      <c r="G58" s="42">
        <f t="shared" si="27"/>
        <v>67.75</v>
      </c>
      <c r="H58" s="71">
        <f>'[1]F1a 12-13-W'!O65</f>
        <v>64</v>
      </c>
      <c r="I58" s="114">
        <f>[1]West!DN350</f>
        <v>4.2161317500000015</v>
      </c>
      <c r="J58" s="116">
        <f t="shared" si="28"/>
        <v>622307.26937269396</v>
      </c>
      <c r="K58" s="42">
        <f>'[1]Input_St Details'!EC26</f>
        <v>1.5100000102726514</v>
      </c>
      <c r="L58" s="46">
        <f>[1]West!DN290</f>
        <v>9.6640000657449683</v>
      </c>
      <c r="M58" s="119">
        <f t="shared" si="29"/>
        <v>0</v>
      </c>
      <c r="N58" s="119"/>
      <c r="O58" s="119"/>
      <c r="P58" s="119"/>
      <c r="Q58" s="119"/>
      <c r="R58" s="119">
        <f t="shared" si="30"/>
        <v>0</v>
      </c>
      <c r="S58" s="119">
        <f>R58*10/H58</f>
        <v>0</v>
      </c>
      <c r="T58" s="119"/>
      <c r="U58" s="50">
        <f t="shared" si="31"/>
        <v>13.880131815744971</v>
      </c>
      <c r="V58" s="51">
        <f t="shared" si="32"/>
        <v>2.1687705962101518</v>
      </c>
      <c r="W58" s="120"/>
      <c r="X58" s="131"/>
      <c r="AA58" s="113"/>
      <c r="AB58" s="54"/>
    </row>
    <row r="59" spans="1:28">
      <c r="A59" s="38">
        <v>3</v>
      </c>
      <c r="B59" s="60" t="s">
        <v>77</v>
      </c>
      <c r="C59" s="39">
        <f>'[1]Input_St Details'!H27</f>
        <v>160</v>
      </c>
      <c r="D59" s="40">
        <f t="shared" si="26"/>
        <v>0.66668749999999999</v>
      </c>
      <c r="E59" s="39">
        <f>'[1]Input_St Details'!AO27</f>
        <v>106.67</v>
      </c>
      <c r="F59" s="41">
        <f>'[1]Input_Cap Allo'!U26</f>
        <v>0.3</v>
      </c>
      <c r="G59" s="42">
        <f t="shared" si="27"/>
        <v>32.000999999999998</v>
      </c>
      <c r="H59" s="71">
        <f>'[1]F1a 12-13-W'!O67</f>
        <v>96</v>
      </c>
      <c r="I59" s="114">
        <f>[1]West!DN351</f>
        <v>56.828000000000003</v>
      </c>
      <c r="J59" s="116">
        <f t="shared" si="28"/>
        <v>17758195.05640449</v>
      </c>
      <c r="K59" s="42">
        <f>'[1]Input_St Details'!EC27</f>
        <v>0.28280588205909085</v>
      </c>
      <c r="L59" s="46">
        <f>[1]West!DN291</f>
        <v>2.7149364677672727</v>
      </c>
      <c r="M59" s="119">
        <f t="shared" si="29"/>
        <v>0</v>
      </c>
      <c r="N59" s="119"/>
      <c r="O59" s="119"/>
      <c r="P59" s="119"/>
      <c r="Q59" s="119"/>
      <c r="R59" s="119">
        <f t="shared" si="30"/>
        <v>0</v>
      </c>
      <c r="S59" s="119">
        <f>R59*10/H59</f>
        <v>0</v>
      </c>
      <c r="T59" s="119"/>
      <c r="U59" s="50">
        <f t="shared" si="31"/>
        <v>59.542936467767277</v>
      </c>
      <c r="V59" s="51">
        <f t="shared" si="32"/>
        <v>6.2023892153924249</v>
      </c>
      <c r="W59" s="120"/>
      <c r="X59" s="131"/>
      <c r="AA59" s="113"/>
      <c r="AB59" s="54"/>
    </row>
    <row r="60" spans="1:28">
      <c r="A60" s="38">
        <v>4</v>
      </c>
      <c r="B60" s="60" t="s">
        <v>78</v>
      </c>
      <c r="C60" s="39">
        <f>'[1]Input_St Details'!H28</f>
        <v>315</v>
      </c>
      <c r="D60" s="40">
        <f t="shared" si="26"/>
        <v>1</v>
      </c>
      <c r="E60" s="39">
        <f>'[1]Input_St Details'!AO28</f>
        <v>315</v>
      </c>
      <c r="F60" s="41">
        <f>'[1]Input_Cap Allo'!U27</f>
        <v>0.6</v>
      </c>
      <c r="G60" s="42">
        <f t="shared" si="27"/>
        <v>189</v>
      </c>
      <c r="H60" s="71">
        <f>'[1]F1a 12-13-W'!O68</f>
        <v>406.8</v>
      </c>
      <c r="I60" s="114">
        <f>[1]West!DN352</f>
        <v>0</v>
      </c>
      <c r="J60" s="116">
        <f t="shared" si="28"/>
        <v>0</v>
      </c>
      <c r="K60" s="42">
        <f>'[1]Input_St Details'!EC28</f>
        <v>1.0072282813931241</v>
      </c>
      <c r="L60" s="46">
        <f>[1]West!DN292</f>
        <v>40.974046487072293</v>
      </c>
      <c r="M60" s="119">
        <f t="shared" si="29"/>
        <v>0</v>
      </c>
      <c r="N60" s="119"/>
      <c r="O60" s="119"/>
      <c r="P60" s="119"/>
      <c r="Q60" s="119"/>
      <c r="R60" s="119">
        <f t="shared" si="30"/>
        <v>0</v>
      </c>
      <c r="S60" s="119">
        <f>R60*10/H60</f>
        <v>0</v>
      </c>
      <c r="T60" s="119"/>
      <c r="U60" s="50">
        <f t="shared" si="31"/>
        <v>40.974046487072293</v>
      </c>
      <c r="V60" s="51">
        <f t="shared" si="32"/>
        <v>1.0072282813931241</v>
      </c>
      <c r="W60" s="120"/>
      <c r="X60" s="131"/>
      <c r="AA60" s="113"/>
      <c r="AB60" s="54"/>
    </row>
    <row r="61" spans="1:28">
      <c r="A61" s="38">
        <v>5</v>
      </c>
      <c r="B61" s="35" t="s">
        <v>79</v>
      </c>
      <c r="C61" s="39">
        <f>'[1]Input_St Details'!H29</f>
        <v>30</v>
      </c>
      <c r="D61" s="40">
        <f t="shared" si="26"/>
        <v>1</v>
      </c>
      <c r="E61" s="39">
        <f>'[1]Input_St Details'!AO29</f>
        <v>30</v>
      </c>
      <c r="F61" s="41">
        <f>'[1]Input_Cap Allo'!U28</f>
        <v>0.6</v>
      </c>
      <c r="G61" s="42">
        <f t="shared" si="27"/>
        <v>18</v>
      </c>
      <c r="H61" s="71">
        <f>'[1]F1a 12-13-W'!O69</f>
        <v>40</v>
      </c>
      <c r="I61" s="114">
        <f>[1]West!DN353</f>
        <v>0</v>
      </c>
      <c r="J61" s="116">
        <f t="shared" si="28"/>
        <v>0</v>
      </c>
      <c r="K61" s="42">
        <f>'[1]Input_St Details'!EC29</f>
        <v>0</v>
      </c>
      <c r="L61" s="46">
        <f>[1]West!DN293</f>
        <v>0</v>
      </c>
      <c r="M61" s="119">
        <f t="shared" si="29"/>
        <v>0</v>
      </c>
      <c r="N61" s="119"/>
      <c r="O61" s="119"/>
      <c r="P61" s="119"/>
      <c r="Q61" s="119"/>
      <c r="R61" s="119">
        <f t="shared" si="30"/>
        <v>0</v>
      </c>
      <c r="S61" s="119">
        <f>R61*10/H61</f>
        <v>0</v>
      </c>
      <c r="T61" s="119"/>
      <c r="U61" s="50">
        <f t="shared" si="31"/>
        <v>0</v>
      </c>
      <c r="V61" s="51">
        <f t="shared" si="32"/>
        <v>0</v>
      </c>
      <c r="W61" s="120"/>
      <c r="X61" s="131"/>
      <c r="AA61" s="113"/>
      <c r="AB61" s="54"/>
    </row>
    <row r="62" spans="1:28">
      <c r="A62" s="38">
        <v>6</v>
      </c>
      <c r="B62" s="60" t="s">
        <v>80</v>
      </c>
      <c r="C62" s="39">
        <f>'[1]Input_St Details'!H30</f>
        <v>60</v>
      </c>
      <c r="D62" s="40">
        <f t="shared" si="26"/>
        <v>1</v>
      </c>
      <c r="E62" s="39">
        <f>'[1]Input_St Details'!AO30</f>
        <v>60</v>
      </c>
      <c r="F62" s="41">
        <f>'[1]Input_Cap Allo'!U29</f>
        <v>0.6</v>
      </c>
      <c r="G62" s="42">
        <f t="shared" si="27"/>
        <v>36</v>
      </c>
      <c r="H62" s="71">
        <f>'[1]F1a 12-13-W'!O70</f>
        <v>32.799999999999997</v>
      </c>
      <c r="I62" s="114">
        <f>[1]West!DN354</f>
        <v>5.6080000000000005</v>
      </c>
      <c r="J62" s="116">
        <f t="shared" si="28"/>
        <v>1557777.777777778</v>
      </c>
      <c r="K62" s="42">
        <f>'[1]Input_St Details'!EC30</f>
        <v>0</v>
      </c>
      <c r="L62" s="46">
        <f>[1]West!DN294</f>
        <v>0</v>
      </c>
      <c r="M62" s="119">
        <f t="shared" si="29"/>
        <v>0</v>
      </c>
      <c r="N62" s="119"/>
      <c r="O62" s="119"/>
      <c r="P62" s="119"/>
      <c r="Q62" s="119"/>
      <c r="R62" s="119">
        <f t="shared" si="30"/>
        <v>0</v>
      </c>
      <c r="S62" s="119"/>
      <c r="T62" s="119"/>
      <c r="U62" s="50">
        <f t="shared" si="31"/>
        <v>5.6080000000000005</v>
      </c>
      <c r="V62" s="51">
        <f t="shared" si="32"/>
        <v>1.709756097560976</v>
      </c>
      <c r="W62" s="120"/>
      <c r="X62" s="131"/>
      <c r="AA62" s="113"/>
      <c r="AB62" s="54"/>
    </row>
    <row r="63" spans="1:28">
      <c r="A63" s="38">
        <v>7</v>
      </c>
      <c r="B63" s="60" t="s">
        <v>81</v>
      </c>
      <c r="C63" s="39">
        <f>'[1]Input_St Details'!H31</f>
        <v>20</v>
      </c>
      <c r="D63" s="40">
        <f t="shared" si="26"/>
        <v>1</v>
      </c>
      <c r="E63" s="39">
        <f>'[1]Input_St Details'!AO31</f>
        <v>20</v>
      </c>
      <c r="F63" s="41">
        <f>'[1]Input_Cap Allo'!U30</f>
        <v>0.6</v>
      </c>
      <c r="G63" s="42">
        <f t="shared" si="27"/>
        <v>12</v>
      </c>
      <c r="H63" s="71">
        <f>'[1]F1a 12-13-W'!O71</f>
        <v>25.2</v>
      </c>
      <c r="I63" s="114">
        <f>[1]West!DN355</f>
        <v>2.2719999999999998</v>
      </c>
      <c r="J63" s="116">
        <f t="shared" si="28"/>
        <v>1893333.333333333</v>
      </c>
      <c r="K63" s="42">
        <f>'[1]Input_St Details'!EC31</f>
        <v>0.88784575681016942</v>
      </c>
      <c r="L63" s="46">
        <f>[1]West!DN295</f>
        <v>2.2373713071616272</v>
      </c>
      <c r="M63" s="119">
        <f t="shared" si="29"/>
        <v>0</v>
      </c>
      <c r="N63" s="119"/>
      <c r="O63" s="119"/>
      <c r="P63" s="119"/>
      <c r="Q63" s="119"/>
      <c r="R63" s="119">
        <f t="shared" si="30"/>
        <v>0</v>
      </c>
      <c r="S63" s="119"/>
      <c r="T63" s="119"/>
      <c r="U63" s="50">
        <f t="shared" si="31"/>
        <v>4.5093713071616275</v>
      </c>
      <c r="V63" s="51">
        <f t="shared" si="32"/>
        <v>1.7894330583974714</v>
      </c>
      <c r="W63" s="120"/>
      <c r="X63" s="131"/>
      <c r="AA63" s="113"/>
      <c r="AB63" s="54"/>
    </row>
    <row r="64" spans="1:28" ht="13.5" customHeight="1">
      <c r="A64" s="38">
        <v>8</v>
      </c>
      <c r="B64" s="60" t="s">
        <v>82</v>
      </c>
      <c r="C64" s="39">
        <f>'[1]Input_St Details'!H32</f>
        <v>20</v>
      </c>
      <c r="D64" s="40">
        <f t="shared" si="26"/>
        <v>1</v>
      </c>
      <c r="E64" s="39">
        <f>'[1]Input_St Details'!AO32</f>
        <v>20</v>
      </c>
      <c r="F64" s="41">
        <f>'[1]Input_Cap Allo'!U31</f>
        <v>0.15</v>
      </c>
      <c r="G64" s="42">
        <f t="shared" si="27"/>
        <v>3</v>
      </c>
      <c r="H64" s="71">
        <f>'[1]F1a 12-13-W'!O72</f>
        <v>18</v>
      </c>
      <c r="I64" s="114">
        <f>[1]West!DN356</f>
        <v>4.1319999999999997</v>
      </c>
      <c r="J64" s="116">
        <f t="shared" si="28"/>
        <v>13773333.333333334</v>
      </c>
      <c r="K64" s="42">
        <f>'[1]Input_St Details'!EC32</f>
        <v>0.58840021164021161</v>
      </c>
      <c r="L64" s="46">
        <f>[1]West!DN296</f>
        <v>1.059120380952381</v>
      </c>
      <c r="M64" s="119">
        <f t="shared" si="29"/>
        <v>0</v>
      </c>
      <c r="N64" s="119"/>
      <c r="O64" s="119"/>
      <c r="P64" s="119"/>
      <c r="Q64" s="119"/>
      <c r="R64" s="119">
        <f t="shared" si="30"/>
        <v>0</v>
      </c>
      <c r="S64" s="119">
        <f>R64*10/H64</f>
        <v>0</v>
      </c>
      <c r="T64" s="119"/>
      <c r="U64" s="50">
        <f t="shared" si="31"/>
        <v>5.1911203809523805</v>
      </c>
      <c r="V64" s="51">
        <f t="shared" si="32"/>
        <v>2.8839557671957667</v>
      </c>
      <c r="W64" s="120"/>
      <c r="X64" s="131"/>
      <c r="AA64" s="113"/>
      <c r="AB64" s="54"/>
    </row>
    <row r="65" spans="1:28">
      <c r="A65" s="38">
        <v>9</v>
      </c>
      <c r="B65" s="60" t="s">
        <v>83</v>
      </c>
      <c r="C65" s="39">
        <f>'[1]Input_St Details'!H33</f>
        <v>100</v>
      </c>
      <c r="D65" s="40">
        <f t="shared" si="26"/>
        <v>1</v>
      </c>
      <c r="E65" s="39">
        <f>'[1]Input_St Details'!AO33</f>
        <v>100</v>
      </c>
      <c r="F65" s="41">
        <f>'[1]Input_Cap Allo'!U32</f>
        <v>0.4</v>
      </c>
      <c r="G65" s="42">
        <f t="shared" si="27"/>
        <v>40</v>
      </c>
      <c r="H65" s="71">
        <f>'[1]F1a 12-13-W'!O73</f>
        <v>213.2</v>
      </c>
      <c r="I65" s="114">
        <f>[1]West!DN357</f>
        <v>2.1059999999999999</v>
      </c>
      <c r="J65" s="116">
        <f t="shared" si="28"/>
        <v>526500</v>
      </c>
      <c r="K65" s="42">
        <f>'[1]Input_St Details'!EC33</f>
        <v>0.34881162569026908</v>
      </c>
      <c r="L65" s="46">
        <f>[1]West!DN297</f>
        <v>7.4366638597165364</v>
      </c>
      <c r="M65" s="119">
        <f t="shared" si="29"/>
        <v>0</v>
      </c>
      <c r="N65" s="119"/>
      <c r="O65" s="119"/>
      <c r="P65" s="119"/>
      <c r="Q65" s="119"/>
      <c r="R65" s="119">
        <f t="shared" si="30"/>
        <v>0</v>
      </c>
      <c r="S65" s="119">
        <f>R65*10/H65</f>
        <v>0</v>
      </c>
      <c r="T65" s="119"/>
      <c r="U65" s="50">
        <f t="shared" si="31"/>
        <v>9.5426638597165372</v>
      </c>
      <c r="V65" s="51">
        <f t="shared" si="32"/>
        <v>0.44759211349514721</v>
      </c>
      <c r="W65" s="120"/>
      <c r="X65" s="131"/>
      <c r="AA65" s="113"/>
      <c r="AB65" s="54"/>
    </row>
    <row r="66" spans="1:28">
      <c r="A66" s="38">
        <v>10</v>
      </c>
      <c r="B66" s="60" t="s">
        <v>84</v>
      </c>
      <c r="C66" s="39">
        <f>'[1]Input_St Details'!H34</f>
        <v>45</v>
      </c>
      <c r="D66" s="40">
        <f t="shared" si="26"/>
        <v>0.5</v>
      </c>
      <c r="E66" s="39">
        <f>'[1]Input_St Details'!AO34</f>
        <v>22.5</v>
      </c>
      <c r="F66" s="41">
        <f>'[1]Input_Cap Allo'!U33</f>
        <v>0.4</v>
      </c>
      <c r="G66" s="42">
        <f t="shared" si="27"/>
        <v>9</v>
      </c>
      <c r="H66" s="71">
        <f>'[1]F1a 12-13-W'!O74</f>
        <v>19</v>
      </c>
      <c r="I66" s="114">
        <f>[1]West!DN358</f>
        <v>10.936</v>
      </c>
      <c r="J66" s="115">
        <f t="shared" si="28"/>
        <v>12151111.111111112</v>
      </c>
      <c r="K66" s="42">
        <f>'[1]Input_St Details'!EC34</f>
        <v>1.3878668659317834</v>
      </c>
      <c r="L66" s="46">
        <f>[1]West!DN298</f>
        <v>2.6369470452703889</v>
      </c>
      <c r="M66" s="119">
        <f t="shared" si="29"/>
        <v>0</v>
      </c>
      <c r="N66" s="119"/>
      <c r="O66" s="119"/>
      <c r="P66" s="119"/>
      <c r="Q66" s="119"/>
      <c r="R66" s="119">
        <f t="shared" si="30"/>
        <v>0</v>
      </c>
      <c r="S66" s="119">
        <f>R66*10/H66</f>
        <v>0</v>
      </c>
      <c r="T66" s="119"/>
      <c r="U66" s="50">
        <f t="shared" si="31"/>
        <v>13.572947045270389</v>
      </c>
      <c r="V66" s="51">
        <f t="shared" si="32"/>
        <v>7.143656339615994</v>
      </c>
      <c r="W66" s="120"/>
      <c r="X66" s="131"/>
      <c r="AA66" s="113"/>
      <c r="AB66" s="54"/>
    </row>
    <row r="67" spans="1:28">
      <c r="A67" s="38">
        <v>11</v>
      </c>
      <c r="B67" s="60" t="s">
        <v>85</v>
      </c>
      <c r="C67" s="39">
        <f>'[1]Input_St Details'!H35</f>
        <v>40</v>
      </c>
      <c r="D67" s="40">
        <f t="shared" si="26"/>
        <v>1.5</v>
      </c>
      <c r="E67" s="39">
        <f>'[1]Input_St Details'!AO35</f>
        <v>60</v>
      </c>
      <c r="F67" s="41">
        <f>'[1]Input_Cap Allo'!U34</f>
        <v>0.3</v>
      </c>
      <c r="G67" s="42">
        <f t="shared" si="27"/>
        <v>18</v>
      </c>
      <c r="H67" s="71">
        <f>'[1]F1a 12-13-W'!O76</f>
        <v>30</v>
      </c>
      <c r="I67" s="114">
        <f>[1]West!DN359</f>
        <v>0</v>
      </c>
      <c r="J67" s="115">
        <f t="shared" si="28"/>
        <v>0</v>
      </c>
      <c r="K67" s="42">
        <f>'[1]Input_St Details'!EC35</f>
        <v>3.753739439244753</v>
      </c>
      <c r="L67" s="46">
        <f>[1]West!DN299</f>
        <v>11.261218317734258</v>
      </c>
      <c r="M67" s="119">
        <f t="shared" si="29"/>
        <v>0</v>
      </c>
      <c r="N67" s="119"/>
      <c r="O67" s="119"/>
      <c r="P67" s="119"/>
      <c r="Q67" s="119"/>
      <c r="R67" s="119">
        <f t="shared" si="30"/>
        <v>0</v>
      </c>
      <c r="S67" s="119">
        <f>R67*10/H67</f>
        <v>0</v>
      </c>
      <c r="T67" s="119"/>
      <c r="U67" s="50">
        <f t="shared" si="31"/>
        <v>11.261218317734258</v>
      </c>
      <c r="V67" s="51">
        <f t="shared" si="32"/>
        <v>3.753739439244753</v>
      </c>
      <c r="W67" s="120"/>
      <c r="X67" s="131"/>
      <c r="AA67" s="113"/>
      <c r="AB67" s="54"/>
    </row>
    <row r="68" spans="1:28">
      <c r="A68" s="38">
        <v>12</v>
      </c>
      <c r="B68" s="60" t="s">
        <v>86</v>
      </c>
      <c r="C68" s="39">
        <f>'[1]Input_St Details'!H36</f>
        <v>1E-100</v>
      </c>
      <c r="D68" s="40">
        <f t="shared" si="26"/>
        <v>0</v>
      </c>
      <c r="E68" s="39">
        <f>'[1]Input_St Details'!AO36</f>
        <v>0</v>
      </c>
      <c r="F68" s="41">
        <f>'[1]Input_Cap Allo'!U35</f>
        <v>0.36880000000000002</v>
      </c>
      <c r="G68" s="42">
        <f t="shared" si="27"/>
        <v>0</v>
      </c>
      <c r="H68" s="71">
        <f>'[1]F1a 12-13-W'!O77</f>
        <v>0</v>
      </c>
      <c r="I68" s="114">
        <f>[1]West!DN360</f>
        <v>0</v>
      </c>
      <c r="J68" s="115" t="e">
        <f t="shared" si="28"/>
        <v>#DIV/0!</v>
      </c>
      <c r="K68" s="42">
        <f>'[1]Input_St Details'!EC36</f>
        <v>0</v>
      </c>
      <c r="L68" s="46">
        <f>[1]West!DN300</f>
        <v>0</v>
      </c>
      <c r="M68" s="119">
        <f t="shared" si="29"/>
        <v>0</v>
      </c>
      <c r="N68" s="119"/>
      <c r="O68" s="119"/>
      <c r="P68" s="119"/>
      <c r="Q68" s="119"/>
      <c r="R68" s="119">
        <f t="shared" si="30"/>
        <v>0</v>
      </c>
      <c r="S68" s="119"/>
      <c r="T68" s="119"/>
      <c r="U68" s="50">
        <f t="shared" si="31"/>
        <v>0</v>
      </c>
      <c r="V68" s="51" t="e">
        <f t="shared" si="32"/>
        <v>#DIV/0!</v>
      </c>
      <c r="W68" s="120"/>
      <c r="X68" s="131"/>
      <c r="AA68" s="113"/>
      <c r="AB68" s="54"/>
    </row>
    <row r="69" spans="1:28" outlineLevel="1">
      <c r="A69" s="38"/>
      <c r="B69" s="60"/>
      <c r="C69" s="39"/>
      <c r="D69" s="40"/>
      <c r="E69" s="39"/>
      <c r="F69" s="41"/>
      <c r="G69" s="42"/>
      <c r="H69" s="71"/>
      <c r="I69" s="114"/>
      <c r="J69" s="115"/>
      <c r="K69" s="42"/>
      <c r="L69" s="46"/>
      <c r="M69" s="119"/>
      <c r="N69" s="119"/>
      <c r="O69" s="119"/>
      <c r="P69" s="119"/>
      <c r="Q69" s="119"/>
      <c r="R69" s="119"/>
      <c r="S69" s="119"/>
      <c r="T69" s="119"/>
      <c r="U69" s="50"/>
      <c r="V69" s="51"/>
      <c r="W69" s="120"/>
      <c r="X69" s="131"/>
      <c r="AA69" s="113"/>
      <c r="AB69" s="54"/>
    </row>
    <row r="70" spans="1:28" outlineLevel="1">
      <c r="A70" s="38"/>
      <c r="B70" s="60"/>
      <c r="C70" s="39"/>
      <c r="D70" s="40"/>
      <c r="E70" s="39"/>
      <c r="F70" s="41"/>
      <c r="G70" s="42"/>
      <c r="H70" s="71"/>
      <c r="I70" s="114"/>
      <c r="J70" s="115"/>
      <c r="K70" s="42"/>
      <c r="L70" s="46"/>
      <c r="M70" s="119"/>
      <c r="N70" s="119"/>
      <c r="O70" s="119"/>
      <c r="P70" s="119"/>
      <c r="Q70" s="119"/>
      <c r="R70" s="119"/>
      <c r="S70" s="119"/>
      <c r="T70" s="119"/>
      <c r="U70" s="50"/>
      <c r="V70" s="51"/>
      <c r="W70" s="120"/>
      <c r="X70" s="131"/>
      <c r="AA70" s="113"/>
      <c r="AB70" s="54"/>
    </row>
    <row r="71" spans="1:28">
      <c r="A71" s="61"/>
      <c r="B71" s="98" t="s">
        <v>87</v>
      </c>
      <c r="C71" s="63">
        <f>SUM(C57:C70)</f>
        <v>1176</v>
      </c>
      <c r="D71" s="64">
        <f t="shared" si="26"/>
        <v>0.78840986394557833</v>
      </c>
      <c r="E71" s="63">
        <f>SUM(E57:E70)</f>
        <v>927.17000000000007</v>
      </c>
      <c r="F71" s="64">
        <f>G71/E71</f>
        <v>0.47361972453811052</v>
      </c>
      <c r="G71" s="63">
        <f>SUM(G57:G70)</f>
        <v>439.12599999999998</v>
      </c>
      <c r="H71" s="123">
        <f>SUM(H57:H70)</f>
        <v>1013.4000000000001</v>
      </c>
      <c r="I71" s="123">
        <f>SUM(I57:I70)</f>
        <v>88.098131750000022</v>
      </c>
      <c r="J71" s="123">
        <f t="shared" si="28"/>
        <v>2006215.3402440308</v>
      </c>
      <c r="K71" s="63">
        <f>L71*10/H71</f>
        <v>1.0282379530425143</v>
      </c>
      <c r="L71" s="66">
        <f>SUM(L57:L70)</f>
        <v>104.20163416132841</v>
      </c>
      <c r="M71" s="124">
        <f t="shared" si="29"/>
        <v>0</v>
      </c>
      <c r="N71" s="124"/>
      <c r="O71" s="124">
        <f>SUM(O57:O70)</f>
        <v>0</v>
      </c>
      <c r="P71" s="124">
        <f>SUM(P57:P70)</f>
        <v>0</v>
      </c>
      <c r="Q71" s="124">
        <f>SUM(Q57:Q70)</f>
        <v>0</v>
      </c>
      <c r="R71" s="124">
        <f t="shared" si="30"/>
        <v>0</v>
      </c>
      <c r="S71" s="124">
        <f>R71*10/H71</f>
        <v>0</v>
      </c>
      <c r="T71" s="124">
        <f>SUM(T57:T70)</f>
        <v>0</v>
      </c>
      <c r="U71" s="66">
        <f t="shared" si="31"/>
        <v>192.29976591132845</v>
      </c>
      <c r="V71" s="63">
        <f t="shared" si="32"/>
        <v>1.8975702181895444</v>
      </c>
      <c r="W71" s="124"/>
      <c r="X71" s="123"/>
      <c r="AA71" s="113"/>
      <c r="AB71" s="54"/>
    </row>
    <row r="72" spans="1:28" s="100" customFormat="1">
      <c r="A72" s="99" t="s">
        <v>88</v>
      </c>
      <c r="B72" s="87" t="s">
        <v>89</v>
      </c>
      <c r="C72" s="88">
        <f>SUM(C55,C71)</f>
        <v>4158.5</v>
      </c>
      <c r="D72" s="89">
        <f t="shared" si="26"/>
        <v>0.89808103883611878</v>
      </c>
      <c r="E72" s="88">
        <f>SUM(E55,E71)</f>
        <v>3734.67</v>
      </c>
      <c r="F72" s="89">
        <f>G72/E72</f>
        <v>0.31585816149753526</v>
      </c>
      <c r="G72" s="88">
        <f>SUM(G55,G71)</f>
        <v>1179.626</v>
      </c>
      <c r="H72" s="129">
        <f>SUM(H55,H71)</f>
        <v>7104.7259756603598</v>
      </c>
      <c r="I72" s="129">
        <f>SUM(I55,I71)</f>
        <v>607.36410866088806</v>
      </c>
      <c r="J72" s="129">
        <f t="shared" si="28"/>
        <v>5148785.3663863642</v>
      </c>
      <c r="K72" s="88">
        <f>L72*10/H72</f>
        <v>1.1574794505954025</v>
      </c>
      <c r="L72" s="90">
        <f>SUM(L55,L71)</f>
        <v>822.35743189382367</v>
      </c>
      <c r="M72" s="130">
        <f t="shared" si="29"/>
        <v>0</v>
      </c>
      <c r="N72" s="130"/>
      <c r="O72" s="130">
        <f>SUM(O55,O71)</f>
        <v>0</v>
      </c>
      <c r="P72" s="130"/>
      <c r="Q72" s="130">
        <f>SUM(Q55,Q71)</f>
        <v>0</v>
      </c>
      <c r="R72" s="130">
        <f t="shared" si="30"/>
        <v>0</v>
      </c>
      <c r="S72" s="130">
        <f>R72*10/H72</f>
        <v>0</v>
      </c>
      <c r="T72" s="130">
        <f>SUM(T55,T71)</f>
        <v>0</v>
      </c>
      <c r="U72" s="90">
        <f t="shared" si="31"/>
        <v>1429.7215405547117</v>
      </c>
      <c r="V72" s="88">
        <f t="shared" si="32"/>
        <v>2.0123528274738622</v>
      </c>
      <c r="W72" s="124"/>
      <c r="X72" s="124"/>
      <c r="AA72" s="113"/>
      <c r="AB72" s="54"/>
    </row>
    <row r="73" spans="1:28" s="100" customFormat="1">
      <c r="A73" s="99" t="s">
        <v>90</v>
      </c>
      <c r="B73" s="101" t="s">
        <v>91</v>
      </c>
      <c r="C73" s="88"/>
      <c r="D73" s="129"/>
      <c r="E73" s="88"/>
      <c r="F73" s="89"/>
      <c r="G73" s="88"/>
      <c r="H73" s="129">
        <f>'[1]F1a 12-13-W'!O45</f>
        <v>2832.4432104873604</v>
      </c>
      <c r="I73" s="129"/>
      <c r="J73" s="129" t="e">
        <f t="shared" si="28"/>
        <v>#DIV/0!</v>
      </c>
      <c r="K73" s="88">
        <f>[1]West!DN14</f>
        <v>3.0210704651334597</v>
      </c>
      <c r="L73" s="90">
        <f>[1]West!DN13</f>
        <v>855.70105273711602</v>
      </c>
      <c r="M73" s="130"/>
      <c r="N73" s="130"/>
      <c r="O73" s="130"/>
      <c r="P73" s="130"/>
      <c r="Q73" s="130"/>
      <c r="R73" s="130"/>
      <c r="S73" s="130"/>
      <c r="T73" s="130"/>
      <c r="U73" s="90">
        <f t="shared" si="31"/>
        <v>855.70105273711602</v>
      </c>
      <c r="V73" s="88">
        <f>[1]West!DN14</f>
        <v>3.0210704651334597</v>
      </c>
      <c r="W73" s="124"/>
      <c r="X73" s="124"/>
      <c r="AA73" s="113"/>
      <c r="AB73" s="54"/>
    </row>
    <row r="74" spans="1:28" s="100" customFormat="1">
      <c r="A74" s="99" t="s">
        <v>92</v>
      </c>
      <c r="B74" s="101" t="s">
        <v>99</v>
      </c>
      <c r="C74" s="88"/>
      <c r="D74" s="129"/>
      <c r="E74" s="88"/>
      <c r="F74" s="89"/>
      <c r="G74" s="88"/>
      <c r="H74" s="129"/>
      <c r="I74" s="129"/>
      <c r="J74" s="129"/>
      <c r="K74" s="88"/>
      <c r="L74" s="90">
        <f>'[1]PP Output'!L29</f>
        <v>68.943230447019999</v>
      </c>
      <c r="M74" s="130"/>
      <c r="N74" s="130"/>
      <c r="O74" s="130"/>
      <c r="P74" s="130"/>
      <c r="Q74" s="130"/>
      <c r="R74" s="130"/>
      <c r="S74" s="130"/>
      <c r="T74" s="130"/>
      <c r="U74" s="90"/>
      <c r="V74" s="88"/>
      <c r="W74" s="124"/>
      <c r="X74" s="124"/>
      <c r="AA74" s="113"/>
      <c r="AB74" s="54"/>
    </row>
    <row r="75" spans="1:28" s="100" customFormat="1">
      <c r="A75" s="102" t="s">
        <v>94</v>
      </c>
      <c r="B75" s="103" t="s">
        <v>95</v>
      </c>
      <c r="C75" s="104"/>
      <c r="D75" s="132"/>
      <c r="E75" s="104"/>
      <c r="F75" s="106"/>
      <c r="G75" s="104"/>
      <c r="H75" s="132">
        <f>SUM(H43,H72,H73)</f>
        <v>17235.807611754997</v>
      </c>
      <c r="I75" s="132">
        <f>SUM(I43,I72,I73)</f>
        <v>1218.8454726577656</v>
      </c>
      <c r="J75" s="132" t="e">
        <f t="shared" si="28"/>
        <v>#DIV/0!</v>
      </c>
      <c r="K75" s="104">
        <f>L75*10/H75</f>
        <v>1.7797616616920366</v>
      </c>
      <c r="L75" s="107">
        <f>SUM(L43,L72,L73,L74)</f>
        <v>3067.562959570133</v>
      </c>
      <c r="M75" s="133">
        <f>H75*N75/10</f>
        <v>0</v>
      </c>
      <c r="N75" s="133"/>
      <c r="O75" s="133">
        <f>SUM(O43,O72)</f>
        <v>0</v>
      </c>
      <c r="P75" s="133">
        <f>SUM(P43,P72)</f>
        <v>0</v>
      </c>
      <c r="Q75" s="133">
        <f>SUM(Q43,Q72)</f>
        <v>0</v>
      </c>
      <c r="R75" s="133">
        <f>(SUM(O75:Q75))</f>
        <v>0</v>
      </c>
      <c r="S75" s="133">
        <f>R75*10/H75</f>
        <v>0</v>
      </c>
      <c r="T75" s="133">
        <f>SUM(T43,T72)</f>
        <v>0</v>
      </c>
      <c r="U75" s="107">
        <f t="shared" si="31"/>
        <v>4286.4084322278986</v>
      </c>
      <c r="V75" s="104">
        <f>[1]West!DM24</f>
        <v>2.3966440332052699</v>
      </c>
      <c r="W75" s="124"/>
      <c r="X75" s="124"/>
      <c r="AA75" s="113"/>
      <c r="AB75" s="54"/>
    </row>
    <row r="76" spans="1:28">
      <c r="D76" s="15"/>
      <c r="H76" s="15"/>
      <c r="J76" s="15"/>
      <c r="L76" s="110"/>
      <c r="N76" s="15"/>
      <c r="P76" s="15"/>
      <c r="R76" s="15"/>
      <c r="T76" s="15"/>
      <c r="U76" s="7"/>
      <c r="V76" s="15"/>
      <c r="X76" s="15"/>
    </row>
    <row r="77" spans="1:28">
      <c r="U77" s="111"/>
    </row>
    <row r="78" spans="1:28" ht="12.75" customHeight="1"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80" spans="1:28" ht="12.75" customHeight="1"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</sheetData>
  <mergeCells count="5">
    <mergeCell ref="I4:J4"/>
    <mergeCell ref="K4:L4"/>
    <mergeCell ref="M4:N4"/>
    <mergeCell ref="O4:S4"/>
    <mergeCell ref="U4:V4"/>
  </mergeCells>
  <printOptions horizontalCentered="1" verticalCentered="1"/>
  <pageMargins left="0.1" right="0.1" top="0.1" bottom="0.1" header="0" footer="0"/>
  <pageSetup paperSize="9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W34"/>
  <sheetViews>
    <sheetView tabSelected="1" view="pageBreakPreview" zoomScale="60" workbookViewId="0">
      <selection activeCell="N38" sqref="N38"/>
    </sheetView>
  </sheetViews>
  <sheetFormatPr defaultRowHeight="12.75"/>
  <cols>
    <col min="1" max="1" width="6.85546875" style="167" customWidth="1"/>
    <col min="2" max="2" width="17.42578125" style="167" customWidth="1"/>
    <col min="3" max="3" width="9.140625" style="167"/>
    <col min="4" max="4" width="11.28515625" style="167" customWidth="1"/>
    <col min="5" max="5" width="16.28515625" style="167" customWidth="1"/>
    <col min="6" max="6" width="9.5703125" style="167" bestFit="1" customWidth="1"/>
    <col min="7" max="7" width="11" style="167" customWidth="1"/>
    <col min="8" max="8" width="16" style="167" customWidth="1"/>
    <col min="9" max="9" width="10.140625" style="167" bestFit="1" customWidth="1"/>
    <col min="10" max="10" width="10.7109375" style="167" customWidth="1"/>
    <col min="11" max="11" width="16.140625" style="167" customWidth="1"/>
    <col min="12" max="12" width="9.140625" style="167"/>
    <col min="13" max="13" width="10.7109375" style="167" customWidth="1"/>
    <col min="14" max="14" width="16" style="167" customWidth="1"/>
    <col min="15" max="15" width="9.140625" style="167"/>
    <col min="16" max="16" width="10.85546875" style="167" bestFit="1" customWidth="1"/>
    <col min="17" max="17" width="11.140625" style="167" bestFit="1" customWidth="1"/>
    <col min="18" max="18" width="9.140625" style="167"/>
    <col min="19" max="19" width="10.85546875" style="167" bestFit="1" customWidth="1"/>
    <col min="20" max="20" width="11.85546875" style="167" bestFit="1" customWidth="1"/>
    <col min="21" max="21" width="9.140625" style="167"/>
    <col min="22" max="22" width="10.85546875" style="167" bestFit="1" customWidth="1"/>
    <col min="23" max="23" width="11.140625" style="167" bestFit="1" customWidth="1"/>
    <col min="24" max="24" width="9.140625" style="167"/>
    <col min="25" max="25" width="10" style="167" bestFit="1" customWidth="1"/>
    <col min="26" max="16384" width="9.140625" style="167"/>
  </cols>
  <sheetData>
    <row r="1" spans="1:23">
      <c r="A1" s="165"/>
      <c r="B1" s="4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23">
      <c r="A2" s="168" t="s">
        <v>100</v>
      </c>
      <c r="B2" s="168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70" t="s">
        <v>65</v>
      </c>
      <c r="O2" s="169"/>
      <c r="P2" s="169"/>
      <c r="Q2" s="170" t="s">
        <v>65</v>
      </c>
      <c r="R2" s="169"/>
      <c r="S2" s="171" t="s">
        <v>65</v>
      </c>
      <c r="T2" s="170" t="s">
        <v>65</v>
      </c>
      <c r="U2" s="169"/>
      <c r="V2" s="169"/>
      <c r="W2" s="170" t="s">
        <v>101</v>
      </c>
    </row>
    <row r="3" spans="1:23">
      <c r="A3" s="172"/>
      <c r="B3" s="172"/>
    </row>
    <row r="4" spans="1:23">
      <c r="A4" s="173" t="s">
        <v>102</v>
      </c>
      <c r="B4" s="173" t="s">
        <v>103</v>
      </c>
      <c r="C4" s="174" t="s">
        <v>104</v>
      </c>
      <c r="D4" s="174"/>
      <c r="E4" s="174"/>
      <c r="F4" s="174" t="s">
        <v>105</v>
      </c>
      <c r="G4" s="174"/>
      <c r="H4" s="174"/>
      <c r="I4" s="174" t="s">
        <v>106</v>
      </c>
      <c r="J4" s="174"/>
      <c r="K4" s="174"/>
      <c r="L4" s="174" t="s">
        <v>107</v>
      </c>
      <c r="M4" s="174"/>
      <c r="N4" s="174"/>
      <c r="O4" s="174" t="s">
        <v>108</v>
      </c>
      <c r="P4" s="174"/>
      <c r="Q4" s="174"/>
      <c r="R4" s="174" t="s">
        <v>109</v>
      </c>
      <c r="S4" s="174"/>
      <c r="T4" s="174"/>
      <c r="U4" s="174" t="s">
        <v>110</v>
      </c>
      <c r="V4" s="174"/>
      <c r="W4" s="174"/>
    </row>
    <row r="5" spans="1:23" ht="12.75" customHeight="1">
      <c r="A5" s="175"/>
      <c r="B5" s="175"/>
      <c r="C5" s="173" t="s">
        <v>111</v>
      </c>
      <c r="D5" s="176" t="s">
        <v>112</v>
      </c>
      <c r="E5" s="177"/>
      <c r="F5" s="173" t="s">
        <v>111</v>
      </c>
      <c r="G5" s="176" t="s">
        <v>112</v>
      </c>
      <c r="H5" s="177"/>
      <c r="I5" s="173" t="s">
        <v>111</v>
      </c>
      <c r="J5" s="176" t="s">
        <v>112</v>
      </c>
      <c r="K5" s="177"/>
      <c r="L5" s="173" t="s">
        <v>111</v>
      </c>
      <c r="M5" s="176" t="s">
        <v>112</v>
      </c>
      <c r="N5" s="177"/>
      <c r="O5" s="173" t="s">
        <v>111</v>
      </c>
      <c r="P5" s="176" t="s">
        <v>112</v>
      </c>
      <c r="Q5" s="177"/>
      <c r="R5" s="173" t="s">
        <v>111</v>
      </c>
      <c r="S5" s="176" t="s">
        <v>112</v>
      </c>
      <c r="T5" s="177"/>
      <c r="U5" s="173" t="s">
        <v>111</v>
      </c>
      <c r="V5" s="176" t="s">
        <v>112</v>
      </c>
      <c r="W5" s="177"/>
    </row>
    <row r="6" spans="1:23" ht="25.5" customHeight="1">
      <c r="A6" s="178"/>
      <c r="B6" s="178"/>
      <c r="C6" s="178"/>
      <c r="D6" s="179" t="s">
        <v>113</v>
      </c>
      <c r="E6" s="179" t="s">
        <v>114</v>
      </c>
      <c r="F6" s="178"/>
      <c r="G6" s="179" t="s">
        <v>113</v>
      </c>
      <c r="H6" s="179" t="s">
        <v>114</v>
      </c>
      <c r="I6" s="178"/>
      <c r="J6" s="179" t="s">
        <v>113</v>
      </c>
      <c r="K6" s="179" t="s">
        <v>114</v>
      </c>
      <c r="L6" s="178"/>
      <c r="M6" s="179" t="s">
        <v>113</v>
      </c>
      <c r="N6" s="179" t="s">
        <v>114</v>
      </c>
      <c r="O6" s="178"/>
      <c r="P6" s="179" t="s">
        <v>113</v>
      </c>
      <c r="Q6" s="179" t="s">
        <v>114</v>
      </c>
      <c r="R6" s="178"/>
      <c r="S6" s="179" t="s">
        <v>113</v>
      </c>
      <c r="T6" s="179" t="s">
        <v>114</v>
      </c>
      <c r="U6" s="178"/>
      <c r="V6" s="179" t="s">
        <v>113</v>
      </c>
      <c r="W6" s="179" t="s">
        <v>114</v>
      </c>
    </row>
    <row r="7" spans="1:23">
      <c r="A7" s="180"/>
      <c r="B7" s="181"/>
      <c r="C7" s="182"/>
      <c r="D7" s="182"/>
      <c r="E7" s="182"/>
      <c r="F7" s="182"/>
      <c r="G7" s="182"/>
      <c r="H7" s="182"/>
      <c r="I7" s="143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</row>
    <row r="8" spans="1:23">
      <c r="A8" s="183" t="s">
        <v>115</v>
      </c>
      <c r="B8" s="184" t="s">
        <v>116</v>
      </c>
      <c r="C8" s="185">
        <f>[1]PGCIL!G69</f>
        <v>392.71</v>
      </c>
      <c r="D8" s="186">
        <f>[1]PGCIL!H69</f>
        <v>1.103326E-2</v>
      </c>
      <c r="E8" s="146">
        <f>C8*D8</f>
        <v>4.3328715345999997</v>
      </c>
      <c r="F8" s="146">
        <f>[1]PGCIL!J69</f>
        <v>614.15763973999992</v>
      </c>
      <c r="G8" s="147">
        <f>[1]PGCIL!K69</f>
        <v>6.0330000000000002E-3</v>
      </c>
      <c r="H8" s="148">
        <f>SUM(H9:H11)</f>
        <v>7.646785787052429</v>
      </c>
      <c r="I8" s="146">
        <f>[1]PGCIL!M69</f>
        <v>637.45969999999988</v>
      </c>
      <c r="J8" s="187">
        <f>[1]PGCIL!N69</f>
        <v>2.2259000000000004E-2</v>
      </c>
      <c r="K8" s="148">
        <f>SUM(K9:K12)</f>
        <v>14.277251009953769</v>
      </c>
      <c r="L8" s="185"/>
      <c r="M8" s="185"/>
      <c r="N8" s="146">
        <f>[1]PGCIL!H6</f>
        <v>14.1892154623</v>
      </c>
      <c r="O8" s="185"/>
      <c r="P8" s="185"/>
      <c r="Q8" s="148">
        <f>SUM(Q9:Q11)</f>
        <v>10.549633605478528</v>
      </c>
      <c r="R8" s="148"/>
      <c r="S8" s="148"/>
      <c r="T8" s="148">
        <f>SUM(T9:T11)</f>
        <v>15.545908575859151</v>
      </c>
      <c r="U8" s="148"/>
      <c r="V8" s="148"/>
      <c r="W8" s="148">
        <f>SUM(W9:W11)</f>
        <v>20.520665269162627</v>
      </c>
    </row>
    <row r="9" spans="1:23">
      <c r="A9" s="188"/>
      <c r="B9" s="189" t="s">
        <v>117</v>
      </c>
      <c r="C9" s="185"/>
      <c r="D9" s="185"/>
      <c r="E9" s="146">
        <f>[1]PGCIL!E13</f>
        <v>1.28079682562776</v>
      </c>
      <c r="F9" s="148"/>
      <c r="G9" s="190"/>
      <c r="H9" s="146">
        <f>[1]PGCIL!F13</f>
        <v>1.0967301546389128</v>
      </c>
      <c r="I9" s="148"/>
      <c r="J9" s="191"/>
      <c r="K9" s="148">
        <f>[1]PGCIL!G13</f>
        <v>4.3646026762034795</v>
      </c>
      <c r="L9" s="190"/>
      <c r="M9" s="185"/>
      <c r="N9" s="148">
        <f>[1]PGCIL!H13</f>
        <v>4.40717032259038</v>
      </c>
      <c r="O9" s="185"/>
      <c r="P9" s="185"/>
      <c r="Q9" s="148">
        <f>'[1]central sector power'!K26</f>
        <v>2.7761724668549208</v>
      </c>
      <c r="R9" s="148"/>
      <c r="S9" s="148"/>
      <c r="T9" s="148">
        <f>'[1]central sector power'!L26</f>
        <v>4.456723171988263</v>
      </c>
      <c r="U9" s="148"/>
      <c r="V9" s="148"/>
      <c r="W9" s="148">
        <f>'[1]central sector power'!M26</f>
        <v>6.6809823413050875</v>
      </c>
    </row>
    <row r="10" spans="1:23">
      <c r="A10" s="188"/>
      <c r="B10" s="189" t="s">
        <v>118</v>
      </c>
      <c r="C10" s="185"/>
      <c r="D10" s="185"/>
      <c r="E10" s="148">
        <f>[1]PGCIL!E27</f>
        <v>1.4090498230519199</v>
      </c>
      <c r="F10" s="148"/>
      <c r="G10" s="190"/>
      <c r="H10" s="148">
        <f>[1]PGCIL!F27</f>
        <v>1.372410910220246</v>
      </c>
      <c r="I10" s="148"/>
      <c r="K10" s="148">
        <f>[1]PGCIL!G27</f>
        <v>4.6455491423570203</v>
      </c>
      <c r="L10" s="190"/>
      <c r="M10" s="185"/>
      <c r="N10" s="150">
        <f>[1]PGCIL!H27</f>
        <v>4.8044683555347802</v>
      </c>
      <c r="O10" s="185"/>
      <c r="P10" s="185"/>
      <c r="Q10" s="148">
        <f>'[1]central sector power'!K36</f>
        <v>1.4004863467269344</v>
      </c>
      <c r="R10" s="148"/>
      <c r="S10" s="148"/>
      <c r="T10" s="148">
        <f>'[1]central sector power'!L36</f>
        <v>3.7544148428874782</v>
      </c>
      <c r="U10" s="148"/>
      <c r="V10" s="148"/>
      <c r="W10" s="148">
        <f>'[1]central sector power'!M36</f>
        <v>4.4485551604879108</v>
      </c>
    </row>
    <row r="11" spans="1:23">
      <c r="A11" s="188"/>
      <c r="B11" s="189" t="s">
        <v>119</v>
      </c>
      <c r="C11" s="185"/>
      <c r="D11" s="185"/>
      <c r="E11" s="148">
        <f>[1]PGCIL!E20</f>
        <v>1.6430248859203198</v>
      </c>
      <c r="F11" s="148"/>
      <c r="G11" s="186"/>
      <c r="H11" s="148">
        <f>[1]PGCIL!G20</f>
        <v>5.1776447221932704</v>
      </c>
      <c r="I11" s="146"/>
      <c r="J11" s="192"/>
      <c r="K11" s="148">
        <f>[1]PGCIL!G20</f>
        <v>5.1776447221932704</v>
      </c>
      <c r="L11" s="190"/>
      <c r="M11" s="185"/>
      <c r="N11" s="150">
        <f>[1]PGCIL!H20</f>
        <v>4.9775767841748397</v>
      </c>
      <c r="O11" s="185"/>
      <c r="P11" s="185"/>
      <c r="Q11" s="148">
        <f>'[1]central sector power'!K31</f>
        <v>6.3729747918966728</v>
      </c>
      <c r="R11" s="148"/>
      <c r="S11" s="148"/>
      <c r="T11" s="148">
        <f>'[1]central sector power'!L31</f>
        <v>7.3347705609834088</v>
      </c>
      <c r="U11" s="148"/>
      <c r="V11" s="148"/>
      <c r="W11" s="148">
        <f>'[1]central sector power'!M31</f>
        <v>9.3911277673696265</v>
      </c>
    </row>
    <row r="12" spans="1:23">
      <c r="A12" s="188"/>
      <c r="B12" s="189" t="s">
        <v>120</v>
      </c>
      <c r="C12" s="185"/>
      <c r="D12" s="185"/>
      <c r="E12" s="185"/>
      <c r="F12" s="146"/>
      <c r="G12" s="185"/>
      <c r="H12" s="190"/>
      <c r="I12" s="146"/>
      <c r="J12" s="192"/>
      <c r="K12" s="148">
        <f>[1]PGCIL!G34</f>
        <v>8.9454469199999997E-2</v>
      </c>
      <c r="L12" s="190"/>
      <c r="M12" s="185"/>
      <c r="N12" s="148">
        <f>[1]PGCIL!H34</f>
        <v>7.1456012508900667E-101</v>
      </c>
      <c r="O12" s="185"/>
      <c r="P12" s="185"/>
      <c r="Q12" s="148"/>
      <c r="R12" s="148"/>
      <c r="S12" s="148"/>
      <c r="T12" s="148"/>
      <c r="U12" s="148"/>
      <c r="V12" s="148"/>
      <c r="W12" s="148"/>
    </row>
    <row r="13" spans="1:23">
      <c r="A13" s="188"/>
      <c r="B13" s="189"/>
      <c r="C13" s="185"/>
      <c r="D13" s="185"/>
      <c r="E13" s="185"/>
      <c r="F13" s="146"/>
      <c r="G13" s="185"/>
      <c r="H13" s="190"/>
      <c r="I13" s="146"/>
      <c r="J13" s="192"/>
      <c r="K13" s="146"/>
      <c r="L13" s="185"/>
      <c r="M13" s="185"/>
      <c r="N13" s="190"/>
      <c r="O13" s="185"/>
      <c r="P13" s="185"/>
      <c r="Q13" s="148"/>
      <c r="R13" s="148"/>
      <c r="S13" s="148"/>
      <c r="T13" s="148"/>
      <c r="U13" s="148"/>
      <c r="V13" s="148"/>
      <c r="W13" s="148"/>
    </row>
    <row r="14" spans="1:23">
      <c r="A14" s="188"/>
      <c r="B14" s="189"/>
      <c r="C14" s="185"/>
      <c r="D14" s="185"/>
      <c r="E14" s="185"/>
      <c r="F14" s="146"/>
      <c r="G14" s="185"/>
      <c r="H14" s="146"/>
      <c r="I14" s="146"/>
      <c r="J14" s="192"/>
      <c r="K14" s="146"/>
      <c r="L14" s="185"/>
      <c r="M14" s="185"/>
      <c r="O14" s="185"/>
      <c r="P14" s="185"/>
      <c r="Q14" s="148"/>
      <c r="R14" s="148"/>
      <c r="S14" s="148"/>
      <c r="T14" s="148"/>
      <c r="U14" s="148"/>
      <c r="V14" s="148"/>
      <c r="W14" s="148"/>
    </row>
    <row r="15" spans="1:23">
      <c r="A15" s="188"/>
      <c r="B15" s="189"/>
      <c r="C15" s="185"/>
      <c r="D15" s="185"/>
      <c r="E15" s="185"/>
      <c r="F15" s="146"/>
      <c r="G15" s="185"/>
      <c r="H15" s="146"/>
      <c r="I15" s="146"/>
      <c r="J15" s="192"/>
      <c r="K15" s="146"/>
      <c r="L15" s="185"/>
      <c r="M15" s="185"/>
      <c r="N15" s="190"/>
      <c r="O15" s="185"/>
      <c r="P15" s="185"/>
      <c r="Q15" s="148"/>
      <c r="R15" s="148"/>
      <c r="S15" s="148"/>
      <c r="T15" s="148"/>
      <c r="U15" s="148"/>
      <c r="V15" s="148"/>
      <c r="W15" s="148"/>
    </row>
    <row r="16" spans="1:23">
      <c r="A16" s="183" t="s">
        <v>88</v>
      </c>
      <c r="B16" s="189" t="s">
        <v>121</v>
      </c>
      <c r="C16" s="185">
        <f>[1]PGCIL!G70</f>
        <v>387.74</v>
      </c>
      <c r="D16" s="186">
        <f>[1]PGCIL!H70</f>
        <v>0.24518599999999999</v>
      </c>
      <c r="E16" s="146">
        <f>C16*D16</f>
        <v>95.068419640000002</v>
      </c>
      <c r="F16" s="146">
        <f>[1]PGCIL!J70</f>
        <v>515.61021240000002</v>
      </c>
      <c r="G16" s="186">
        <f>[1]PGCIL!K70</f>
        <v>0.243065</v>
      </c>
      <c r="H16" s="148">
        <f>SUM(H17:H19)</f>
        <v>138.6617124528928</v>
      </c>
      <c r="I16" s="146">
        <f>[1]PGCIL!M70</f>
        <v>653.83079999999995</v>
      </c>
      <c r="J16" s="187">
        <f>[1]PGCIL!N70</f>
        <v>0.23113300000000001</v>
      </c>
      <c r="K16" s="148">
        <f>SUM(K17:K20)</f>
        <v>178.21810828977038</v>
      </c>
      <c r="L16" s="185"/>
      <c r="M16" s="185"/>
      <c r="N16" s="151">
        <f>[1]PGCIL!H7</f>
        <v>151.12187429639999</v>
      </c>
      <c r="O16" s="185"/>
      <c r="P16" s="185"/>
      <c r="Q16" s="148">
        <f>SUM(Q17:Q19)</f>
        <v>224.91864949654266</v>
      </c>
      <c r="R16" s="148"/>
      <c r="S16" s="148"/>
      <c r="T16" s="148">
        <f>SUM(T17:T19)</f>
        <v>278.09092979139876</v>
      </c>
      <c r="U16" s="148"/>
      <c r="V16" s="148"/>
      <c r="W16" s="148">
        <f>SUM(W17:W19)</f>
        <v>337.57013497032466</v>
      </c>
    </row>
    <row r="17" spans="1:23">
      <c r="A17" s="188"/>
      <c r="B17" s="189" t="s">
        <v>117</v>
      </c>
      <c r="C17" s="185"/>
      <c r="D17" s="185"/>
      <c r="E17" s="146">
        <f>[1]PGCIL!E14</f>
        <v>28.102224845584004</v>
      </c>
      <c r="F17" s="146"/>
      <c r="G17" s="185"/>
      <c r="H17" s="146">
        <f>[1]PGCIL!F14</f>
        <v>37.096295181133414</v>
      </c>
      <c r="I17" s="146"/>
      <c r="J17" s="192"/>
      <c r="K17" s="148">
        <f>[1]PGCIL!G14</f>
        <v>46.485088533572636</v>
      </c>
      <c r="L17" s="185"/>
      <c r="M17" s="185"/>
      <c r="N17" s="150">
        <f>[1]PGCIL!H14</f>
        <v>46.938454156461837</v>
      </c>
      <c r="O17" s="185"/>
      <c r="P17" s="185"/>
      <c r="Q17" s="148">
        <f>'[1]central sector power'!K28</f>
        <v>80.933786152083101</v>
      </c>
      <c r="R17" s="148"/>
      <c r="S17" s="148"/>
      <c r="T17" s="148">
        <f>'[1]central sector power'!L28</f>
        <v>101.95501461133917</v>
      </c>
      <c r="U17" s="148"/>
      <c r="V17" s="148"/>
      <c r="W17" s="148">
        <f>'[1]central sector power'!M28</f>
        <v>126.24823444037904</v>
      </c>
    </row>
    <row r="18" spans="1:23">
      <c r="A18" s="188"/>
      <c r="B18" s="189" t="s">
        <v>118</v>
      </c>
      <c r="C18" s="185"/>
      <c r="D18" s="185"/>
      <c r="E18" s="148">
        <f>[1]PGCIL!E28</f>
        <v>30.916250066928001</v>
      </c>
      <c r="F18" s="146"/>
      <c r="G18" s="185"/>
      <c r="H18" s="148">
        <f>[1]PGCIL!F28</f>
        <v>46.42104534100303</v>
      </c>
      <c r="I18" s="146"/>
      <c r="J18" s="192"/>
      <c r="K18" s="148">
        <f>[1]PGCIL!G28</f>
        <v>49.477301644641365</v>
      </c>
      <c r="L18" s="185"/>
      <c r="M18" s="185"/>
      <c r="N18" s="150">
        <f>[1]PGCIL!H28</f>
        <v>51.169866636761043</v>
      </c>
      <c r="O18" s="185"/>
      <c r="P18" s="185"/>
      <c r="Q18" s="148">
        <f>'[1]central sector power'!K38</f>
        <v>77.693300366314276</v>
      </c>
      <c r="R18" s="148"/>
      <c r="S18" s="148"/>
      <c r="T18" s="148">
        <f>'[1]central sector power'!L38</f>
        <v>97.640778376267122</v>
      </c>
      <c r="U18" s="148"/>
      <c r="V18" s="148"/>
      <c r="W18" s="148">
        <f>'[1]central sector power'!M38</f>
        <v>116.10850861646095</v>
      </c>
    </row>
    <row r="19" spans="1:23">
      <c r="A19" s="188"/>
      <c r="B19" s="189" t="s">
        <v>119</v>
      </c>
      <c r="C19" s="185"/>
      <c r="D19" s="185"/>
      <c r="E19" s="152">
        <f>[1]PGCIL!E21</f>
        <v>36.049944727487997</v>
      </c>
      <c r="F19" s="146"/>
      <c r="G19" s="185"/>
      <c r="H19" s="152">
        <f>[1]PGCIL!G21</f>
        <v>55.144371930756357</v>
      </c>
      <c r="I19" s="146"/>
      <c r="J19" s="192"/>
      <c r="K19" s="148">
        <f>[1]PGCIL!G21</f>
        <v>55.144371930756357</v>
      </c>
      <c r="L19" s="185"/>
      <c r="M19" s="185"/>
      <c r="N19" s="150">
        <f>[1]PGCIL!H21</f>
        <v>53.013553503177121</v>
      </c>
      <c r="O19" s="185"/>
      <c r="P19" s="185"/>
      <c r="Q19" s="148">
        <f>'[1]central sector power'!K33</f>
        <v>66.291562978145265</v>
      </c>
      <c r="R19" s="148"/>
      <c r="S19" s="148"/>
      <c r="T19" s="148">
        <f>'[1]central sector power'!L33</f>
        <v>78.495136803792477</v>
      </c>
      <c r="U19" s="148"/>
      <c r="V19" s="148"/>
      <c r="W19" s="148">
        <f>'[1]central sector power'!M33</f>
        <v>95.213391913484656</v>
      </c>
    </row>
    <row r="20" spans="1:23">
      <c r="A20" s="188"/>
      <c r="B20" s="189" t="s">
        <v>120</v>
      </c>
      <c r="C20" s="185"/>
      <c r="D20" s="185"/>
      <c r="E20" s="185"/>
      <c r="F20" s="146"/>
      <c r="G20" s="185"/>
      <c r="H20" s="146"/>
      <c r="I20" s="146"/>
      <c r="J20" s="192"/>
      <c r="K20" s="146">
        <f>[1]PGCIL!G35</f>
        <v>27.111346180799998</v>
      </c>
      <c r="L20" s="185"/>
      <c r="M20" s="185"/>
      <c r="N20" s="148">
        <f>[1]PGCIL!H35</f>
        <v>1.0003841751246094E-100</v>
      </c>
      <c r="O20" s="185"/>
      <c r="P20" s="185"/>
      <c r="Q20" s="148"/>
      <c r="R20" s="148"/>
      <c r="S20" s="148"/>
      <c r="T20" s="148"/>
      <c r="U20" s="148"/>
      <c r="V20" s="148"/>
      <c r="W20" s="148"/>
    </row>
    <row r="21" spans="1:23">
      <c r="A21" s="188"/>
      <c r="B21" s="189"/>
      <c r="C21" s="185"/>
      <c r="D21" s="185"/>
      <c r="E21" s="185"/>
      <c r="F21" s="146"/>
      <c r="G21" s="185"/>
      <c r="H21" s="146"/>
      <c r="I21" s="146"/>
      <c r="J21" s="192"/>
      <c r="K21" s="146"/>
      <c r="L21" s="185"/>
      <c r="M21" s="185"/>
      <c r="N21" s="151"/>
      <c r="O21" s="185"/>
      <c r="P21" s="185"/>
      <c r="Q21" s="148"/>
      <c r="R21" s="148"/>
      <c r="S21" s="148"/>
      <c r="T21" s="148"/>
      <c r="U21" s="148"/>
      <c r="V21" s="148"/>
      <c r="W21" s="148"/>
    </row>
    <row r="22" spans="1:23">
      <c r="A22" s="188"/>
      <c r="B22" s="189"/>
      <c r="C22" s="185"/>
      <c r="D22" s="185"/>
      <c r="E22" s="185"/>
      <c r="F22" s="146"/>
      <c r="G22" s="185"/>
      <c r="H22" s="146"/>
      <c r="I22" s="146"/>
      <c r="J22" s="192"/>
      <c r="K22" s="146"/>
      <c r="L22" s="185"/>
      <c r="M22" s="185"/>
      <c r="N22" s="151"/>
      <c r="O22" s="185"/>
      <c r="P22" s="185"/>
      <c r="Q22" s="148"/>
      <c r="R22" s="148"/>
      <c r="S22" s="148"/>
      <c r="T22" s="148"/>
      <c r="U22" s="148"/>
      <c r="V22" s="148"/>
      <c r="W22" s="148"/>
    </row>
    <row r="23" spans="1:23">
      <c r="A23" s="188"/>
      <c r="B23" s="189"/>
      <c r="C23" s="185"/>
      <c r="D23" s="185"/>
      <c r="E23" s="185"/>
      <c r="F23" s="146"/>
      <c r="G23" s="185"/>
      <c r="H23" s="146"/>
      <c r="I23" s="146"/>
      <c r="J23" s="192"/>
      <c r="K23" s="146"/>
      <c r="L23" s="185"/>
      <c r="M23" s="185"/>
      <c r="N23" s="151"/>
      <c r="O23" s="185"/>
      <c r="P23" s="185"/>
      <c r="Q23" s="148"/>
      <c r="R23" s="148"/>
      <c r="S23" s="148"/>
      <c r="T23" s="148"/>
      <c r="U23" s="148"/>
      <c r="V23" s="148"/>
      <c r="W23" s="148"/>
    </row>
    <row r="24" spans="1:23">
      <c r="A24" s="183" t="s">
        <v>90</v>
      </c>
      <c r="B24" s="189" t="s">
        <v>122</v>
      </c>
      <c r="C24" s="185">
        <f>[1]PGCIL!G71</f>
        <v>131.91999999999999</v>
      </c>
      <c r="D24" s="186">
        <f>[1]PGCIL!H71</f>
        <v>0.13028729533050334</v>
      </c>
      <c r="E24" s="146">
        <f>C24*D24</f>
        <v>17.1875</v>
      </c>
      <c r="F24" s="146">
        <f>[1]PGCIL!J71</f>
        <v>160.45770000000002</v>
      </c>
      <c r="G24" s="186">
        <f>[1]PGCIL!K71</f>
        <v>0.15263979790312338</v>
      </c>
      <c r="H24" s="148">
        <f>SUM(H25:H27)</f>
        <v>21.647534509026585</v>
      </c>
      <c r="I24" s="146">
        <f>[1]PGCIL!M71</f>
        <v>0</v>
      </c>
      <c r="J24" s="187">
        <v>0</v>
      </c>
      <c r="K24" s="148">
        <f>[1]PGCIL!G8</f>
        <v>14.594312262816</v>
      </c>
      <c r="L24" s="185"/>
      <c r="M24" s="185"/>
      <c r="N24" s="151">
        <f>[1]PGCIL!H8</f>
        <v>15.325560432000003</v>
      </c>
      <c r="O24" s="185"/>
      <c r="P24" s="185"/>
      <c r="Q24" s="148">
        <f>SUM(Q25:Q27)</f>
        <v>81.531716897978797</v>
      </c>
      <c r="R24" s="148"/>
      <c r="S24" s="148"/>
      <c r="T24" s="148">
        <f>SUM(T25:T27)</f>
        <v>90.363161632742148</v>
      </c>
      <c r="U24" s="148"/>
      <c r="V24" s="148"/>
      <c r="W24" s="148">
        <f>SUM(W25:W27)</f>
        <v>107.07008304126978</v>
      </c>
    </row>
    <row r="25" spans="1:23">
      <c r="A25" s="188"/>
      <c r="B25" s="189" t="s">
        <v>117</v>
      </c>
      <c r="C25" s="185"/>
      <c r="D25" s="185"/>
      <c r="E25" s="146">
        <f>[1]PGCIL!E15</f>
        <v>5.0806250000000004</v>
      </c>
      <c r="F25" s="146"/>
      <c r="G25" s="185"/>
      <c r="H25" s="146">
        <f>[1]PGCIL!F15</f>
        <v>7.2496150392505845</v>
      </c>
      <c r="I25" s="146"/>
      <c r="J25" s="192"/>
      <c r="K25" s="148">
        <f>[1]PGCIL!G15</f>
        <v>4.4896594179839999</v>
      </c>
      <c r="L25" s="185"/>
      <c r="M25" s="185"/>
      <c r="N25" s="150">
        <f>[1]PGCIL!H15</f>
        <v>4.7601190701792007</v>
      </c>
      <c r="O25" s="185"/>
      <c r="P25" s="185"/>
      <c r="Q25" s="148">
        <f>'[1]central sector power'!K27</f>
        <v>22.157070753406259</v>
      </c>
      <c r="R25" s="148"/>
      <c r="S25" s="148"/>
      <c r="T25" s="148">
        <f>'[1]central sector power'!L27</f>
        <v>27.108948489822641</v>
      </c>
      <c r="U25" s="148"/>
      <c r="V25" s="148"/>
      <c r="W25" s="148">
        <f>'[1]central sector power'!M27</f>
        <v>32.121024912380932</v>
      </c>
    </row>
    <row r="26" spans="1:23">
      <c r="A26" s="188"/>
      <c r="B26" s="189" t="s">
        <v>118</v>
      </c>
      <c r="C26" s="185"/>
      <c r="D26" s="185"/>
      <c r="E26" s="148">
        <f>[1]PGCIL!E29</f>
        <v>5.5893749999999995</v>
      </c>
      <c r="F26" s="146"/>
      <c r="G26" s="185"/>
      <c r="H26" s="148">
        <f>[1]PGCIL!F29</f>
        <v>9.071922325360001</v>
      </c>
      <c r="I26" s="146"/>
      <c r="J26" s="192"/>
      <c r="K26" s="148">
        <f>[1]PGCIL!G29</f>
        <v>4.7786557004160004</v>
      </c>
      <c r="L26" s="185"/>
      <c r="M26" s="185"/>
      <c r="N26" s="150">
        <f>[1]PGCIL!H29</f>
        <v>5.1892347622752011</v>
      </c>
      <c r="O26" s="185"/>
      <c r="P26" s="185"/>
      <c r="Q26" s="148">
        <f>'[1]central sector power'!K37</f>
        <v>19.905576763886842</v>
      </c>
      <c r="R26" s="148"/>
      <c r="S26" s="148"/>
      <c r="T26" s="148">
        <f>'[1]central sector power'!L37</f>
        <v>27.108948489822644</v>
      </c>
      <c r="U26" s="148"/>
      <c r="V26" s="148"/>
      <c r="W26" s="148">
        <f>'[1]central sector power'!M37</f>
        <v>32.121024912380939</v>
      </c>
    </row>
    <row r="27" spans="1:23">
      <c r="A27" s="188"/>
      <c r="B27" s="189" t="s">
        <v>119</v>
      </c>
      <c r="C27" s="185"/>
      <c r="D27" s="185"/>
      <c r="E27" s="152">
        <f>[1]PGCIL!E22</f>
        <v>6.5175000000000001</v>
      </c>
      <c r="F27" s="146"/>
      <c r="G27" s="185"/>
      <c r="H27" s="152">
        <f>[1]PGCIL!G22</f>
        <v>5.3259971444160001</v>
      </c>
      <c r="I27" s="146"/>
      <c r="J27" s="192"/>
      <c r="K27" s="148">
        <f>[1]PGCIL!G22</f>
        <v>5.3259971444160001</v>
      </c>
      <c r="L27" s="185"/>
      <c r="M27" s="185"/>
      <c r="N27" s="150">
        <f>[1]PGCIL!H22</f>
        <v>5.3762065995456005</v>
      </c>
      <c r="O27" s="185"/>
      <c r="P27" s="185"/>
      <c r="Q27" s="148">
        <f>'[1]central sector power'!K32</f>
        <v>39.469069380685696</v>
      </c>
      <c r="R27" s="148"/>
      <c r="S27" s="148"/>
      <c r="T27" s="148">
        <f>'[1]central sector power'!L32</f>
        <v>36.145264653096859</v>
      </c>
      <c r="U27" s="148"/>
      <c r="V27" s="148"/>
      <c r="W27" s="148">
        <f>'[1]central sector power'!M32</f>
        <v>42.828033216507919</v>
      </c>
    </row>
    <row r="28" spans="1:23">
      <c r="A28" s="188"/>
      <c r="B28" s="189" t="s">
        <v>120</v>
      </c>
      <c r="C28" s="185"/>
      <c r="D28" s="185"/>
      <c r="E28" s="185"/>
      <c r="F28" s="146"/>
      <c r="G28" s="185"/>
      <c r="H28" s="185"/>
      <c r="I28" s="146"/>
      <c r="J28" s="192"/>
      <c r="K28" s="146"/>
      <c r="L28" s="185"/>
      <c r="M28" s="185"/>
      <c r="N28" s="148">
        <f>[1]PGCIL!H36</f>
        <v>0</v>
      </c>
      <c r="O28" s="185"/>
      <c r="P28" s="185"/>
      <c r="Q28" s="148"/>
      <c r="R28" s="148"/>
      <c r="S28" s="148"/>
      <c r="T28" s="148"/>
      <c r="U28" s="148"/>
      <c r="V28" s="148"/>
      <c r="W28" s="148"/>
    </row>
    <row r="29" spans="1:23">
      <c r="A29" s="188"/>
      <c r="B29" s="189"/>
      <c r="C29" s="185"/>
      <c r="D29" s="185"/>
      <c r="E29" s="185"/>
      <c r="F29" s="146"/>
      <c r="G29" s="185"/>
      <c r="H29" s="185"/>
      <c r="I29" s="146"/>
      <c r="J29" s="192"/>
      <c r="K29" s="146"/>
      <c r="L29" s="185"/>
      <c r="M29" s="185"/>
      <c r="N29" s="185"/>
      <c r="O29" s="185"/>
      <c r="P29" s="185"/>
      <c r="Q29" s="148"/>
      <c r="R29" s="148"/>
      <c r="S29" s="148"/>
      <c r="T29" s="148"/>
      <c r="U29" s="148"/>
      <c r="V29" s="148"/>
      <c r="W29" s="148"/>
    </row>
    <row r="30" spans="1:23">
      <c r="A30" s="188"/>
      <c r="B30" s="189"/>
      <c r="C30" s="185"/>
      <c r="D30" s="185"/>
      <c r="E30" s="185"/>
      <c r="F30" s="146"/>
      <c r="G30" s="185"/>
      <c r="H30" s="185"/>
      <c r="I30" s="146"/>
      <c r="J30" s="192"/>
      <c r="K30" s="146"/>
      <c r="L30" s="185"/>
      <c r="M30" s="185"/>
      <c r="N30" s="185"/>
      <c r="O30" s="185"/>
      <c r="P30" s="185"/>
      <c r="Q30" s="148"/>
      <c r="R30" s="148"/>
      <c r="S30" s="148"/>
      <c r="T30" s="148"/>
      <c r="U30" s="148"/>
      <c r="V30" s="148"/>
      <c r="W30" s="148"/>
    </row>
    <row r="31" spans="1:23">
      <c r="A31" s="188"/>
      <c r="B31" s="193"/>
      <c r="C31" s="185"/>
      <c r="D31" s="185"/>
      <c r="E31" s="185"/>
      <c r="F31" s="146"/>
      <c r="G31" s="185"/>
      <c r="H31" s="185"/>
      <c r="I31" s="146"/>
      <c r="J31" s="185"/>
      <c r="K31" s="185"/>
      <c r="L31" s="185"/>
      <c r="M31" s="185"/>
      <c r="N31" s="185"/>
      <c r="O31" s="185"/>
      <c r="P31" s="185"/>
      <c r="Q31" s="148"/>
      <c r="R31" s="148"/>
      <c r="S31" s="148"/>
      <c r="T31" s="148"/>
      <c r="U31" s="148"/>
      <c r="V31" s="148"/>
      <c r="W31" s="148"/>
    </row>
    <row r="32" spans="1:23">
      <c r="A32" s="183" t="s">
        <v>92</v>
      </c>
      <c r="B32" s="194" t="s">
        <v>123</v>
      </c>
      <c r="C32" s="185">
        <f>SUM(C24+C16+C8)</f>
        <v>912.36999999999989</v>
      </c>
      <c r="D32" s="185"/>
      <c r="E32" s="146">
        <f>SUM(E24+E16+E8)</f>
        <v>116.5887911746</v>
      </c>
      <c r="F32" s="146">
        <f>[1]PGCIL!J72</f>
        <v>1290.2255521399998</v>
      </c>
      <c r="G32" s="185"/>
      <c r="H32" s="146">
        <f>SUM(H24+H16+H8)</f>
        <v>167.95603274897181</v>
      </c>
      <c r="I32" s="146">
        <f>SUM(I24+I16+I8)</f>
        <v>1291.2904999999998</v>
      </c>
      <c r="J32" s="185"/>
      <c r="K32" s="146">
        <f>SUM(K24+K16+K8)</f>
        <v>207.08967156254016</v>
      </c>
      <c r="L32" s="185"/>
      <c r="M32" s="185"/>
      <c r="N32" s="146">
        <f>SUM(N24+N16+N8)</f>
        <v>180.63665019070001</v>
      </c>
      <c r="O32" s="185"/>
      <c r="P32" s="185"/>
      <c r="Q32" s="154">
        <f>SUM(Q24+Q16+Q8)</f>
        <v>316.99999999999994</v>
      </c>
      <c r="R32" s="154"/>
      <c r="S32" s="154"/>
      <c r="T32" s="154">
        <f>SUM(T24+T16+T8)</f>
        <v>384.00000000000006</v>
      </c>
      <c r="U32" s="154"/>
      <c r="V32" s="154"/>
      <c r="W32" s="154">
        <f>SUM(W24+W16+W8)</f>
        <v>465.1608832807571</v>
      </c>
    </row>
    <row r="33" spans="1:2">
      <c r="A33" s="172"/>
      <c r="B33" s="172"/>
    </row>
    <row r="34" spans="1:2">
      <c r="A34" s="17" t="s">
        <v>124</v>
      </c>
    </row>
  </sheetData>
  <mergeCells count="23">
    <mergeCell ref="O5:O6"/>
    <mergeCell ref="P5:Q5"/>
    <mergeCell ref="R5:R6"/>
    <mergeCell ref="S5:T5"/>
    <mergeCell ref="U5:U6"/>
    <mergeCell ref="V5:W5"/>
    <mergeCell ref="O4:Q4"/>
    <mergeCell ref="R4:T4"/>
    <mergeCell ref="U4:W4"/>
    <mergeCell ref="C5:C6"/>
    <mergeCell ref="D5:E5"/>
    <mergeCell ref="F5:F6"/>
    <mergeCell ref="G5:H5"/>
    <mergeCell ref="I5:I6"/>
    <mergeCell ref="J5:K5"/>
    <mergeCell ref="L5:L6"/>
    <mergeCell ref="A4:A6"/>
    <mergeCell ref="B4:B6"/>
    <mergeCell ref="C4:E4"/>
    <mergeCell ref="F4:H4"/>
    <mergeCell ref="I4:K4"/>
    <mergeCell ref="L4:N4"/>
    <mergeCell ref="M5:N5"/>
  </mergeCells>
  <pageMargins left="0.75" right="0.75" top="1" bottom="1" header="0.5" footer="0.5"/>
  <pageSetup paperSize="9" scale="64" orientation="portrait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E28"/>
  <sheetViews>
    <sheetView view="pageBreakPreview" zoomScale="60" workbookViewId="0">
      <selection activeCell="G33" sqref="G33"/>
    </sheetView>
  </sheetViews>
  <sheetFormatPr defaultRowHeight="12.75"/>
  <cols>
    <col min="1" max="1" width="8.7109375" style="138" customWidth="1"/>
    <col min="2" max="2" width="21.5703125" style="138" customWidth="1"/>
    <col min="3" max="3" width="12.5703125" style="138" customWidth="1"/>
    <col min="4" max="4" width="14.7109375" style="138" customWidth="1"/>
    <col min="5" max="5" width="13.7109375" style="138" customWidth="1"/>
    <col min="6" max="16384" width="9.140625" style="138"/>
  </cols>
  <sheetData>
    <row r="1" spans="1:5">
      <c r="A1" s="134"/>
      <c r="B1" s="135" t="s">
        <v>0</v>
      </c>
      <c r="C1" s="134"/>
      <c r="D1" s="134"/>
      <c r="E1" s="134"/>
    </row>
    <row r="2" spans="1:5">
      <c r="A2" s="136" t="s">
        <v>125</v>
      </c>
      <c r="B2" s="136"/>
      <c r="C2" s="136"/>
      <c r="D2" s="136"/>
      <c r="E2" s="137" t="s">
        <v>126</v>
      </c>
    </row>
    <row r="4" spans="1:5" ht="54" customHeight="1">
      <c r="A4" s="155" t="s">
        <v>127</v>
      </c>
      <c r="B4" s="156" t="s">
        <v>128</v>
      </c>
      <c r="C4" s="157" t="s">
        <v>129</v>
      </c>
      <c r="D4" s="139" t="s">
        <v>130</v>
      </c>
      <c r="E4" s="157" t="s">
        <v>131</v>
      </c>
    </row>
    <row r="5" spans="1:5" s="159" customFormat="1" ht="12.75" customHeight="1">
      <c r="A5" s="140"/>
      <c r="B5" s="141"/>
      <c r="C5" s="142"/>
      <c r="D5" s="142"/>
      <c r="E5" s="158"/>
    </row>
    <row r="6" spans="1:5">
      <c r="A6" s="145">
        <v>1</v>
      </c>
      <c r="B6" s="149" t="s">
        <v>132</v>
      </c>
      <c r="C6" s="160">
        <v>2457.64824</v>
      </c>
      <c r="D6" s="160">
        <f>E6/C6*10^7</f>
        <v>921811.31503180449</v>
      </c>
      <c r="E6" s="146">
        <v>226.54879560000001</v>
      </c>
    </row>
    <row r="7" spans="1:5">
      <c r="A7" s="145">
        <v>2</v>
      </c>
      <c r="B7" s="149" t="s">
        <v>133</v>
      </c>
      <c r="C7" s="160">
        <v>2348</v>
      </c>
      <c r="D7" s="160">
        <f t="shared" ref="D7:D12" si="0">E7/C7*10^7</f>
        <v>1271094.9216354345</v>
      </c>
      <c r="E7" s="146">
        <v>298.4530876</v>
      </c>
    </row>
    <row r="8" spans="1:5">
      <c r="A8" s="145">
        <v>3</v>
      </c>
      <c r="B8" s="149" t="s">
        <v>134</v>
      </c>
      <c r="C8" s="160">
        <v>2538.1312809999999</v>
      </c>
      <c r="D8" s="160">
        <f t="shared" si="0"/>
        <v>1058316.1994559686</v>
      </c>
      <c r="E8" s="146">
        <v>268.61454510282289</v>
      </c>
    </row>
    <row r="9" spans="1:5">
      <c r="A9" s="145">
        <v>4</v>
      </c>
      <c r="B9" s="149" t="s">
        <v>135</v>
      </c>
      <c r="C9" s="160">
        <v>2834</v>
      </c>
      <c r="D9" s="160">
        <f t="shared" si="0"/>
        <v>1232841.2138320396</v>
      </c>
      <c r="E9" s="146">
        <v>349.38720000000001</v>
      </c>
    </row>
    <row r="10" spans="1:5">
      <c r="A10" s="145">
        <v>5</v>
      </c>
      <c r="B10" s="144" t="s">
        <v>136</v>
      </c>
      <c r="C10" s="160">
        <v>3032</v>
      </c>
      <c r="D10" s="160">
        <f t="shared" si="0"/>
        <v>899724.27440633241</v>
      </c>
      <c r="E10" s="146">
        <v>272.79640000000001</v>
      </c>
    </row>
    <row r="11" spans="1:5">
      <c r="A11" s="145">
        <v>6</v>
      </c>
      <c r="B11" s="149" t="s">
        <v>137</v>
      </c>
      <c r="C11" s="160">
        <v>3125</v>
      </c>
      <c r="D11" s="160">
        <f t="shared" si="0"/>
        <v>1337664</v>
      </c>
      <c r="E11" s="146">
        <v>418.02</v>
      </c>
    </row>
    <row r="12" spans="1:5">
      <c r="A12" s="145">
        <v>7</v>
      </c>
      <c r="B12" s="149" t="s">
        <v>138</v>
      </c>
      <c r="C12" s="160">
        <v>3125</v>
      </c>
      <c r="D12" s="160">
        <f t="shared" si="0"/>
        <v>1337664</v>
      </c>
      <c r="E12" s="146">
        <v>418.02</v>
      </c>
    </row>
    <row r="13" spans="1:5">
      <c r="A13" s="145" t="s">
        <v>65</v>
      </c>
      <c r="C13" s="145"/>
      <c r="D13" s="145"/>
      <c r="E13" s="145"/>
    </row>
    <row r="14" spans="1:5">
      <c r="A14" s="145"/>
      <c r="B14" s="153"/>
      <c r="C14" s="145"/>
      <c r="D14" s="145"/>
      <c r="E14" s="145"/>
    </row>
    <row r="15" spans="1:5">
      <c r="A15" s="145"/>
      <c r="B15" s="161" t="s">
        <v>139</v>
      </c>
      <c r="C15" s="145"/>
      <c r="D15" s="145"/>
      <c r="E15" s="145"/>
    </row>
    <row r="17" spans="1:5">
      <c r="A17" s="162" t="s">
        <v>140</v>
      </c>
      <c r="B17" s="162"/>
      <c r="C17" s="163"/>
      <c r="D17" s="163"/>
      <c r="E17" s="163"/>
    </row>
    <row r="18" spans="1:5" ht="54.75" customHeight="1">
      <c r="A18" s="155" t="s">
        <v>127</v>
      </c>
      <c r="B18" s="156" t="s">
        <v>128</v>
      </c>
      <c r="C18" s="157" t="s">
        <v>129</v>
      </c>
      <c r="D18" s="139" t="s">
        <v>141</v>
      </c>
      <c r="E18" s="157" t="s">
        <v>131</v>
      </c>
    </row>
    <row r="19" spans="1:5">
      <c r="A19" s="145">
        <v>1</v>
      </c>
      <c r="B19" s="164" t="s">
        <v>132</v>
      </c>
      <c r="C19" s="142" t="s">
        <v>142</v>
      </c>
      <c r="D19" s="142" t="s">
        <v>142</v>
      </c>
      <c r="E19" s="142" t="s">
        <v>142</v>
      </c>
    </row>
    <row r="20" spans="1:5">
      <c r="A20" s="145">
        <v>2</v>
      </c>
      <c r="B20" s="164" t="s">
        <v>133</v>
      </c>
      <c r="C20" s="142" t="s">
        <v>142</v>
      </c>
      <c r="D20" s="142" t="s">
        <v>142</v>
      </c>
      <c r="E20" s="142" t="s">
        <v>142</v>
      </c>
    </row>
    <row r="21" spans="1:5">
      <c r="A21" s="145">
        <v>3</v>
      </c>
      <c r="B21" s="164" t="s">
        <v>134</v>
      </c>
      <c r="C21" s="142" t="s">
        <v>142</v>
      </c>
      <c r="D21" s="142" t="s">
        <v>142</v>
      </c>
      <c r="E21" s="142" t="s">
        <v>142</v>
      </c>
    </row>
    <row r="22" spans="1:5">
      <c r="A22" s="145">
        <v>4</v>
      </c>
      <c r="B22" s="164" t="s">
        <v>135</v>
      </c>
      <c r="C22" s="142" t="s">
        <v>142</v>
      </c>
      <c r="D22" s="142" t="s">
        <v>142</v>
      </c>
      <c r="E22" s="142" t="s">
        <v>142</v>
      </c>
    </row>
    <row r="23" spans="1:5">
      <c r="A23" s="145">
        <v>5</v>
      </c>
      <c r="B23" s="164" t="s">
        <v>136</v>
      </c>
      <c r="C23" s="142" t="s">
        <v>142</v>
      </c>
      <c r="D23" s="142" t="s">
        <v>142</v>
      </c>
      <c r="E23" s="142" t="s">
        <v>142</v>
      </c>
    </row>
    <row r="24" spans="1:5">
      <c r="A24" s="145">
        <v>6</v>
      </c>
      <c r="B24" s="164" t="s">
        <v>137</v>
      </c>
      <c r="C24" s="142" t="s">
        <v>142</v>
      </c>
      <c r="D24" s="142" t="s">
        <v>142</v>
      </c>
      <c r="E24" s="142" t="s">
        <v>142</v>
      </c>
    </row>
    <row r="25" spans="1:5">
      <c r="A25" s="145">
        <v>7</v>
      </c>
      <c r="B25" s="164" t="s">
        <v>138</v>
      </c>
      <c r="C25" s="142" t="s">
        <v>142</v>
      </c>
      <c r="D25" s="142" t="s">
        <v>142</v>
      </c>
      <c r="E25" s="142" t="s">
        <v>142</v>
      </c>
    </row>
    <row r="26" spans="1:5">
      <c r="A26" s="145" t="s">
        <v>65</v>
      </c>
      <c r="C26" s="145"/>
      <c r="D26" s="145"/>
      <c r="E26" s="145"/>
    </row>
    <row r="27" spans="1:5">
      <c r="A27" s="145"/>
      <c r="B27" s="153"/>
      <c r="C27" s="145"/>
      <c r="D27" s="145"/>
      <c r="E27" s="145"/>
    </row>
    <row r="28" spans="1:5">
      <c r="A28" s="145"/>
      <c r="B28" s="161" t="s">
        <v>139</v>
      </c>
      <c r="C28" s="145"/>
      <c r="D28" s="145"/>
      <c r="E28" s="145"/>
    </row>
  </sheetData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O83"/>
  <sheetViews>
    <sheetView view="pageBreakPreview" zoomScale="60" workbookViewId="0">
      <selection activeCell="K23" sqref="K23"/>
    </sheetView>
  </sheetViews>
  <sheetFormatPr defaultRowHeight="12.75"/>
  <cols>
    <col min="1" max="1" width="9.28515625" style="199" bestFit="1" customWidth="1"/>
    <col min="2" max="2" width="39.5703125" style="199" bestFit="1" customWidth="1"/>
    <col min="3" max="3" width="9.7109375" style="199" bestFit="1" customWidth="1"/>
    <col min="4" max="4" width="9.85546875" style="199" bestFit="1" customWidth="1"/>
    <col min="5" max="5" width="9.7109375" style="199" bestFit="1" customWidth="1"/>
    <col min="6" max="6" width="9.85546875" style="199" bestFit="1" customWidth="1"/>
    <col min="7" max="7" width="9.7109375" style="199" bestFit="1" customWidth="1"/>
    <col min="8" max="8" width="9.42578125" style="199" bestFit="1" customWidth="1"/>
    <col min="9" max="9" width="9.85546875" style="199" bestFit="1" customWidth="1"/>
    <col min="10" max="11" width="9.7109375" style="199" bestFit="1" customWidth="1"/>
    <col min="12" max="12" width="9.85546875" style="199" bestFit="1" customWidth="1"/>
    <col min="13" max="13" width="9.28515625" style="199" bestFit="1" customWidth="1"/>
    <col min="14" max="14" width="9.85546875" style="199" bestFit="1" customWidth="1"/>
    <col min="15" max="15" width="11.140625" style="199" bestFit="1" customWidth="1"/>
    <col min="16" max="16384" width="9.140625" style="199"/>
  </cols>
  <sheetData>
    <row r="1" spans="1:15">
      <c r="A1" s="195"/>
      <c r="B1" s="196"/>
      <c r="C1" s="197"/>
      <c r="D1" s="197"/>
      <c r="E1" s="196"/>
      <c r="F1" s="196"/>
      <c r="G1" s="196" t="s">
        <v>143</v>
      </c>
      <c r="H1" s="196"/>
      <c r="I1" s="196"/>
      <c r="J1" s="196"/>
      <c r="K1" s="196"/>
      <c r="L1" s="196"/>
      <c r="M1" s="196"/>
      <c r="N1" s="196"/>
      <c r="O1" s="198"/>
    </row>
    <row r="2" spans="1:15" ht="18">
      <c r="A2" s="200" t="s">
        <v>144</v>
      </c>
      <c r="B2" s="201"/>
      <c r="C2" s="202" t="s">
        <v>145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4" t="s">
        <v>146</v>
      </c>
    </row>
    <row r="3" spans="1:1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6"/>
    </row>
    <row r="4" spans="1:15">
      <c r="A4" s="207"/>
      <c r="B4" s="208" t="s">
        <v>147</v>
      </c>
      <c r="C4" s="209" t="s">
        <v>148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O4" s="206"/>
    </row>
    <row r="5" spans="1:15">
      <c r="A5" s="212" t="s">
        <v>7</v>
      </c>
      <c r="B5" s="212" t="s">
        <v>149</v>
      </c>
      <c r="C5" s="213">
        <v>40269</v>
      </c>
      <c r="D5" s="213">
        <v>40299</v>
      </c>
      <c r="E5" s="213">
        <v>40330</v>
      </c>
      <c r="F5" s="213">
        <v>40360</v>
      </c>
      <c r="G5" s="213">
        <v>40391</v>
      </c>
      <c r="H5" s="213">
        <v>40422</v>
      </c>
      <c r="I5" s="213">
        <v>40452</v>
      </c>
      <c r="J5" s="213">
        <v>40483</v>
      </c>
      <c r="K5" s="213">
        <v>40513</v>
      </c>
      <c r="L5" s="213">
        <v>40544</v>
      </c>
      <c r="M5" s="213">
        <v>40575</v>
      </c>
      <c r="N5" s="213">
        <v>40603</v>
      </c>
      <c r="O5" s="214" t="s">
        <v>139</v>
      </c>
    </row>
    <row r="6" spans="1:15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1:15">
      <c r="A7" s="217" t="s">
        <v>31</v>
      </c>
      <c r="B7" s="216" t="s">
        <v>32</v>
      </c>
      <c r="C7" s="215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6"/>
    </row>
    <row r="8" spans="1:15">
      <c r="A8" s="219">
        <v>1</v>
      </c>
      <c r="B8" s="215" t="s">
        <v>33</v>
      </c>
      <c r="C8" s="220">
        <f>'[1]Avail_Ex Bus'!BP7</f>
        <v>280.242479</v>
      </c>
      <c r="D8" s="220">
        <f>'[1]Avail_Ex Bus'!BQ7</f>
        <v>263.69426499999997</v>
      </c>
      <c r="E8" s="220">
        <f>'[1]Avail_Ex Bus'!BR7</f>
        <v>289.52280100000002</v>
      </c>
      <c r="F8" s="220">
        <f>'[1]Avail_Ex Bus'!BS7</f>
        <v>308.107958</v>
      </c>
      <c r="G8" s="220">
        <f>'[1]Avail_Ex Bus'!BT7</f>
        <v>348.70497399999999</v>
      </c>
      <c r="H8" s="220">
        <f>'[1]Avail_Ex Bus'!BU7</f>
        <v>332.539469</v>
      </c>
      <c r="I8" s="220">
        <f>'[1]Avail_Ex Bus'!BV7</f>
        <v>345.32498600000002</v>
      </c>
      <c r="J8" s="220">
        <f>'[1]Avail_Ex Bus'!BW7</f>
        <v>291.458844</v>
      </c>
      <c r="K8" s="220">
        <f>'[1]Avail_Ex Bus'!BX7</f>
        <v>309.02374700000001</v>
      </c>
      <c r="L8" s="220">
        <f>'[1]Avail_Ex Bus'!BY7</f>
        <v>312.94690600000001</v>
      </c>
      <c r="M8" s="220">
        <f>'[1]Avail_Ex Bus'!BZ7</f>
        <v>279.08575300000001</v>
      </c>
      <c r="N8" s="220">
        <f>'[1]Avail_Ex Bus'!CA7</f>
        <v>311.34264200000001</v>
      </c>
      <c r="O8" s="221">
        <f>SUM(C8:N8)</f>
        <v>3671.9948240000003</v>
      </c>
    </row>
    <row r="9" spans="1:15">
      <c r="A9" s="219">
        <v>2</v>
      </c>
      <c r="B9" s="215" t="s">
        <v>34</v>
      </c>
      <c r="C9" s="220">
        <f>'[1]Avail_Ex Bus'!BP8</f>
        <v>247.54708099999999</v>
      </c>
      <c r="D9" s="220">
        <f>'[1]Avail_Ex Bus'!BQ8</f>
        <v>264.58411100000001</v>
      </c>
      <c r="E9" s="220">
        <f>'[1]Avail_Ex Bus'!BR8</f>
        <v>283.97107499999998</v>
      </c>
      <c r="F9" s="220">
        <f>'[1]Avail_Ex Bus'!BS8</f>
        <v>300.60111899999998</v>
      </c>
      <c r="G9" s="220">
        <f>'[1]Avail_Ex Bus'!BT8</f>
        <v>306.58426400000002</v>
      </c>
      <c r="H9" s="220">
        <f>'[1]Avail_Ex Bus'!BU8</f>
        <v>192.845765</v>
      </c>
      <c r="I9" s="220">
        <f>'[1]Avail_Ex Bus'!BV8</f>
        <v>259.86875300000003</v>
      </c>
      <c r="J9" s="220">
        <f>'[1]Avail_Ex Bus'!BW8</f>
        <v>243.709596</v>
      </c>
      <c r="K9" s="220">
        <f>'[1]Avail_Ex Bus'!BX8</f>
        <v>284.769882</v>
      </c>
      <c r="L9" s="220">
        <f>'[1]Avail_Ex Bus'!BY8</f>
        <v>286.20049</v>
      </c>
      <c r="M9" s="220">
        <f>'[1]Avail_Ex Bus'!BZ8</f>
        <v>251.64586</v>
      </c>
      <c r="N9" s="220">
        <f>'[1]Avail_Ex Bus'!CA8</f>
        <v>294.85045400000001</v>
      </c>
      <c r="O9" s="221">
        <f t="shared" ref="O9:O21" si="0">SUM(C9:N9)</f>
        <v>3217.1784500000003</v>
      </c>
    </row>
    <row r="10" spans="1:15">
      <c r="A10" s="219">
        <v>3</v>
      </c>
      <c r="B10" s="222" t="s">
        <v>35</v>
      </c>
      <c r="C10" s="220">
        <f>'[1]Avail_Ex Bus'!BP9</f>
        <v>214.01458700000001</v>
      </c>
      <c r="D10" s="220">
        <f>'[1]Avail_Ex Bus'!BQ9</f>
        <v>228.206771</v>
      </c>
      <c r="E10" s="220">
        <f>'[1]Avail_Ex Bus'!BR9</f>
        <v>224.993686</v>
      </c>
      <c r="F10" s="220">
        <f>'[1]Avail_Ex Bus'!BS9</f>
        <v>228.73301599999999</v>
      </c>
      <c r="G10" s="220">
        <f>'[1]Avail_Ex Bus'!BT9</f>
        <v>179.031092</v>
      </c>
      <c r="H10" s="220">
        <f>'[1]Avail_Ex Bus'!BU9</f>
        <v>104.095315</v>
      </c>
      <c r="I10" s="220">
        <f>'[1]Avail_Ex Bus'!BV9</f>
        <v>205.642799</v>
      </c>
      <c r="J10" s="220">
        <f>'[1]Avail_Ex Bus'!BW9</f>
        <v>203.24046200000001</v>
      </c>
      <c r="K10" s="220">
        <f>'[1]Avail_Ex Bus'!BX9</f>
        <v>213.98161300000001</v>
      </c>
      <c r="L10" s="220">
        <f>'[1]Avail_Ex Bus'!BY9</f>
        <v>205.87875399999999</v>
      </c>
      <c r="M10" s="220">
        <f>'[1]Avail_Ex Bus'!BZ9</f>
        <v>194.061215</v>
      </c>
      <c r="N10" s="220">
        <f>'[1]Avail_Ex Bus'!CA9</f>
        <v>212.815674</v>
      </c>
      <c r="O10" s="221">
        <f t="shared" si="0"/>
        <v>2414.6949840000002</v>
      </c>
    </row>
    <row r="11" spans="1:15">
      <c r="A11" s="219">
        <v>4</v>
      </c>
      <c r="B11" s="215" t="s">
        <v>36</v>
      </c>
      <c r="C11" s="220">
        <f>'[1]Avail_Ex Bus'!BP10</f>
        <v>170.405991</v>
      </c>
      <c r="D11" s="220">
        <f>'[1]Avail_Ex Bus'!BQ10</f>
        <v>179.19300799999999</v>
      </c>
      <c r="E11" s="220">
        <f>'[1]Avail_Ex Bus'!BR10</f>
        <v>158.17694800000001</v>
      </c>
      <c r="F11" s="220">
        <f>'[1]Avail_Ex Bus'!BS10</f>
        <v>106.082448</v>
      </c>
      <c r="G11" s="220">
        <f>'[1]Avail_Ex Bus'!BT10</f>
        <v>182.25707199999999</v>
      </c>
      <c r="H11" s="220">
        <f>'[1]Avail_Ex Bus'!BU10</f>
        <v>173.59605300000001</v>
      </c>
      <c r="I11" s="220">
        <f>'[1]Avail_Ex Bus'!BV10</f>
        <v>161.289052</v>
      </c>
      <c r="J11" s="220">
        <f>'[1]Avail_Ex Bus'!BW10</f>
        <v>148.068093</v>
      </c>
      <c r="K11" s="220">
        <f>'[1]Avail_Ex Bus'!BX10</f>
        <v>157.736232</v>
      </c>
      <c r="L11" s="220">
        <f>'[1]Avail_Ex Bus'!BY10</f>
        <v>164.02665300000001</v>
      </c>
      <c r="M11" s="220">
        <f>'[1]Avail_Ex Bus'!BZ10</f>
        <v>148.66270700000001</v>
      </c>
      <c r="N11" s="220">
        <f>'[1]Avail_Ex Bus'!CA10</f>
        <v>173.863642</v>
      </c>
      <c r="O11" s="221">
        <f t="shared" si="0"/>
        <v>1923.3578989999999</v>
      </c>
    </row>
    <row r="12" spans="1:15">
      <c r="A12" s="219">
        <v>5</v>
      </c>
      <c r="B12" s="215" t="s">
        <v>37</v>
      </c>
      <c r="C12" s="220">
        <f>'[1]Avail_Ex Bus'!BP11</f>
        <v>77.661922000000004</v>
      </c>
      <c r="D12" s="220">
        <f>'[1]Avail_Ex Bus'!BQ11</f>
        <v>81.500707000000006</v>
      </c>
      <c r="E12" s="220">
        <f>'[1]Avail_Ex Bus'!BR11</f>
        <v>69.283345999999995</v>
      </c>
      <c r="F12" s="220">
        <f>'[1]Avail_Ex Bus'!BS11</f>
        <v>69.937364000000002</v>
      </c>
      <c r="G12" s="220">
        <f>'[1]Avail_Ex Bus'!BT11</f>
        <v>63.693136000000003</v>
      </c>
      <c r="H12" s="220">
        <f>'[1]Avail_Ex Bus'!BU11</f>
        <v>31.210967</v>
      </c>
      <c r="I12" s="220">
        <f>'[1]Avail_Ex Bus'!BV11</f>
        <v>65.775732000000005</v>
      </c>
      <c r="J12" s="220">
        <f>'[1]Avail_Ex Bus'!BW11</f>
        <v>51.372771999999998</v>
      </c>
      <c r="K12" s="220">
        <f>'[1]Avail_Ex Bus'!BX11</f>
        <v>80.393121000000008</v>
      </c>
      <c r="L12" s="220">
        <f>'[1]Avail_Ex Bus'!BY11</f>
        <v>39.429172999999999</v>
      </c>
      <c r="M12" s="220">
        <f>'[1]Avail_Ex Bus'!BZ11</f>
        <v>33.480665999999999</v>
      </c>
      <c r="N12" s="220">
        <f>'[1]Avail_Ex Bus'!CA11</f>
        <v>79.906667999999996</v>
      </c>
      <c r="O12" s="221">
        <f t="shared" si="0"/>
        <v>743.6455739999999</v>
      </c>
    </row>
    <row r="13" spans="1:15">
      <c r="A13" s="219">
        <v>6</v>
      </c>
      <c r="B13" s="222" t="s">
        <v>38</v>
      </c>
      <c r="C13" s="220">
        <f>'[1]Avail_Ex Bus'!BP12</f>
        <v>67.248536000000001</v>
      </c>
      <c r="D13" s="220">
        <f>'[1]Avail_Ex Bus'!BQ12</f>
        <v>72.725104000000002</v>
      </c>
      <c r="E13" s="220">
        <f>'[1]Avail_Ex Bus'!BR12</f>
        <v>67.045990000000003</v>
      </c>
      <c r="F13" s="220">
        <f>'[1]Avail_Ex Bus'!BS12</f>
        <v>66.999246999999997</v>
      </c>
      <c r="G13" s="220">
        <f>'[1]Avail_Ex Bus'!BT12</f>
        <v>65.083658</v>
      </c>
      <c r="H13" s="220">
        <f>'[1]Avail_Ex Bus'!BU12</f>
        <v>25.319461</v>
      </c>
      <c r="I13" s="220">
        <f>'[1]Avail_Ex Bus'!BV12</f>
        <v>56.944747999999997</v>
      </c>
      <c r="J13" s="220">
        <f>'[1]Avail_Ex Bus'!BW12</f>
        <v>54.642350999999998</v>
      </c>
      <c r="K13" s="220">
        <f>'[1]Avail_Ex Bus'!BX12</f>
        <v>68.035444999999996</v>
      </c>
      <c r="L13" s="220">
        <f>'[1]Avail_Ex Bus'!BY12</f>
        <v>34.393346000000001</v>
      </c>
      <c r="M13" s="220">
        <f>'[1]Avail_Ex Bus'!BZ12</f>
        <v>29.430999</v>
      </c>
      <c r="N13" s="220">
        <f>'[1]Avail_Ex Bus'!CA12</f>
        <v>59.573729999999998</v>
      </c>
      <c r="O13" s="221">
        <f t="shared" si="0"/>
        <v>667.44261499999993</v>
      </c>
    </row>
    <row r="14" spans="1:15">
      <c r="A14" s="219">
        <v>7</v>
      </c>
      <c r="B14" s="215" t="s">
        <v>150</v>
      </c>
      <c r="C14" s="220">
        <f>'[1]Avail_Ex Bus'!BP42</f>
        <v>123.80628</v>
      </c>
      <c r="D14" s="220">
        <f>'[1]Avail_Ex Bus'!BQ42</f>
        <v>130.62486999999999</v>
      </c>
      <c r="E14" s="220">
        <f>'[1]Avail_Ex Bus'!BR42</f>
        <v>119.794375</v>
      </c>
      <c r="F14" s="220">
        <f>'[1]Avail_Ex Bus'!BS42</f>
        <v>129.66559699999999</v>
      </c>
      <c r="G14" s="220">
        <f>'[1]Avail_Ex Bus'!BT42</f>
        <v>136.910426</v>
      </c>
      <c r="H14" s="220">
        <f>'[1]Avail_Ex Bus'!BU42</f>
        <v>133.75704400000001</v>
      </c>
      <c r="I14" s="220">
        <f>'[1]Avail_Ex Bus'!BV42</f>
        <v>120.72329000000001</v>
      </c>
      <c r="J14" s="220">
        <f>'[1]Avail_Ex Bus'!BW42</f>
        <v>113.251639</v>
      </c>
      <c r="K14" s="220">
        <f>'[1]Avail_Ex Bus'!BX42</f>
        <v>110.12917</v>
      </c>
      <c r="L14" s="220">
        <f>'[1]Avail_Ex Bus'!BY42</f>
        <v>119.055153</v>
      </c>
      <c r="M14" s="220">
        <f>'[1]Avail_Ex Bus'!BZ42</f>
        <v>107.317778</v>
      </c>
      <c r="N14" s="220">
        <f>'[1]Avail_Ex Bus'!CA42</f>
        <v>127.904949</v>
      </c>
      <c r="O14" s="221">
        <f t="shared" si="0"/>
        <v>1472.9405710000001</v>
      </c>
    </row>
    <row r="15" spans="1:15">
      <c r="A15" s="219">
        <v>8</v>
      </c>
      <c r="B15" s="215" t="s">
        <v>39</v>
      </c>
      <c r="C15" s="220">
        <f>'[1]Avail_Ex Bus'!BP13</f>
        <v>17.812864999999999</v>
      </c>
      <c r="D15" s="220">
        <f>'[1]Avail_Ex Bus'!BQ13</f>
        <v>16.463681999999999</v>
      </c>
      <c r="E15" s="220">
        <f>'[1]Avail_Ex Bus'!BR13</f>
        <v>15.320261</v>
      </c>
      <c r="F15" s="220">
        <f>'[1]Avail_Ex Bus'!BS13</f>
        <v>18.350339999999999</v>
      </c>
      <c r="G15" s="220">
        <f>'[1]Avail_Ex Bus'!BT13</f>
        <v>8.2376679999999993</v>
      </c>
      <c r="H15" s="220">
        <f>'[1]Avail_Ex Bus'!BU13</f>
        <v>-1.304084</v>
      </c>
      <c r="I15" s="220">
        <f>'[1]Avail_Ex Bus'!BV13</f>
        <v>15.894945999999999</v>
      </c>
      <c r="J15" s="220">
        <f>'[1]Avail_Ex Bus'!BW13</f>
        <v>13.518017</v>
      </c>
      <c r="K15" s="220">
        <f>'[1]Avail_Ex Bus'!BX13</f>
        <v>14.091089999999999</v>
      </c>
      <c r="L15" s="220">
        <f>'[1]Avail_Ex Bus'!BY13</f>
        <v>15.739134</v>
      </c>
      <c r="M15" s="220">
        <f>'[1]Avail_Ex Bus'!BZ13</f>
        <v>16.468371999999999</v>
      </c>
      <c r="N15" s="220">
        <f>'[1]Avail_Ex Bus'!CA13</f>
        <v>19.385753999999999</v>
      </c>
      <c r="O15" s="221">
        <f t="shared" si="0"/>
        <v>169.97804499999998</v>
      </c>
    </row>
    <row r="16" spans="1:15">
      <c r="A16" s="219">
        <v>9</v>
      </c>
      <c r="B16" s="215" t="s">
        <v>40</v>
      </c>
      <c r="C16" s="220">
        <f>'[1]Avail_Ex Bus'!BP14</f>
        <v>69.147199999999998</v>
      </c>
      <c r="D16" s="220">
        <f>'[1]Avail_Ex Bus'!BQ14</f>
        <v>79.913416999999995</v>
      </c>
      <c r="E16" s="220">
        <f>'[1]Avail_Ex Bus'!BR14</f>
        <v>94.688484000000003</v>
      </c>
      <c r="F16" s="220">
        <f>'[1]Avail_Ex Bus'!BS14</f>
        <v>53.785539999999997</v>
      </c>
      <c r="G16" s="220">
        <f>'[1]Avail_Ex Bus'!BT14</f>
        <v>108.044489</v>
      </c>
      <c r="H16" s="220">
        <f>'[1]Avail_Ex Bus'!BU14</f>
        <v>116.051782</v>
      </c>
      <c r="I16" s="220">
        <f>'[1]Avail_Ex Bus'!BV14</f>
        <v>108.60624199999999</v>
      </c>
      <c r="J16" s="220">
        <f>'[1]Avail_Ex Bus'!BW14</f>
        <v>75.405134000000004</v>
      </c>
      <c r="K16" s="220">
        <f>'[1]Avail_Ex Bus'!BX14</f>
        <v>79.456470999999993</v>
      </c>
      <c r="L16" s="220">
        <f>'[1]Avail_Ex Bus'!BY14</f>
        <v>76.918681000000007</v>
      </c>
      <c r="M16" s="220">
        <f>'[1]Avail_Ex Bus'!BZ14</f>
        <v>73.960993000000002</v>
      </c>
      <c r="N16" s="220">
        <f>'[1]Avail_Ex Bus'!CA14</f>
        <v>93.023814999999999</v>
      </c>
      <c r="O16" s="221">
        <f t="shared" si="0"/>
        <v>1029.0022479999998</v>
      </c>
    </row>
    <row r="17" spans="1:15">
      <c r="A17" s="219"/>
      <c r="B17" s="215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1">
        <f t="shared" si="0"/>
        <v>0</v>
      </c>
    </row>
    <row r="18" spans="1:15">
      <c r="A18" s="219">
        <v>10</v>
      </c>
      <c r="B18" s="223" t="s">
        <v>151</v>
      </c>
      <c r="C18" s="220">
        <f>'[1]Avail_Ex Bus'!BP15</f>
        <v>0</v>
      </c>
      <c r="D18" s="220">
        <f>'[1]Avail_Ex Bus'!BQ15</f>
        <v>0</v>
      </c>
      <c r="E18" s="220">
        <f>'[1]Avail_Ex Bus'!BR15</f>
        <v>0</v>
      </c>
      <c r="F18" s="220">
        <f>'[1]Avail_Ex Bus'!BS15</f>
        <v>0</v>
      </c>
      <c r="G18" s="220">
        <f>'[1]Avail_Ex Bus'!BT15</f>
        <v>0</v>
      </c>
      <c r="H18" s="220">
        <f>'[1]Avail_Ex Bus'!BU15</f>
        <v>0</v>
      </c>
      <c r="I18" s="220">
        <f>'[1]Avail_Ex Bus'!BV15</f>
        <v>0</v>
      </c>
      <c r="J18" s="220">
        <f>'[1]Avail_Ex Bus'!BW15</f>
        <v>0</v>
      </c>
      <c r="K18" s="220">
        <f>'[1]Avail_Ex Bus'!BX15</f>
        <v>0</v>
      </c>
      <c r="L18" s="220">
        <f>'[1]Avail_Ex Bus'!BY15</f>
        <v>0</v>
      </c>
      <c r="M18" s="220">
        <f>'[1]Avail_Ex Bus'!BZ15</f>
        <v>0</v>
      </c>
      <c r="N18" s="220">
        <f>'[1]Avail_Ex Bus'!CA15</f>
        <v>0</v>
      </c>
      <c r="O18" s="221">
        <f t="shared" si="0"/>
        <v>0</v>
      </c>
    </row>
    <row r="19" spans="1:15">
      <c r="A19" s="219">
        <v>11</v>
      </c>
      <c r="B19" s="223" t="s">
        <v>152</v>
      </c>
      <c r="C19" s="220">
        <f>'[1]Avail_Ex Bus'!BP16</f>
        <v>0</v>
      </c>
      <c r="D19" s="220">
        <f>'[1]Avail_Ex Bus'!BQ16</f>
        <v>0</v>
      </c>
      <c r="E19" s="220">
        <f>'[1]Avail_Ex Bus'!BR16</f>
        <v>0</v>
      </c>
      <c r="F19" s="220">
        <f>'[1]Avail_Ex Bus'!BS16</f>
        <v>0</v>
      </c>
      <c r="G19" s="220">
        <f>'[1]Avail_Ex Bus'!BT16</f>
        <v>0</v>
      </c>
      <c r="H19" s="220">
        <f>'[1]Avail_Ex Bus'!BU16</f>
        <v>0</v>
      </c>
      <c r="I19" s="220">
        <f>'[1]Avail_Ex Bus'!BV16</f>
        <v>0</v>
      </c>
      <c r="J19" s="220">
        <f>'[1]Avail_Ex Bus'!BW16</f>
        <v>0</v>
      </c>
      <c r="K19" s="220">
        <f>'[1]Avail_Ex Bus'!BX16</f>
        <v>0</v>
      </c>
      <c r="L19" s="220">
        <f>'[1]Avail_Ex Bus'!BY16</f>
        <v>0</v>
      </c>
      <c r="M19" s="220">
        <f>'[1]Avail_Ex Bus'!BZ16</f>
        <v>0</v>
      </c>
      <c r="N19" s="220">
        <f>'[1]Avail_Ex Bus'!CA16</f>
        <v>0</v>
      </c>
      <c r="O19" s="221">
        <f t="shared" si="0"/>
        <v>0</v>
      </c>
    </row>
    <row r="20" spans="1:15">
      <c r="A20" s="219">
        <v>12</v>
      </c>
      <c r="B20" s="223" t="s">
        <v>153</v>
      </c>
      <c r="C20" s="220">
        <f>'[1]Avail_Ex Bus'!BP17</f>
        <v>0</v>
      </c>
      <c r="D20" s="220">
        <f>'[1]Avail_Ex Bus'!BQ17</f>
        <v>0</v>
      </c>
      <c r="E20" s="220">
        <f>'[1]Avail_Ex Bus'!BR17</f>
        <v>0</v>
      </c>
      <c r="F20" s="220">
        <f>'[1]Avail_Ex Bus'!BS17</f>
        <v>0</v>
      </c>
      <c r="G20" s="220">
        <f>'[1]Avail_Ex Bus'!BT17</f>
        <v>0</v>
      </c>
      <c r="H20" s="220">
        <f>'[1]Avail_Ex Bus'!BU17</f>
        <v>0</v>
      </c>
      <c r="I20" s="220">
        <f>'[1]Avail_Ex Bus'!BV17</f>
        <v>0</v>
      </c>
      <c r="J20" s="220">
        <f>'[1]Avail_Ex Bus'!BW17</f>
        <v>0</v>
      </c>
      <c r="K20" s="220">
        <f>'[1]Avail_Ex Bus'!BX17</f>
        <v>0</v>
      </c>
      <c r="L20" s="220">
        <f>'[1]Avail_Ex Bus'!BY17</f>
        <v>0</v>
      </c>
      <c r="M20" s="220">
        <f>'[1]Avail_Ex Bus'!BZ17</f>
        <v>0</v>
      </c>
      <c r="N20" s="220">
        <f>'[1]Avail_Ex Bus'!CA17</f>
        <v>0</v>
      </c>
      <c r="O20" s="221">
        <f t="shared" si="0"/>
        <v>0</v>
      </c>
    </row>
    <row r="21" spans="1:15">
      <c r="A21" s="219">
        <v>13</v>
      </c>
      <c r="B21" s="223" t="s">
        <v>154</v>
      </c>
      <c r="C21" s="220">
        <f>'[1]Avail_Ex Bus'!BP43</f>
        <v>28.674420999999999</v>
      </c>
      <c r="D21" s="220">
        <f>'[1]Avail_Ex Bus'!BQ43</f>
        <v>28.905203</v>
      </c>
      <c r="E21" s="220">
        <f>'[1]Avail_Ex Bus'!BR43</f>
        <v>24.425457999999999</v>
      </c>
      <c r="F21" s="220">
        <f>'[1]Avail_Ex Bus'!BS43</f>
        <v>21.175583</v>
      </c>
      <c r="G21" s="220">
        <f>'[1]Avail_Ex Bus'!BT43</f>
        <v>13.706967000000001</v>
      </c>
      <c r="H21" s="220">
        <f>'[1]Avail_Ex Bus'!BU43</f>
        <v>34.936698999999997</v>
      </c>
      <c r="I21" s="220">
        <f>'[1]Avail_Ex Bus'!BV43</f>
        <v>39.522232000000002</v>
      </c>
      <c r="J21" s="220">
        <f>'[1]Avail_Ex Bus'!BW43</f>
        <v>26.753387799999995</v>
      </c>
      <c r="K21" s="220">
        <f>'[1]Avail_Ex Bus'!BX43</f>
        <v>27.218973760000001</v>
      </c>
      <c r="L21" s="220">
        <f>'[1]Avail_Ex Bus'!BY43</f>
        <v>28.427651911999998</v>
      </c>
      <c r="M21" s="220">
        <f>'[1]Avail_Ex Bus'!BZ43</f>
        <v>31.371788894399998</v>
      </c>
      <c r="N21" s="220">
        <f>'[1]Avail_Ex Bus'!CA43</f>
        <v>30.658806873280003</v>
      </c>
      <c r="O21" s="221">
        <f t="shared" si="0"/>
        <v>335.77717223968</v>
      </c>
    </row>
    <row r="22" spans="1:15">
      <c r="A22" s="216"/>
      <c r="B22" s="224" t="s">
        <v>155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</row>
    <row r="23" spans="1:15">
      <c r="A23" s="215"/>
      <c r="B23" s="215"/>
      <c r="C23" s="215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6"/>
    </row>
    <row r="24" spans="1:15">
      <c r="A24" s="226"/>
      <c r="B24" s="227" t="s">
        <v>44</v>
      </c>
      <c r="C24" s="226">
        <f>SUM(C8:C23)</f>
        <v>1296.5613620000001</v>
      </c>
      <c r="D24" s="226">
        <f t="shared" ref="D24:N24" si="1">SUM(D8:D23)</f>
        <v>1345.811138</v>
      </c>
      <c r="E24" s="226">
        <f t="shared" si="1"/>
        <v>1347.222424</v>
      </c>
      <c r="F24" s="226">
        <f t="shared" si="1"/>
        <v>1303.438212</v>
      </c>
      <c r="G24" s="226">
        <f t="shared" si="1"/>
        <v>1412.2537459999999</v>
      </c>
      <c r="H24" s="226">
        <f t="shared" si="1"/>
        <v>1143.0484710000003</v>
      </c>
      <c r="I24" s="226">
        <f t="shared" si="1"/>
        <v>1379.5927799999997</v>
      </c>
      <c r="J24" s="226">
        <f t="shared" si="1"/>
        <v>1221.4202958000001</v>
      </c>
      <c r="K24" s="226">
        <f t="shared" si="1"/>
        <v>1344.8357447599997</v>
      </c>
      <c r="L24" s="226">
        <f t="shared" si="1"/>
        <v>1283.0159419120002</v>
      </c>
      <c r="M24" s="226">
        <f t="shared" si="1"/>
        <v>1165.4861318944002</v>
      </c>
      <c r="N24" s="226">
        <f t="shared" si="1"/>
        <v>1403.3261348732799</v>
      </c>
      <c r="O24" s="226">
        <f>SUM(C24:N24)</f>
        <v>15646.01238223968</v>
      </c>
    </row>
    <row r="25" spans="1:15" hidden="1">
      <c r="A25" s="215"/>
      <c r="B25" s="215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6"/>
    </row>
    <row r="26" spans="1:15" hidden="1">
      <c r="A26" s="216" t="s">
        <v>45</v>
      </c>
      <c r="B26" s="216" t="s">
        <v>156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6"/>
    </row>
    <row r="27" spans="1:15" hidden="1">
      <c r="A27" s="215">
        <v>1</v>
      </c>
      <c r="B27" s="215" t="s">
        <v>157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21"/>
    </row>
    <row r="28" spans="1:15" hidden="1">
      <c r="A28" s="215">
        <v>2</v>
      </c>
      <c r="B28" s="215" t="s">
        <v>158</v>
      </c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21"/>
    </row>
    <row r="29" spans="1:15" hidden="1">
      <c r="A29" s="215">
        <v>3</v>
      </c>
      <c r="B29" s="215" t="s">
        <v>159</v>
      </c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21"/>
    </row>
    <row r="30" spans="1:15" hidden="1">
      <c r="A30" s="228"/>
      <c r="B30" s="229" t="s">
        <v>160</v>
      </c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30"/>
    </row>
    <row r="31" spans="1:15">
      <c r="A31" s="215"/>
      <c r="B31" s="215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6"/>
    </row>
    <row r="32" spans="1:15">
      <c r="A32" s="217" t="s">
        <v>45</v>
      </c>
      <c r="B32" s="231" t="s">
        <v>50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6"/>
    </row>
    <row r="33" spans="1:15">
      <c r="A33" s="219">
        <v>1</v>
      </c>
      <c r="B33" s="232" t="s">
        <v>51</v>
      </c>
      <c r="C33" s="233">
        <f>'[1]Avail_Ex Bus'!BP37</f>
        <v>48.772673691300149</v>
      </c>
      <c r="D33" s="233">
        <f>'[1]Avail_Ex Bus'!BQ37</f>
        <v>45.492703321099789</v>
      </c>
      <c r="E33" s="233">
        <f>'[1]Avail_Ex Bus'!BR37</f>
        <v>34.555348241600051</v>
      </c>
      <c r="F33" s="233">
        <f>'[1]Avail_Ex Bus'!BS37</f>
        <v>35.363708511850014</v>
      </c>
      <c r="G33" s="233">
        <f>'[1]Avail_Ex Bus'!BT37</f>
        <v>36.884943558350031</v>
      </c>
      <c r="H33" s="233">
        <f>'[1]Avail_Ex Bus'!BU37</f>
        <v>37.769743185099948</v>
      </c>
      <c r="I33" s="233">
        <f>'[1]Avail_Ex Bus'!BV37</f>
        <v>46.467213999999998</v>
      </c>
      <c r="J33" s="233">
        <f>'[1]Avail_Ex Bus'!BW37</f>
        <v>38.208191499380007</v>
      </c>
      <c r="K33" s="233">
        <f>'[1]Avail_Ex Bus'!BX37</f>
        <v>38.938760150936005</v>
      </c>
      <c r="L33" s="233">
        <f>'[1]Avail_Ex Bus'!BY37</f>
        <v>39.653770478753202</v>
      </c>
      <c r="M33" s="233">
        <f>'[1]Avail_Ex Bus'!BZ37</f>
        <v>40.207535862833836</v>
      </c>
      <c r="N33" s="233">
        <f>'[1]Avail_Ex Bus'!CA37</f>
        <v>40.695094398380604</v>
      </c>
      <c r="O33" s="225">
        <f>SUM(C33:N33)</f>
        <v>483.00968689958358</v>
      </c>
    </row>
    <row r="34" spans="1:15">
      <c r="A34" s="219">
        <v>2</v>
      </c>
      <c r="B34" s="232" t="s">
        <v>52</v>
      </c>
      <c r="C34" s="233">
        <f>'[1]Avail_Ex Bus'!BP38</f>
        <v>5.7610899999999834</v>
      </c>
      <c r="D34" s="233">
        <f>'[1]Avail_Ex Bus'!BQ38</f>
        <v>5.6606839999999901</v>
      </c>
      <c r="E34" s="233">
        <f>'[1]Avail_Ex Bus'!BR38</f>
        <v>0.80421399999999998</v>
      </c>
      <c r="F34" s="233">
        <f>'[1]Avail_Ex Bus'!BS38</f>
        <v>1.5909020000000111</v>
      </c>
      <c r="G34" s="233">
        <f>'[1]Avail_Ex Bus'!BT38</f>
        <v>3.9788879999999942</v>
      </c>
      <c r="H34" s="233">
        <f>'[1]Avail_Ex Bus'!BU38</f>
        <v>2.5260860000000092</v>
      </c>
      <c r="I34" s="233">
        <f>'[1]Avail_Ex Bus'!BV38</f>
        <v>6.5489799999999994</v>
      </c>
      <c r="J34" s="233">
        <f>'[1]Avail_Ex Bus'!BW38</f>
        <v>3.0898140000000027</v>
      </c>
      <c r="K34" s="233">
        <f>'[1]Avail_Ex Bus'!BX38</f>
        <v>3.5469340000000038</v>
      </c>
      <c r="L34" s="233">
        <f>'[1]Avail_Ex Bus'!BY38</f>
        <v>3.9381404000000018</v>
      </c>
      <c r="M34" s="233">
        <f>'[1]Avail_Ex Bus'!BZ38</f>
        <v>3.9299908800000032</v>
      </c>
      <c r="N34" s="233">
        <f>'[1]Avail_Ex Bus'!CA38</f>
        <v>4.2107718560000018</v>
      </c>
      <c r="O34" s="225">
        <f>SUM(C34:N34)</f>
        <v>45.586495136000003</v>
      </c>
    </row>
    <row r="35" spans="1:15">
      <c r="A35" s="219">
        <v>3</v>
      </c>
      <c r="B35" s="232" t="s">
        <v>161</v>
      </c>
      <c r="C35" s="233">
        <f>'[1]Avail_Ex Bus'!BP44</f>
        <v>38.5854</v>
      </c>
      <c r="D35" s="233">
        <f>'[1]Avail_Ex Bus'!BQ44</f>
        <v>36.491639999999997</v>
      </c>
      <c r="E35" s="233">
        <f>'[1]Avail_Ex Bus'!BR44</f>
        <v>45.789965000000002</v>
      </c>
      <c r="F35" s="233">
        <f>'[1]Avail_Ex Bus'!BS44</f>
        <v>57.641240000000003</v>
      </c>
      <c r="G35" s="233">
        <f>'[1]Avail_Ex Bus'!BT44</f>
        <v>77.626580000000004</v>
      </c>
      <c r="H35" s="233">
        <f>'[1]Avail_Ex Bus'!BU44</f>
        <v>41.299250000000001</v>
      </c>
      <c r="I35" s="233">
        <f>'[1]Avail_Ex Bus'!BV44</f>
        <v>53.195385000000002</v>
      </c>
      <c r="J35" s="233">
        <f>'[1]Avail_Ex Bus'!BW44</f>
        <v>55.110484000000007</v>
      </c>
      <c r="K35" s="233">
        <f>'[1]Avail_Ex Bus'!BX44</f>
        <v>56.974587799999995</v>
      </c>
      <c r="L35" s="233">
        <f>'[1]Avail_Ex Bus'!BY44</f>
        <v>56.841257360000007</v>
      </c>
      <c r="M35" s="233">
        <f>'[1]Avail_Ex Bus'!BZ44</f>
        <v>52.684192831999994</v>
      </c>
      <c r="N35" s="233">
        <f>'[1]Avail_Ex Bus'!CA44</f>
        <v>54.961181398400001</v>
      </c>
      <c r="O35" s="221">
        <f>SUM(C35:N35)</f>
        <v>627.20116339039998</v>
      </c>
    </row>
    <row r="36" spans="1:15">
      <c r="A36" s="219">
        <v>4</v>
      </c>
      <c r="B36" s="232" t="s">
        <v>53</v>
      </c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154"/>
    </row>
    <row r="37" spans="1:15">
      <c r="A37" s="219">
        <v>5</v>
      </c>
      <c r="B37" s="232" t="s">
        <v>54</v>
      </c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25"/>
    </row>
    <row r="38" spans="1:15">
      <c r="A38" s="228"/>
      <c r="B38" s="229" t="s">
        <v>55</v>
      </c>
      <c r="C38" s="235">
        <f>SUM(C33:C35)</f>
        <v>93.11916369130013</v>
      </c>
      <c r="D38" s="235">
        <f t="shared" ref="D38:N38" si="2">SUM(D33:D35)</f>
        <v>87.645027321099775</v>
      </c>
      <c r="E38" s="235">
        <f t="shared" si="2"/>
        <v>81.149527241600055</v>
      </c>
      <c r="F38" s="235">
        <f t="shared" si="2"/>
        <v>94.595850511850031</v>
      </c>
      <c r="G38" s="235">
        <f t="shared" si="2"/>
        <v>118.49041155835003</v>
      </c>
      <c r="H38" s="235">
        <f t="shared" si="2"/>
        <v>81.595079185099962</v>
      </c>
      <c r="I38" s="235">
        <f t="shared" si="2"/>
        <v>106.211579</v>
      </c>
      <c r="J38" s="235">
        <f t="shared" si="2"/>
        <v>96.408489499380011</v>
      </c>
      <c r="K38" s="235">
        <f t="shared" si="2"/>
        <v>99.460281950936007</v>
      </c>
      <c r="L38" s="235">
        <f t="shared" si="2"/>
        <v>100.43316823875321</v>
      </c>
      <c r="M38" s="235">
        <f t="shared" si="2"/>
        <v>96.821719574833836</v>
      </c>
      <c r="N38" s="235">
        <f t="shared" si="2"/>
        <v>99.867047652780599</v>
      </c>
      <c r="O38" s="235">
        <f>SUM(C38:N38)</f>
        <v>1155.7973454259836</v>
      </c>
    </row>
    <row r="39" spans="1:15">
      <c r="A39" s="215"/>
      <c r="B39" s="231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6"/>
    </row>
    <row r="40" spans="1:15">
      <c r="A40" s="217" t="s">
        <v>49</v>
      </c>
      <c r="B40" s="231" t="s">
        <v>57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6"/>
    </row>
    <row r="41" spans="1:15">
      <c r="A41" s="219">
        <v>1</v>
      </c>
      <c r="B41" s="232" t="s">
        <v>58</v>
      </c>
      <c r="C41" s="233">
        <f>'[1]Avail_Ex Bus'!BP18</f>
        <v>160.06487599363044</v>
      </c>
      <c r="D41" s="233">
        <f>'[1]Avail_Ex Bus'!BQ18</f>
        <v>96.448910064960202</v>
      </c>
      <c r="E41" s="233">
        <f>'[1]Avail_Ex Bus'!BR18</f>
        <v>74.412431265245914</v>
      </c>
      <c r="F41" s="233">
        <f>'[1]Avail_Ex Bus'!BS18</f>
        <v>137.73579064278383</v>
      </c>
      <c r="G41" s="233">
        <f>'[1]Avail_Ex Bus'!BT18</f>
        <v>98.145252460331292</v>
      </c>
      <c r="H41" s="233">
        <f>'[1]Avail_Ex Bus'!BU18</f>
        <v>409.396451421942</v>
      </c>
      <c r="I41" s="233">
        <f>'[1]Avail_Ex Bus'!BV18</f>
        <v>211.169343</v>
      </c>
      <c r="J41" s="233">
        <f>'[1]Avail_Ex Bus'!BW18</f>
        <v>147.46678399999999</v>
      </c>
      <c r="K41" s="233">
        <f>'[1]Avail_Ex Bus'!BX18</f>
        <v>245.62610699999999</v>
      </c>
      <c r="L41" s="233">
        <f>'[1]Avail_Ex Bus'!BY18</f>
        <v>312.000832</v>
      </c>
      <c r="M41" s="233">
        <f>'[1]Avail_Ex Bus'!BZ18</f>
        <v>180.90974299999999</v>
      </c>
      <c r="N41" s="233">
        <f>'[1]Avail_Ex Bus'!CA18</f>
        <v>192.76313500000001</v>
      </c>
      <c r="O41" s="221">
        <f>SUM(C41:N41)</f>
        <v>2266.1396558488941</v>
      </c>
    </row>
    <row r="42" spans="1:15">
      <c r="A42" s="219">
        <v>2</v>
      </c>
      <c r="B42" s="232" t="s">
        <v>59</v>
      </c>
      <c r="C42" s="233">
        <f>'[1]Avail_Ex Bus'!BP19</f>
        <v>142.19366500000001</v>
      </c>
      <c r="D42" s="233">
        <f>'[1]Avail_Ex Bus'!BQ19</f>
        <v>95.692629999999994</v>
      </c>
      <c r="E42" s="233">
        <f>'[1]Avail_Ex Bus'!BR19</f>
        <v>90.249917999999994</v>
      </c>
      <c r="F42" s="233">
        <f>'[1]Avail_Ex Bus'!BS19</f>
        <v>136.81661600000001</v>
      </c>
      <c r="G42" s="233">
        <f>'[1]Avail_Ex Bus'!BT19</f>
        <v>209.01189099999999</v>
      </c>
      <c r="H42" s="233">
        <f>'[1]Avail_Ex Bus'!BU19</f>
        <v>463.338641</v>
      </c>
      <c r="I42" s="233">
        <f>'[1]Avail_Ex Bus'!BV19</f>
        <v>152.08750699999999</v>
      </c>
      <c r="J42" s="233">
        <f>'[1]Avail_Ex Bus'!BW19</f>
        <v>44.861182999999997</v>
      </c>
      <c r="K42" s="233">
        <f>'[1]Avail_Ex Bus'!BX19</f>
        <v>91.686806000000004</v>
      </c>
      <c r="L42" s="233">
        <f>'[1]Avail_Ex Bus'!BY19</f>
        <v>173.620261</v>
      </c>
      <c r="M42" s="233">
        <f>'[1]Avail_Ex Bus'!BZ19</f>
        <v>99.423040999999998</v>
      </c>
      <c r="N42" s="233">
        <f>'[1]Avail_Ex Bus'!CA19</f>
        <v>142.87746799999999</v>
      </c>
      <c r="O42" s="221">
        <f>SUM(C42:N42)</f>
        <v>1841.8596269999998</v>
      </c>
    </row>
    <row r="43" spans="1:15">
      <c r="A43" s="219">
        <v>3</v>
      </c>
      <c r="B43" s="215" t="s">
        <v>162</v>
      </c>
      <c r="C43" s="233">
        <f>'[1]Avail_Ex Bus'!BP20</f>
        <v>75.169899999999998</v>
      </c>
      <c r="D43" s="233">
        <f>'[1]Avail_Ex Bus'!BQ20</f>
        <v>49.147100000000002</v>
      </c>
      <c r="E43" s="233">
        <f>'[1]Avail_Ex Bus'!BR20</f>
        <v>40.991399999999999</v>
      </c>
      <c r="F43" s="233">
        <f>'[1]Avail_Ex Bus'!BS20</f>
        <v>80.271600000000007</v>
      </c>
      <c r="G43" s="233">
        <f>'[1]Avail_Ex Bus'!BT20</f>
        <v>63.882899999999999</v>
      </c>
      <c r="H43" s="233">
        <f>'[1]Avail_Ex Bus'!BU20</f>
        <v>170.98159999999999</v>
      </c>
      <c r="I43" s="233">
        <f>'[1]Avail_Ex Bus'!BV20</f>
        <v>85.100499999999997</v>
      </c>
      <c r="J43" s="233">
        <f>'[1]Avail_Ex Bus'!BW20</f>
        <v>60.5535</v>
      </c>
      <c r="K43" s="233">
        <f>'[1]Avail_Ex Bus'!BX20</f>
        <v>100.23674200000001</v>
      </c>
      <c r="L43" s="233">
        <f>'[1]Avail_Ex Bus'!BY20</f>
        <v>130.91303500000001</v>
      </c>
      <c r="M43" s="233">
        <f>'[1]Avail_Ex Bus'!BZ20</f>
        <v>80.076750000000004</v>
      </c>
      <c r="N43" s="233">
        <f>'[1]Avail_Ex Bus'!CA20</f>
        <v>88.053749999999994</v>
      </c>
      <c r="O43" s="221">
        <f>SUM(C43:N43)</f>
        <v>1025.3787770000001</v>
      </c>
    </row>
    <row r="44" spans="1:15">
      <c r="A44" s="219">
        <v>4</v>
      </c>
      <c r="B44" s="232" t="s">
        <v>61</v>
      </c>
      <c r="C44" s="233">
        <f>'[1]Avail_Ex Bus'!BP41</f>
        <v>11.33062</v>
      </c>
      <c r="D44" s="233">
        <f>'[1]Avail_Ex Bus'!BQ41</f>
        <v>12.173242999999999</v>
      </c>
      <c r="E44" s="233">
        <f>'[1]Avail_Ex Bus'!BR41</f>
        <v>15.134511</v>
      </c>
      <c r="F44" s="233">
        <f>'[1]Avail_Ex Bus'!BS41</f>
        <v>6.7461909999999996</v>
      </c>
      <c r="G44" s="233">
        <f>'[1]Avail_Ex Bus'!BT41</f>
        <v>9.7274029999999989</v>
      </c>
      <c r="H44" s="233">
        <f>'[1]Avail_Ex Bus'!BU41</f>
        <v>13.024056000000002</v>
      </c>
      <c r="I44" s="233">
        <f>'[1]Avail_Ex Bus'!BV41</f>
        <v>5.6216280000000003</v>
      </c>
      <c r="J44" s="233">
        <f>'[1]Avail_Ex Bus'!BW41</f>
        <v>10.0507578</v>
      </c>
      <c r="K44" s="233">
        <f>'[1]Avail_Ex Bus'!BX41</f>
        <v>9.0340071599999998</v>
      </c>
      <c r="L44" s="233">
        <f>'[1]Avail_Ex Bus'!BY41</f>
        <v>9.4915703919999999</v>
      </c>
      <c r="M44" s="233">
        <f>'[1]Avail_Ex Bus'!BZ41</f>
        <v>9.4444038704000004</v>
      </c>
      <c r="N44" s="233">
        <f>'[1]Avail_Ex Bus'!CA41</f>
        <v>8.7284734444800005</v>
      </c>
      <c r="O44" s="221">
        <f>SUM(C44:N44)</f>
        <v>120.50686466687999</v>
      </c>
    </row>
    <row r="45" spans="1:15">
      <c r="A45" s="219">
        <v>5</v>
      </c>
      <c r="B45" s="232" t="s">
        <v>163</v>
      </c>
      <c r="C45" s="233">
        <f>SUM([1]MPTradeco!AC7:AC43)</f>
        <v>0</v>
      </c>
      <c r="D45" s="233">
        <f>SUM([1]MPTradeco!AD7:AD43)</f>
        <v>0</v>
      </c>
      <c r="E45" s="233">
        <f>SUM([1]MPTradeco!AE7:AE43)</f>
        <v>0</v>
      </c>
      <c r="F45" s="233">
        <f>SUM([1]MPTradeco!AF7:AF43)</f>
        <v>0</v>
      </c>
      <c r="G45" s="233">
        <f>SUM([1]MPTradeco!AG7:AG43)</f>
        <v>0</v>
      </c>
      <c r="H45" s="233">
        <f>SUM([1]MPTradeco!AH7:AH43)</f>
        <v>0</v>
      </c>
      <c r="I45" s="233">
        <f>SUM([1]MPTradeco!AI7:AI43)</f>
        <v>0</v>
      </c>
      <c r="J45" s="233">
        <f>SUM([1]MPTradeco!AJ7:AJ43)</f>
        <v>0</v>
      </c>
      <c r="K45" s="233">
        <f>SUM([1]MPTradeco!AK7:AK43)</f>
        <v>0</v>
      </c>
      <c r="L45" s="233">
        <f>SUM([1]MPTradeco!AL7:AL43)</f>
        <v>0</v>
      </c>
      <c r="M45" s="233">
        <f>SUM([1]MPTradeco!AM7:AM43)</f>
        <v>0</v>
      </c>
      <c r="N45" s="233">
        <f>SUM([1]MPTradeco!AN7:AN43)</f>
        <v>0</v>
      </c>
      <c r="O45" s="221">
        <f>SUM(C45:N45)</f>
        <v>0</v>
      </c>
    </row>
    <row r="46" spans="1:15">
      <c r="A46" s="219">
        <v>6</v>
      </c>
      <c r="B46" s="232" t="s">
        <v>164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25"/>
    </row>
    <row r="47" spans="1:15">
      <c r="A47" s="228"/>
      <c r="B47" s="229" t="s">
        <v>64</v>
      </c>
      <c r="C47" s="235">
        <f>SUM(C41:C46)</f>
        <v>388.75906099363044</v>
      </c>
      <c r="D47" s="235">
        <f t="shared" ref="D47:N47" si="3">SUM(D41:D46)</f>
        <v>253.4618830649602</v>
      </c>
      <c r="E47" s="235">
        <f t="shared" si="3"/>
        <v>220.7882602652459</v>
      </c>
      <c r="F47" s="235">
        <f t="shared" si="3"/>
        <v>361.57019764278385</v>
      </c>
      <c r="G47" s="235">
        <f t="shared" si="3"/>
        <v>380.76744646033126</v>
      </c>
      <c r="H47" s="235">
        <f t="shared" si="3"/>
        <v>1056.740748421942</v>
      </c>
      <c r="I47" s="235">
        <f t="shared" si="3"/>
        <v>453.97897799999998</v>
      </c>
      <c r="J47" s="235">
        <f t="shared" si="3"/>
        <v>262.93222479999997</v>
      </c>
      <c r="K47" s="235">
        <f t="shared" si="3"/>
        <v>446.58366215999996</v>
      </c>
      <c r="L47" s="235">
        <f t="shared" si="3"/>
        <v>626.02569839199998</v>
      </c>
      <c r="M47" s="235">
        <f t="shared" si="3"/>
        <v>369.85393787039999</v>
      </c>
      <c r="N47" s="235">
        <f t="shared" si="3"/>
        <v>432.42282644447999</v>
      </c>
      <c r="O47" s="235">
        <f>SUM(C47:N47)</f>
        <v>5253.8849245157735</v>
      </c>
    </row>
    <row r="48" spans="1:15">
      <c r="A48" s="215"/>
      <c r="B48" s="215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7"/>
    </row>
    <row r="49" spans="1:15">
      <c r="A49" s="228" t="s">
        <v>65</v>
      </c>
      <c r="B49" s="238" t="s">
        <v>165</v>
      </c>
      <c r="C49" s="235">
        <f>C24+C38+C47</f>
        <v>1778.4395866849309</v>
      </c>
      <c r="D49" s="235">
        <f t="shared" ref="D49:O49" si="4">D24+D38+D47</f>
        <v>1686.91804838606</v>
      </c>
      <c r="E49" s="235">
        <f t="shared" si="4"/>
        <v>1649.1602115068461</v>
      </c>
      <c r="F49" s="235">
        <f t="shared" si="4"/>
        <v>1759.6042601546339</v>
      </c>
      <c r="G49" s="235">
        <f t="shared" si="4"/>
        <v>1911.5116040186811</v>
      </c>
      <c r="H49" s="235">
        <f t="shared" si="4"/>
        <v>2281.3842986070422</v>
      </c>
      <c r="I49" s="235">
        <f t="shared" si="4"/>
        <v>1939.7833369999998</v>
      </c>
      <c r="J49" s="235">
        <f t="shared" si="4"/>
        <v>1580.7610100993802</v>
      </c>
      <c r="K49" s="235">
        <f t="shared" si="4"/>
        <v>1890.8796888709355</v>
      </c>
      <c r="L49" s="235">
        <f t="shared" si="4"/>
        <v>2009.4748085427536</v>
      </c>
      <c r="M49" s="235">
        <f t="shared" si="4"/>
        <v>1632.161789339634</v>
      </c>
      <c r="N49" s="235">
        <f t="shared" si="4"/>
        <v>1935.6160089705406</v>
      </c>
      <c r="O49" s="235">
        <f t="shared" si="4"/>
        <v>22055.694652181435</v>
      </c>
    </row>
    <row r="50" spans="1:15">
      <c r="A50" s="216"/>
      <c r="B50" s="217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6"/>
    </row>
    <row r="51" spans="1:15">
      <c r="A51" s="217" t="s">
        <v>31</v>
      </c>
      <c r="B51" s="216" t="s">
        <v>67</v>
      </c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6"/>
    </row>
    <row r="52" spans="1:15">
      <c r="A52" s="219">
        <v>1</v>
      </c>
      <c r="B52" s="239" t="s">
        <v>166</v>
      </c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21"/>
    </row>
    <row r="53" spans="1:15">
      <c r="A53" s="219">
        <v>2</v>
      </c>
      <c r="B53" s="239" t="s">
        <v>167</v>
      </c>
      <c r="C53" s="218">
        <f>'[1]Avail_Ex Bus'!BP22</f>
        <v>29.201750000000001</v>
      </c>
      <c r="D53" s="218">
        <f>'[1]Avail_Ex Bus'!BQ22</f>
        <v>21.06625</v>
      </c>
      <c r="E53" s="218">
        <f>'[1]Avail_Ex Bus'!BR22</f>
        <v>0</v>
      </c>
      <c r="F53" s="218">
        <f>'[1]Avail_Ex Bus'!BS22</f>
        <v>8.7949999999999999</v>
      </c>
      <c r="G53" s="218">
        <f>'[1]Avail_Ex Bus'!BT22</f>
        <v>16.158750000000001</v>
      </c>
      <c r="H53" s="218">
        <f>'[1]Avail_Ex Bus'!BU22</f>
        <v>31.1</v>
      </c>
      <c r="I53" s="218">
        <f>'[1]Avail_Ex Bus'!BV22</f>
        <v>61.545000000000002</v>
      </c>
      <c r="J53" s="218">
        <f>'[1]Avail_Ex Bus'!BW22</f>
        <v>23.519749999999998</v>
      </c>
      <c r="K53" s="218">
        <f>'[1]Avail_Ex Bus'!BX22</f>
        <v>28.223699999999997</v>
      </c>
      <c r="L53" s="218">
        <f>'[1]Avail_Ex Bus'!BY22</f>
        <v>32.109439999999999</v>
      </c>
      <c r="M53" s="218">
        <f>'[1]Avail_Ex Bus'!BZ22</f>
        <v>35.299578000000004</v>
      </c>
      <c r="N53" s="218">
        <f>'[1]Avail_Ex Bus'!CA22</f>
        <v>36.139493599999994</v>
      </c>
      <c r="O53" s="221">
        <f>SUM(C53:N53)</f>
        <v>323.1587116</v>
      </c>
    </row>
    <row r="54" spans="1:15">
      <c r="A54" s="219">
        <v>3</v>
      </c>
      <c r="B54" s="239" t="s">
        <v>168</v>
      </c>
      <c r="C54" s="218">
        <f>'[1]Avail_Ex Bus'!BP46</f>
        <v>114.96075</v>
      </c>
      <c r="D54" s="218">
        <f>'[1]Avail_Ex Bus'!BQ46</f>
        <v>112.55475</v>
      </c>
      <c r="E54" s="218">
        <f>'[1]Avail_Ex Bus'!BR46</f>
        <v>107.4345</v>
      </c>
      <c r="F54" s="218">
        <f>'[1]Avail_Ex Bus'!BS46</f>
        <v>98.164500000000004</v>
      </c>
      <c r="G54" s="218">
        <f>'[1]Avail_Ex Bus'!BT46</f>
        <v>98.630499999999998</v>
      </c>
      <c r="H54" s="218">
        <f>'[1]Avail_Ex Bus'!BU46</f>
        <v>0.14025000000000001</v>
      </c>
      <c r="I54" s="218">
        <f>'[1]Avail_Ex Bus'!BV46</f>
        <v>102.13549999999999</v>
      </c>
      <c r="J54" s="218">
        <f>'[1]Avail_Ex Bus'!BW46</f>
        <v>81.301049999999989</v>
      </c>
      <c r="K54" s="218">
        <f>'[1]Avail_Ex Bus'!BX46</f>
        <v>76.074359999999999</v>
      </c>
      <c r="L54" s="218">
        <f>'[1]Avail_Ex Bus'!BY46</f>
        <v>71.656331999999992</v>
      </c>
      <c r="M54" s="218">
        <f>'[1]Avail_Ex Bus'!BZ46</f>
        <v>66.261498400000008</v>
      </c>
      <c r="N54" s="218">
        <f>'[1]Avail_Ex Bus'!CA46</f>
        <v>79.485748079999993</v>
      </c>
      <c r="O54" s="221">
        <f>SUM(C54:N54)</f>
        <v>1008.7997384800001</v>
      </c>
    </row>
    <row r="55" spans="1:15">
      <c r="A55" s="219">
        <v>4</v>
      </c>
      <c r="B55" s="239" t="s">
        <v>169</v>
      </c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21"/>
    </row>
    <row r="56" spans="1:15">
      <c r="A56" s="219">
        <v>5</v>
      </c>
      <c r="B56" s="239" t="s">
        <v>170</v>
      </c>
      <c r="C56" s="218">
        <f>'[1]Avail_Ex Bus'!BP23</f>
        <v>475.23122383999976</v>
      </c>
      <c r="D56" s="218">
        <f>'[1]Avail_Ex Bus'!BQ23</f>
        <v>436.41831784000016</v>
      </c>
      <c r="E56" s="218">
        <f>'[1]Avail_Ex Bus'!BR23</f>
        <v>327.32910327999997</v>
      </c>
      <c r="F56" s="218">
        <f>'[1]Avail_Ex Bus'!BS23</f>
        <v>358.85220900000002</v>
      </c>
      <c r="G56" s="218">
        <f>'[1]Avail_Ex Bus'!BT23</f>
        <v>340.10438367999996</v>
      </c>
      <c r="H56" s="218">
        <f>'[1]Avail_Ex Bus'!BU23</f>
        <v>305.3292367200001</v>
      </c>
      <c r="I56" s="218">
        <f>'[1]Avail_Ex Bus'!BV23</f>
        <v>368.229555</v>
      </c>
      <c r="J56" s="218">
        <f>'[1]Avail_Ex Bus'!BW23</f>
        <v>339.96889753599999</v>
      </c>
      <c r="K56" s="218">
        <f>'[1]Avail_Ex Bus'!BX23</f>
        <v>342.49685638720001</v>
      </c>
      <c r="L56" s="218">
        <f>'[1]Avail_Ex Bus'!BY23</f>
        <v>339.22578586463999</v>
      </c>
      <c r="M56" s="218">
        <f>'[1]Avail_Ex Bus'!BZ23</f>
        <v>339.05006630156805</v>
      </c>
      <c r="N56" s="218">
        <f>'[1]Avail_Ex Bus'!CA23</f>
        <v>345.79423221788159</v>
      </c>
      <c r="O56" s="221">
        <f>SUM(C56:N56)</f>
        <v>4318.0298676672892</v>
      </c>
    </row>
    <row r="57" spans="1:15">
      <c r="A57" s="219">
        <v>6</v>
      </c>
      <c r="B57" s="239" t="s">
        <v>171</v>
      </c>
      <c r="D57" s="218"/>
      <c r="E57" s="218"/>
      <c r="F57" s="218"/>
      <c r="G57" s="218"/>
      <c r="H57" s="240"/>
      <c r="I57" s="240"/>
      <c r="J57" s="240"/>
      <c r="K57" s="240"/>
      <c r="L57" s="240"/>
      <c r="M57" s="240"/>
      <c r="N57" s="240"/>
      <c r="O57" s="221"/>
    </row>
    <row r="58" spans="1:15">
      <c r="A58" s="219">
        <v>7</v>
      </c>
      <c r="B58" s="239" t="s">
        <v>172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21"/>
    </row>
    <row r="59" spans="1:15">
      <c r="A59" s="219">
        <v>8</v>
      </c>
      <c r="B59" s="239" t="s">
        <v>173</v>
      </c>
      <c r="C59" s="218">
        <f>'[1]Avail_Ex Bus'!BP24</f>
        <v>383.84625</v>
      </c>
      <c r="D59" s="218">
        <f>'[1]Avail_Ex Bus'!BQ24</f>
        <v>349.50375000000003</v>
      </c>
      <c r="E59" s="218">
        <f>'[1]Avail_Ex Bus'!BR24</f>
        <v>289.64249999999998</v>
      </c>
      <c r="F59" s="218">
        <f>'[1]Avail_Ex Bus'!BS24</f>
        <v>193.45375000000001</v>
      </c>
      <c r="G59" s="218">
        <f>'[1]Avail_Ex Bus'!BT24</f>
        <v>195.97749999999999</v>
      </c>
      <c r="H59" s="218">
        <f>'[1]Avail_Ex Bus'!BU24</f>
        <v>110.9975</v>
      </c>
      <c r="I59" s="218">
        <f>'[1]Avail_Ex Bus'!BV24</f>
        <v>159.88175000000001</v>
      </c>
      <c r="J59" s="218">
        <f>'[1]Avail_Ex Bus'!BW24</f>
        <v>189.9906</v>
      </c>
      <c r="K59" s="218">
        <f>'[1]Avail_Ex Bus'!BX24</f>
        <v>170.06022000000002</v>
      </c>
      <c r="L59" s="218">
        <f>'[1]Avail_Ex Bus'!BY24</f>
        <v>165.38151400000001</v>
      </c>
      <c r="M59" s="218">
        <f>'[1]Avail_Ex Bus'!BZ24</f>
        <v>159.26231680000004</v>
      </c>
      <c r="N59" s="218">
        <f>'[1]Avail_Ex Bus'!CA24</f>
        <v>168.91528016000001</v>
      </c>
      <c r="O59" s="221">
        <f>SUM(C59:N59)</f>
        <v>2536.9129309599998</v>
      </c>
    </row>
    <row r="60" spans="1:15">
      <c r="A60" s="219">
        <v>9</v>
      </c>
      <c r="B60" s="239" t="s">
        <v>174</v>
      </c>
      <c r="C60" s="218">
        <f>'[1]Avail_Ex Bus'!BP45</f>
        <v>132.845</v>
      </c>
      <c r="D60" s="218">
        <f>'[1]Avail_Ex Bus'!BQ45</f>
        <v>288.22325000000001</v>
      </c>
      <c r="E60" s="218">
        <f>'[1]Avail_Ex Bus'!BR45</f>
        <v>260.19875000000002</v>
      </c>
      <c r="F60" s="218">
        <f>'[1]Avail_Ex Bus'!BS45</f>
        <v>207.33775</v>
      </c>
      <c r="G60" s="218">
        <f>'[1]Avail_Ex Bus'!BT45</f>
        <v>300.815</v>
      </c>
      <c r="H60" s="218">
        <f>'[1]Avail_Ex Bus'!BU45</f>
        <v>257.18875000000003</v>
      </c>
      <c r="I60" s="218">
        <f>'[1]Avail_Ex Bus'!BV45</f>
        <v>310.19499999999999</v>
      </c>
      <c r="J60" s="218">
        <f>'[1]Avail_Ex Bus'!BW45</f>
        <v>267.14704999999998</v>
      </c>
      <c r="K60" s="218">
        <f>'[1]Avail_Ex Bus'!BX45</f>
        <v>268.53670999999997</v>
      </c>
      <c r="L60" s="218">
        <f>'[1]Avail_Ex Bus'!BY45</f>
        <v>280.77650199999999</v>
      </c>
      <c r="M60" s="218">
        <f>'[1]Avail_Ex Bus'!BZ45</f>
        <v>276.76880239999997</v>
      </c>
      <c r="N60" s="218">
        <f>'[1]Avail_Ex Bus'!CA45</f>
        <v>280.68481287999998</v>
      </c>
      <c r="O60" s="221">
        <f>SUM(C60:N60)</f>
        <v>3130.7173772799997</v>
      </c>
    </row>
    <row r="61" spans="1:15">
      <c r="A61" s="228"/>
      <c r="B61" s="238" t="s">
        <v>73</v>
      </c>
      <c r="C61" s="226">
        <f>SUM(C52:C60)</f>
        <v>1136.0849738399997</v>
      </c>
      <c r="D61" s="226">
        <f t="shared" ref="D61:O61" si="5">SUM(D52:D60)</f>
        <v>1207.7663178400003</v>
      </c>
      <c r="E61" s="226">
        <f t="shared" si="5"/>
        <v>984.60485328000004</v>
      </c>
      <c r="F61" s="226">
        <f t="shared" si="5"/>
        <v>866.60320899999999</v>
      </c>
      <c r="G61" s="226">
        <f t="shared" si="5"/>
        <v>951.68613368000001</v>
      </c>
      <c r="H61" s="226">
        <f t="shared" si="5"/>
        <v>704.75573672000019</v>
      </c>
      <c r="I61" s="226">
        <f t="shared" si="5"/>
        <v>1001.986805</v>
      </c>
      <c r="J61" s="226">
        <f t="shared" si="5"/>
        <v>901.92734753599984</v>
      </c>
      <c r="K61" s="226">
        <f t="shared" si="5"/>
        <v>885.39184638719996</v>
      </c>
      <c r="L61" s="226">
        <f t="shared" si="5"/>
        <v>889.14957386463993</v>
      </c>
      <c r="M61" s="226">
        <f t="shared" si="5"/>
        <v>876.64226190156796</v>
      </c>
      <c r="N61" s="226">
        <f t="shared" si="5"/>
        <v>911.01956693788156</v>
      </c>
      <c r="O61" s="226">
        <f t="shared" si="5"/>
        <v>11317.618625987288</v>
      </c>
    </row>
    <row r="62" spans="1:15">
      <c r="A62" s="215"/>
      <c r="B62" s="215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6"/>
    </row>
    <row r="63" spans="1:15">
      <c r="A63" s="217" t="s">
        <v>45</v>
      </c>
      <c r="B63" s="216" t="s">
        <v>74</v>
      </c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21"/>
    </row>
    <row r="64" spans="1:15">
      <c r="A64" s="219">
        <v>1</v>
      </c>
      <c r="B64" s="215" t="s">
        <v>75</v>
      </c>
      <c r="C64" s="234">
        <f>'[1]Avail_Ex Bus'!BP25</f>
        <v>0.49353000000000002</v>
      </c>
      <c r="D64" s="234">
        <f>'[1]Avail_Ex Bus'!BQ25</f>
        <v>2.1657760000000001</v>
      </c>
      <c r="E64" s="234">
        <f>'[1]Avail_Ex Bus'!BR25</f>
        <v>2.1238090000000001</v>
      </c>
      <c r="F64" s="234">
        <f>'[1]Avail_Ex Bus'!BS25</f>
        <v>0.54186000000000001</v>
      </c>
      <c r="G64" s="234">
        <f>'[1]Avail_Ex Bus'!BT25</f>
        <v>7.76E-4</v>
      </c>
      <c r="H64" s="234">
        <f>'[1]Avail_Ex Bus'!BU25</f>
        <v>0.15849299999999999</v>
      </c>
      <c r="I64" s="234">
        <f>'[1]Avail_Ex Bus'!BV25</f>
        <v>5.1190959999999999</v>
      </c>
      <c r="J64" s="234">
        <f>'[1]Avail_Ex Bus'!BW25</f>
        <v>1.5888068</v>
      </c>
      <c r="K64" s="234">
        <f>'[1]Avail_Ex Bus'!BX25</f>
        <v>1.4818063599999998</v>
      </c>
      <c r="L64" s="234">
        <f>'[1]Avail_Ex Bus'!BY25</f>
        <v>1.669795632</v>
      </c>
      <c r="M64" s="234">
        <f>'[1]Avail_Ex Bus'!BZ25</f>
        <v>2.0035995583999999</v>
      </c>
      <c r="N64" s="234">
        <f>'[1]Avail_Ex Bus'!CA25</f>
        <v>2.3726208700799996</v>
      </c>
      <c r="O64" s="221">
        <f>SUM(C64:N64)</f>
        <v>19.719969220479999</v>
      </c>
    </row>
    <row r="65" spans="1:15">
      <c r="A65" s="219">
        <v>2</v>
      </c>
      <c r="B65" s="215" t="s">
        <v>175</v>
      </c>
      <c r="C65" s="234">
        <f>'[1]Avail_Ex Bus'!BD26</f>
        <v>0.38551659999999999</v>
      </c>
      <c r="D65" s="234">
        <f>'[1]Avail_Ex Bus'!BE26</f>
        <v>1.26997</v>
      </c>
      <c r="E65" s="234">
        <f>'[1]Avail_Ex Bus'!BF26</f>
        <v>0.90545399999999998</v>
      </c>
      <c r="F65" s="234">
        <f>'[1]Avail_Ex Bus'!BG26</f>
        <v>3.9743929999999996</v>
      </c>
      <c r="G65" s="234">
        <f>'[1]Avail_Ex Bus'!BH26</f>
        <v>0.70569199999999999</v>
      </c>
      <c r="H65" s="234">
        <f>'[1]Avail_Ex Bus'!BI26</f>
        <v>1.4797119999999999</v>
      </c>
      <c r="I65" s="234">
        <f>'[1]Avail_Ex Bus'!BJ26</f>
        <v>14.020123999999999</v>
      </c>
      <c r="J65" s="234">
        <f>'[1]Avail_Ex Bus'!BK26</f>
        <v>31.197105999999998</v>
      </c>
      <c r="K65" s="234">
        <f>'[1]Avail_Ex Bus'!BL26</f>
        <v>46.537948999999998</v>
      </c>
      <c r="L65" s="234">
        <f>'[1]Avail_Ex Bus'!BM26</f>
        <v>27.477767999999998</v>
      </c>
      <c r="M65" s="234">
        <f>'[1]Avail_Ex Bus'!BN26</f>
        <v>0.24671300000000002</v>
      </c>
      <c r="N65" s="234">
        <f>'[1]Avail_Ex Bus'!BO26</f>
        <v>9.4206999999999999E-2</v>
      </c>
      <c r="O65" s="221">
        <f t="shared" ref="O65:O77" si="6">SUM(C65:N65)</f>
        <v>128.29460460000001</v>
      </c>
    </row>
    <row r="66" spans="1:15">
      <c r="A66" s="219">
        <v>3</v>
      </c>
      <c r="B66" s="215" t="s">
        <v>176</v>
      </c>
      <c r="C66" s="234">
        <f>'[1]Avail_Ex Bus'!BP26</f>
        <v>1.824624999999982</v>
      </c>
      <c r="D66" s="234">
        <f>'[1]Avail_Ex Bus'!BQ26</f>
        <v>0.32871300000000003</v>
      </c>
      <c r="E66" s="234">
        <f>'[1]Avail_Ex Bus'!BR26</f>
        <v>1.562605</v>
      </c>
      <c r="F66" s="234">
        <f>'[1]Avail_Ex Bus'!BS26</f>
        <v>1.5109570000000001</v>
      </c>
      <c r="G66" s="234">
        <f>'[1]Avail_Ex Bus'!BT26</f>
        <v>6.3538750000000004</v>
      </c>
      <c r="H66" s="234">
        <f>'[1]Avail_Ex Bus'!BU26</f>
        <v>3.5647920000000002</v>
      </c>
      <c r="I66" s="234">
        <f>'[1]Avail_Ex Bus'!BV26</f>
        <v>5.2970620000000004</v>
      </c>
      <c r="J66" s="234">
        <f>'[1]Avail_Ex Bus'!BW26</f>
        <v>3.6578582000000006</v>
      </c>
      <c r="K66" s="234">
        <f>'[1]Avail_Ex Bus'!BX26</f>
        <v>4.0769088399999998</v>
      </c>
      <c r="L66" s="234">
        <f>'[1]Avail_Ex Bus'!BY26</f>
        <v>4.5900992080000007</v>
      </c>
      <c r="M66" s="234">
        <f>'[1]Avail_Ex Bus'!BZ26</f>
        <v>4.2373440496000008</v>
      </c>
      <c r="N66" s="234">
        <f>'[1]Avail_Ex Bus'!CA26</f>
        <v>4.3718544595199997</v>
      </c>
      <c r="O66" s="221">
        <f t="shared" si="6"/>
        <v>41.376693757119988</v>
      </c>
    </row>
    <row r="67" spans="1:15">
      <c r="A67" s="219">
        <v>4</v>
      </c>
      <c r="B67" s="215" t="s">
        <v>77</v>
      </c>
      <c r="C67" s="241">
        <f>'[1]Avail_Ex Bus'!BP27</f>
        <v>21.034880000000001</v>
      </c>
      <c r="D67" s="241">
        <f>'[1]Avail_Ex Bus'!BQ27</f>
        <v>19.226431999999996</v>
      </c>
      <c r="E67" s="241">
        <f>'[1]Avail_Ex Bus'!BR27</f>
        <v>7.7007680000000001</v>
      </c>
      <c r="F67" s="241">
        <f>'[1]Avail_Ex Bus'!BS27</f>
        <v>3.8262719999999999</v>
      </c>
      <c r="G67" s="241">
        <f>'[1]Avail_Ex Bus'!BT27</f>
        <v>3.6402559999999999</v>
      </c>
      <c r="H67" s="241">
        <f>'[1]Avail_Ex Bus'!BU27</f>
        <v>22.515263999999995</v>
      </c>
      <c r="I67" s="241">
        <f>'[1]Avail_Ex Bus'!BV27</f>
        <v>37.681215999999999</v>
      </c>
      <c r="J67" s="241">
        <f>'[1]Avail_Ex Bus'!BW27</f>
        <v>15.0727552</v>
      </c>
      <c r="K67" s="241">
        <f>'[1]Avail_Ex Bus'!BX27</f>
        <v>16.54715264</v>
      </c>
      <c r="L67" s="241">
        <f>'[1]Avail_Ex Bus'!BY27</f>
        <v>19.091328768</v>
      </c>
      <c r="M67" s="241">
        <f>'[1]Avail_Ex Bus'!BZ27</f>
        <v>22.1815433216</v>
      </c>
      <c r="N67" s="241">
        <f>'[1]Avail_Ex Bus'!CA27</f>
        <v>22.114799185919999</v>
      </c>
      <c r="O67" s="221">
        <f t="shared" si="6"/>
        <v>210.63266711552001</v>
      </c>
    </row>
    <row r="68" spans="1:15">
      <c r="A68" s="219">
        <v>5</v>
      </c>
      <c r="B68" s="215" t="s">
        <v>177</v>
      </c>
      <c r="C68" s="241">
        <f>'[1]Avail_Ex Bus'!BP28</f>
        <v>71.998329999999996</v>
      </c>
      <c r="D68" s="241">
        <f>'[1]Avail_Ex Bus'!BQ28</f>
        <v>49.277419999999992</v>
      </c>
      <c r="E68" s="241">
        <f>'[1]Avail_Ex Bus'!BR28</f>
        <v>62.738520000000001</v>
      </c>
      <c r="F68" s="241">
        <f>'[1]Avail_Ex Bus'!BS28</f>
        <v>66.532020000000003</v>
      </c>
      <c r="G68" s="241">
        <f>'[1]Avail_Ex Bus'!BT28</f>
        <v>63.312780000000011</v>
      </c>
      <c r="H68" s="241">
        <f>'[1]Avail_Ex Bus'!BU28</f>
        <v>70.479920000000007</v>
      </c>
      <c r="I68" s="241">
        <f>'[1]Avail_Ex Bus'!BV28</f>
        <v>114.95466000000002</v>
      </c>
      <c r="J68" s="241">
        <f>'[1]Avail_Ex Bus'!BW28</f>
        <v>75.603580000000008</v>
      </c>
      <c r="K68" s="241">
        <f>'[1]Avail_Ex Bus'!BX28</f>
        <v>78.176592000000014</v>
      </c>
      <c r="L68" s="241">
        <f>'[1]Avail_Ex Bus'!BY28</f>
        <v>80.505506400000016</v>
      </c>
      <c r="M68" s="241">
        <f>'[1]Avail_Ex Bus'!BZ28</f>
        <v>83.944051680000015</v>
      </c>
      <c r="N68" s="241">
        <f>'[1]Avail_Ex Bus'!CA28</f>
        <v>86.636878016000011</v>
      </c>
      <c r="O68" s="221">
        <f t="shared" si="6"/>
        <v>904.16025809600012</v>
      </c>
    </row>
    <row r="69" spans="1:15">
      <c r="A69" s="219">
        <v>6</v>
      </c>
      <c r="B69" s="215" t="s">
        <v>79</v>
      </c>
      <c r="C69" s="241">
        <f>'[1]Avail_Ex Bus'!BD29</f>
        <v>0</v>
      </c>
      <c r="D69" s="241">
        <f>'[1]Avail_Ex Bus'!BE29</f>
        <v>0</v>
      </c>
      <c r="E69" s="241">
        <f>'[1]Avail_Ex Bus'!BF29</f>
        <v>0</v>
      </c>
      <c r="F69" s="241">
        <f>'[1]Avail_Ex Bus'!BG29</f>
        <v>0</v>
      </c>
      <c r="G69" s="241">
        <f>'[1]Avail_Ex Bus'!BH29</f>
        <v>0</v>
      </c>
      <c r="H69" s="241">
        <f>'[1]Avail_Ex Bus'!BI29</f>
        <v>0</v>
      </c>
      <c r="I69" s="241">
        <f>'[1]Avail_Ex Bus'!BJ29</f>
        <v>0</v>
      </c>
      <c r="J69" s="241">
        <f>'[1]Avail_Ex Bus'!BK29</f>
        <v>0</v>
      </c>
      <c r="K69" s="241">
        <f>'[1]Avail_Ex Bus'!BL29</f>
        <v>0</v>
      </c>
      <c r="L69" s="241">
        <f>'[1]Avail_Ex Bus'!BM29</f>
        <v>0</v>
      </c>
      <c r="M69" s="241">
        <f>'[1]Avail_Ex Bus'!BN29</f>
        <v>0</v>
      </c>
      <c r="N69" s="241">
        <f>'[1]Avail_Ex Bus'!BO29</f>
        <v>0</v>
      </c>
      <c r="O69" s="221">
        <f t="shared" si="6"/>
        <v>0</v>
      </c>
    </row>
    <row r="70" spans="1:15">
      <c r="A70" s="219">
        <v>7</v>
      </c>
      <c r="B70" s="215" t="s">
        <v>80</v>
      </c>
      <c r="C70" s="241">
        <f>'[1]Avail_Ex Bus'!BD30</f>
        <v>0</v>
      </c>
      <c r="D70" s="241">
        <f>'[1]Avail_Ex Bus'!BE30</f>
        <v>0</v>
      </c>
      <c r="E70" s="241">
        <f>'[1]Avail_Ex Bus'!BF30</f>
        <v>0</v>
      </c>
      <c r="F70" s="241">
        <f>'[1]Avail_Ex Bus'!BG30</f>
        <v>0</v>
      </c>
      <c r="G70" s="241">
        <f>'[1]Avail_Ex Bus'!BH30</f>
        <v>0</v>
      </c>
      <c r="H70" s="241">
        <f>'[1]Avail_Ex Bus'!BI30</f>
        <v>0</v>
      </c>
      <c r="I70" s="241">
        <f>'[1]Avail_Ex Bus'!BJ30</f>
        <v>0</v>
      </c>
      <c r="J70" s="241">
        <f>'[1]Avail_Ex Bus'!BK30</f>
        <v>0</v>
      </c>
      <c r="K70" s="241">
        <f>'[1]Avail_Ex Bus'!BL30</f>
        <v>0</v>
      </c>
      <c r="L70" s="241">
        <f>'[1]Avail_Ex Bus'!BM30</f>
        <v>0</v>
      </c>
      <c r="M70" s="241">
        <f>'[1]Avail_Ex Bus'!BN30</f>
        <v>0</v>
      </c>
      <c r="N70" s="241">
        <f>'[1]Avail_Ex Bus'!BO30</f>
        <v>0</v>
      </c>
      <c r="O70" s="221">
        <f t="shared" si="6"/>
        <v>0</v>
      </c>
    </row>
    <row r="71" spans="1:15">
      <c r="A71" s="219">
        <v>8</v>
      </c>
      <c r="B71" s="215" t="s">
        <v>178</v>
      </c>
      <c r="C71" s="241">
        <f>'[1]Avail_Ex Bus'!BP31</f>
        <v>-1.9007999999996583E-2</v>
      </c>
      <c r="D71" s="241">
        <f>'[1]Avail_Ex Bus'!BQ31</f>
        <v>-2.2568000000003252E-2</v>
      </c>
      <c r="E71" s="241">
        <f>'[1]Avail_Ex Bus'!BR31</f>
        <v>0.17519200000000756</v>
      </c>
      <c r="F71" s="241">
        <f>'[1]Avail_Ex Bus'!BS31</f>
        <v>-0.16236</v>
      </c>
      <c r="G71" s="241">
        <f>'[1]Avail_Ex Bus'!BT31</f>
        <v>0.55771199999999421</v>
      </c>
      <c r="H71" s="241">
        <f>'[1]Avail_Ex Bus'!BU31</f>
        <v>6.1272000000003324E-2</v>
      </c>
      <c r="I71" s="241">
        <f>'[1]Avail_Ex Bus'!BV31</f>
        <v>5.0250959999999996</v>
      </c>
      <c r="J71" s="241">
        <f>'[1]Avail_Ex Bus'!BW31</f>
        <v>1.131382400000001</v>
      </c>
      <c r="K71" s="241">
        <f>'[1]Avail_Ex Bus'!BX31</f>
        <v>1.3226204799999999</v>
      </c>
      <c r="L71" s="241">
        <f>'[1]Avail_Ex Bus'!BY31</f>
        <v>1.6196165759999996</v>
      </c>
      <c r="M71" s="241">
        <f>'[1]Avail_Ex Bus'!BZ31</f>
        <v>1.8319974912000005</v>
      </c>
      <c r="N71" s="241">
        <f>'[1]Avail_Ex Bus'!CA31</f>
        <v>2.1861425894400002</v>
      </c>
      <c r="O71" s="221">
        <f t="shared" si="6"/>
        <v>13.707095536640008</v>
      </c>
    </row>
    <row r="72" spans="1:15">
      <c r="A72" s="219">
        <v>9</v>
      </c>
      <c r="B72" s="215" t="s">
        <v>82</v>
      </c>
      <c r="C72" s="241">
        <f>'[1]Avail_Ex Bus'!BP32</f>
        <v>0</v>
      </c>
      <c r="D72" s="241">
        <f>'[1]Avail_Ex Bus'!BQ32</f>
        <v>0</v>
      </c>
      <c r="E72" s="241">
        <f>'[1]Avail_Ex Bus'!BR32</f>
        <v>1.1999999999999319E-2</v>
      </c>
      <c r="F72" s="241">
        <f>'[1]Avail_Ex Bus'!BS32</f>
        <v>6.51</v>
      </c>
      <c r="G72" s="241">
        <f>'[1]Avail_Ex Bus'!BT32</f>
        <v>12.294000000000002</v>
      </c>
      <c r="H72" s="241">
        <f>'[1]Avail_Ex Bus'!BU32</f>
        <v>11.88</v>
      </c>
      <c r="I72" s="241">
        <f>'[1]Avail_Ex Bus'!BV32</f>
        <v>2.379</v>
      </c>
      <c r="J72" s="241">
        <f>'[1]Avail_Ex Bus'!BW32</f>
        <v>6.6150000000000002</v>
      </c>
      <c r="K72" s="241">
        <f>'[1]Avail_Ex Bus'!BX32</f>
        <v>7.9356000000000009</v>
      </c>
      <c r="L72" s="241">
        <f>'[1]Avail_Ex Bus'!BY32</f>
        <v>8.2207200000000018</v>
      </c>
      <c r="M72" s="241">
        <f>'[1]Avail_Ex Bus'!BZ32</f>
        <v>7.4060640000000006</v>
      </c>
      <c r="N72" s="241">
        <f>'[1]Avail_Ex Bus'!CA32</f>
        <v>6.5112768000000001</v>
      </c>
      <c r="O72" s="221">
        <f t="shared" si="6"/>
        <v>69.763660800000011</v>
      </c>
    </row>
    <row r="73" spans="1:15">
      <c r="A73" s="219">
        <v>10</v>
      </c>
      <c r="B73" s="215" t="s">
        <v>83</v>
      </c>
      <c r="C73" s="241">
        <f>'[1]Avail_Ex Bus'!BP33</f>
        <v>32.298119999999997</v>
      </c>
      <c r="D73" s="241">
        <f>'[1]Avail_Ex Bus'!BQ33</f>
        <v>21.326040000000003</v>
      </c>
      <c r="E73" s="241">
        <f>'[1]Avail_Ex Bus'!BR33</f>
        <v>23.149440000000002</v>
      </c>
      <c r="F73" s="241">
        <f>'[1]Avail_Ex Bus'!BS33</f>
        <v>19.189440000000001</v>
      </c>
      <c r="G73" s="241">
        <f>'[1]Avail_Ex Bus'!BT33</f>
        <v>19.23732</v>
      </c>
      <c r="H73" s="241">
        <f>'[1]Avail_Ex Bus'!BU33</f>
        <v>63.893160000000002</v>
      </c>
      <c r="I73" s="241">
        <f>'[1]Avail_Ex Bus'!BV33</f>
        <v>37.75356</v>
      </c>
      <c r="J73" s="241">
        <f>'[1]Avail_Ex Bus'!BW33</f>
        <v>32.644583999999995</v>
      </c>
      <c r="K73" s="241">
        <f>'[1]Avail_Ex Bus'!BX33</f>
        <v>34.543612799999991</v>
      </c>
      <c r="L73" s="241">
        <f>'[1]Avail_Ex Bus'!BY33</f>
        <v>37.61444736</v>
      </c>
      <c r="M73" s="241">
        <f>'[1]Avail_Ex Bus'!BZ33</f>
        <v>41.289872831999993</v>
      </c>
      <c r="N73" s="241">
        <f>'[1]Avail_Ex Bus'!CA33</f>
        <v>36.769215398399993</v>
      </c>
      <c r="O73" s="221">
        <f t="shared" si="6"/>
        <v>399.7088123904</v>
      </c>
    </row>
    <row r="74" spans="1:15">
      <c r="A74" s="219">
        <v>11</v>
      </c>
      <c r="B74" s="215" t="s">
        <v>84</v>
      </c>
      <c r="C74" s="241">
        <f>'[1]Avail_Ex Bus'!BP34</f>
        <v>-1.3880000000016764E-2</v>
      </c>
      <c r="D74" s="241">
        <f>'[1]Avail_Ex Bus'!BQ34</f>
        <v>-1.6444000000009663E-2</v>
      </c>
      <c r="E74" s="241">
        <f>'[1]Avail_Ex Bus'!BR34</f>
        <v>-3.1759999999999997E-2</v>
      </c>
      <c r="F74" s="241">
        <f>'[1]Avail_Ex Bus'!BS34</f>
        <v>-1.6887999999988825E-2</v>
      </c>
      <c r="G74" s="241">
        <f>'[1]Avail_Ex Bus'!BT34</f>
        <v>1.8743999999994411E-2</v>
      </c>
      <c r="H74" s="241">
        <f>'[1]Avail_Ex Bus'!BU34</f>
        <v>0.2187800000000093</v>
      </c>
      <c r="I74" s="241">
        <f>'[1]Avail_Ex Bus'!BV34</f>
        <v>0.317272</v>
      </c>
      <c r="J74" s="241">
        <f>'[1]Avail_Ex Bus'!BW34</f>
        <v>0.10122960000000299</v>
      </c>
      <c r="K74" s="241">
        <f>'[1]Avail_Ex Bus'!BX34</f>
        <v>0.12782752000000358</v>
      </c>
      <c r="L74" s="241">
        <f>'[1]Avail_Ex Bus'!BY34</f>
        <v>0.15677062400000205</v>
      </c>
      <c r="M74" s="241">
        <f>'[1]Avail_Ex Bus'!BZ34</f>
        <v>0.1843759488000036</v>
      </c>
      <c r="N74" s="241">
        <f>'[1]Avail_Ex Bus'!CA34</f>
        <v>0.17749513856000246</v>
      </c>
      <c r="O74" s="221">
        <f t="shared" si="6"/>
        <v>1.2235228313600033</v>
      </c>
    </row>
    <row r="75" spans="1:15">
      <c r="A75" s="219">
        <v>12</v>
      </c>
      <c r="B75" s="215" t="s">
        <v>179</v>
      </c>
      <c r="C75" s="241">
        <f>'[1]Avail_Ex Bus'!BP38</f>
        <v>5.7610899999999834</v>
      </c>
      <c r="D75" s="241">
        <f>'[1]Avail_Ex Bus'!BQ38</f>
        <v>5.6606839999999901</v>
      </c>
      <c r="E75" s="241">
        <f>'[1]Avail_Ex Bus'!BR38</f>
        <v>0.80421399999999998</v>
      </c>
      <c r="F75" s="241">
        <f>'[1]Avail_Ex Bus'!BS38</f>
        <v>1.5909020000000111</v>
      </c>
      <c r="G75" s="241">
        <f>'[1]Avail_Ex Bus'!BT38</f>
        <v>3.9788879999999942</v>
      </c>
      <c r="H75" s="241">
        <f>'[1]Avail_Ex Bus'!BU38</f>
        <v>2.5260860000000092</v>
      </c>
      <c r="I75" s="241">
        <f>'[1]Avail_Ex Bus'!BV38</f>
        <v>6.5489799999999994</v>
      </c>
      <c r="J75" s="241">
        <f>'[1]Avail_Ex Bus'!BW38</f>
        <v>3.0898140000000027</v>
      </c>
      <c r="K75" s="241">
        <f>'[1]Avail_Ex Bus'!BX38</f>
        <v>3.5469340000000038</v>
      </c>
      <c r="L75" s="241">
        <f>'[1]Avail_Ex Bus'!BY38</f>
        <v>3.9381404000000018</v>
      </c>
      <c r="M75" s="241">
        <f>'[1]Avail_Ex Bus'!BZ38</f>
        <v>3.9299908800000032</v>
      </c>
      <c r="N75" s="241">
        <f>'[1]Avail_Ex Bus'!CA38</f>
        <v>4.2107718560000018</v>
      </c>
      <c r="O75" s="221">
        <f t="shared" si="6"/>
        <v>45.586495136000003</v>
      </c>
    </row>
    <row r="76" spans="1:15">
      <c r="A76" s="219">
        <v>13</v>
      </c>
      <c r="B76" s="215" t="s">
        <v>85</v>
      </c>
      <c r="C76" s="241">
        <f>'[1]Avail_Ex Bus'!BP35</f>
        <v>-6.9599999999999995E-2</v>
      </c>
      <c r="D76" s="241">
        <f>'[1]Avail_Ex Bus'!BQ35</f>
        <v>-3.9359999999999999E-2</v>
      </c>
      <c r="E76" s="241">
        <f>'[1]Avail_Ex Bus'!BR35</f>
        <v>-4.9439999999999998E-2</v>
      </c>
      <c r="F76" s="241">
        <f>'[1]Avail_Ex Bus'!BS35</f>
        <v>6.096E-2</v>
      </c>
      <c r="G76" s="241">
        <f>'[1]Avail_Ex Bus'!BT35</f>
        <v>0.59040000000000004</v>
      </c>
      <c r="H76" s="241">
        <f>'[1]Avail_Ex Bus'!BU35</f>
        <v>0.99551999999999996</v>
      </c>
      <c r="I76" s="241">
        <f>'[1]Avail_Ex Bus'!BV35</f>
        <v>2.21136</v>
      </c>
      <c r="J76" s="241">
        <f>'[1]Avail_Ex Bus'!BW35</f>
        <v>0.76175999999999999</v>
      </c>
      <c r="K76" s="241">
        <f>'[1]Avail_Ex Bus'!BX35</f>
        <v>0.92400000000000004</v>
      </c>
      <c r="L76" s="241">
        <f>'[1]Avail_Ex Bus'!BY35</f>
        <v>1.096608</v>
      </c>
      <c r="M76" s="241">
        <f>'[1]Avail_Ex Bus'!BZ35</f>
        <v>1.1978496000000001</v>
      </c>
      <c r="N76" s="241">
        <f>'[1]Avail_Ex Bus'!CA35</f>
        <v>1.23831552</v>
      </c>
      <c r="O76" s="221">
        <f t="shared" si="6"/>
        <v>8.91837312</v>
      </c>
    </row>
    <row r="77" spans="1:15">
      <c r="A77" s="219">
        <v>14</v>
      </c>
      <c r="B77" s="215" t="s">
        <v>86</v>
      </c>
      <c r="C77" s="241">
        <f>'[1]Avail_Ex Bus'!BP36</f>
        <v>0</v>
      </c>
      <c r="D77" s="241">
        <f>'[1]Avail_Ex Bus'!BQ36</f>
        <v>0</v>
      </c>
      <c r="E77" s="241">
        <f>'[1]Avail_Ex Bus'!BR36</f>
        <v>0</v>
      </c>
      <c r="F77" s="241">
        <f>'[1]Avail_Ex Bus'!BS36</f>
        <v>0</v>
      </c>
      <c r="G77" s="241">
        <f>'[1]Avail_Ex Bus'!BT36</f>
        <v>0</v>
      </c>
      <c r="H77" s="241">
        <f>'[1]Avail_Ex Bus'!BU36</f>
        <v>0</v>
      </c>
      <c r="I77" s="241">
        <f>'[1]Avail_Ex Bus'!BV36</f>
        <v>0</v>
      </c>
      <c r="J77" s="241">
        <f>'[1]Avail_Ex Bus'!BW36</f>
        <v>0</v>
      </c>
      <c r="K77" s="241">
        <f>'[1]Avail_Ex Bus'!BX36</f>
        <v>0</v>
      </c>
      <c r="L77" s="241">
        <f>'[1]Avail_Ex Bus'!BY36</f>
        <v>0</v>
      </c>
      <c r="M77" s="241">
        <f>'[1]Avail_Ex Bus'!BZ36</f>
        <v>0</v>
      </c>
      <c r="N77" s="241">
        <f>'[1]Avail_Ex Bus'!CA36</f>
        <v>0</v>
      </c>
      <c r="O77" s="221">
        <f t="shared" si="6"/>
        <v>0</v>
      </c>
    </row>
    <row r="78" spans="1:15">
      <c r="A78" s="228"/>
      <c r="B78" s="238" t="s">
        <v>87</v>
      </c>
      <c r="C78" s="226">
        <f>SUM(C64:C77)</f>
        <v>133.69360359999993</v>
      </c>
      <c r="D78" s="226">
        <f t="shared" ref="D78:N78" si="7">SUM(D64:D77)</f>
        <v>99.176662999999962</v>
      </c>
      <c r="E78" s="226">
        <f t="shared" si="7"/>
        <v>99.090801999999996</v>
      </c>
      <c r="F78" s="226">
        <f t="shared" si="7"/>
        <v>103.55755600000002</v>
      </c>
      <c r="G78" s="226">
        <f t="shared" si="7"/>
        <v>110.690443</v>
      </c>
      <c r="H78" s="226">
        <f t="shared" si="7"/>
        <v>177.77299900000003</v>
      </c>
      <c r="I78" s="226">
        <f t="shared" si="7"/>
        <v>231.30742599999999</v>
      </c>
      <c r="J78" s="226">
        <f t="shared" si="7"/>
        <v>171.46387620000004</v>
      </c>
      <c r="K78" s="226">
        <f t="shared" si="7"/>
        <v>195.22100364000002</v>
      </c>
      <c r="L78" s="226">
        <f t="shared" si="7"/>
        <v>185.98080096800004</v>
      </c>
      <c r="M78" s="226">
        <f t="shared" si="7"/>
        <v>168.45340236160001</v>
      </c>
      <c r="N78" s="226">
        <f t="shared" si="7"/>
        <v>166.68357683392</v>
      </c>
      <c r="O78" s="230">
        <f>SUM(O64:O77)</f>
        <v>1843.0921526035202</v>
      </c>
    </row>
    <row r="79" spans="1:15">
      <c r="A79" s="215"/>
      <c r="B79" s="215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6"/>
    </row>
    <row r="80" spans="1:15">
      <c r="A80" s="238" t="s">
        <v>88</v>
      </c>
      <c r="B80" s="238" t="s">
        <v>89</v>
      </c>
      <c r="C80" s="226">
        <f>C61+C78</f>
        <v>1269.7785774399997</v>
      </c>
      <c r="D80" s="226">
        <f t="shared" ref="D80:O80" si="8">D61+D78</f>
        <v>1306.9429808400002</v>
      </c>
      <c r="E80" s="226">
        <f t="shared" si="8"/>
        <v>1083.69565528</v>
      </c>
      <c r="F80" s="226">
        <f t="shared" si="8"/>
        <v>970.16076499999997</v>
      </c>
      <c r="G80" s="226">
        <f t="shared" si="8"/>
        <v>1062.37657668</v>
      </c>
      <c r="H80" s="226">
        <f t="shared" si="8"/>
        <v>882.52873572000021</v>
      </c>
      <c r="I80" s="226">
        <f t="shared" si="8"/>
        <v>1233.2942310000001</v>
      </c>
      <c r="J80" s="226">
        <f t="shared" si="8"/>
        <v>1073.3912237359998</v>
      </c>
      <c r="K80" s="226">
        <f t="shared" si="8"/>
        <v>1080.6128500272</v>
      </c>
      <c r="L80" s="226">
        <f t="shared" si="8"/>
        <v>1075.13037483264</v>
      </c>
      <c r="M80" s="226">
        <f t="shared" si="8"/>
        <v>1045.0956642631679</v>
      </c>
      <c r="N80" s="226">
        <f t="shared" si="8"/>
        <v>1077.7031437718015</v>
      </c>
      <c r="O80" s="226">
        <f t="shared" si="8"/>
        <v>13160.710778590808</v>
      </c>
    </row>
    <row r="81" spans="1:15">
      <c r="A81" s="238" t="s">
        <v>90</v>
      </c>
      <c r="B81" s="228" t="s">
        <v>95</v>
      </c>
      <c r="C81" s="226">
        <f>C80+C49</f>
        <v>3048.2181641249308</v>
      </c>
      <c r="D81" s="226">
        <f t="shared" ref="D81:O81" si="9">D80+D49</f>
        <v>2993.8610292260601</v>
      </c>
      <c r="E81" s="226">
        <f t="shared" si="9"/>
        <v>2732.855866786846</v>
      </c>
      <c r="F81" s="226">
        <f t="shared" si="9"/>
        <v>2729.7650251546338</v>
      </c>
      <c r="G81" s="226">
        <f t="shared" si="9"/>
        <v>2973.888180698681</v>
      </c>
      <c r="H81" s="226">
        <f t="shared" si="9"/>
        <v>3163.9130343270426</v>
      </c>
      <c r="I81" s="226">
        <f t="shared" si="9"/>
        <v>3173.0775679999997</v>
      </c>
      <c r="J81" s="226">
        <f t="shared" si="9"/>
        <v>2654.1522338353798</v>
      </c>
      <c r="K81" s="226">
        <f t="shared" si="9"/>
        <v>2971.4925388981355</v>
      </c>
      <c r="L81" s="226">
        <f t="shared" si="9"/>
        <v>3084.6051833753936</v>
      </c>
      <c r="M81" s="226">
        <f t="shared" si="9"/>
        <v>2677.2574536028019</v>
      </c>
      <c r="N81" s="226">
        <f t="shared" si="9"/>
        <v>3013.3191527423423</v>
      </c>
      <c r="O81" s="226">
        <f t="shared" si="9"/>
        <v>35216.40543077224</v>
      </c>
    </row>
    <row r="82" spans="1:15">
      <c r="A82" s="238" t="s">
        <v>92</v>
      </c>
      <c r="B82" s="228" t="s">
        <v>180</v>
      </c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30"/>
    </row>
    <row r="83" spans="1:15">
      <c r="A83" s="238" t="s">
        <v>94</v>
      </c>
      <c r="B83" s="228" t="s">
        <v>181</v>
      </c>
      <c r="C83" s="226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30"/>
    </row>
  </sheetData>
  <mergeCells count="1">
    <mergeCell ref="C4:N4"/>
  </mergeCells>
  <pageMargins left="0.7" right="0.7" top="0.75" bottom="0.75" header="0.3" footer="0.3"/>
  <pageSetup paperSize="9" scale="4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O83"/>
  <sheetViews>
    <sheetView view="pageBreakPreview" topLeftCell="A23" zoomScale="60" workbookViewId="0">
      <selection activeCell="S58" sqref="S58"/>
    </sheetView>
  </sheetViews>
  <sheetFormatPr defaultRowHeight="12.75"/>
  <cols>
    <col min="1" max="1" width="9.28515625" style="199" bestFit="1" customWidth="1"/>
    <col min="2" max="2" width="39.5703125" style="199" bestFit="1" customWidth="1"/>
    <col min="3" max="4" width="9.85546875" style="199" bestFit="1" customWidth="1"/>
    <col min="5" max="5" width="10.42578125" style="199" bestFit="1" customWidth="1"/>
    <col min="6" max="6" width="9.7109375" style="199" bestFit="1" customWidth="1"/>
    <col min="7" max="7" width="9.85546875" style="199" bestFit="1" customWidth="1"/>
    <col min="8" max="11" width="10.42578125" style="199" bestFit="1" customWidth="1"/>
    <col min="12" max="13" width="10.140625" style="199" bestFit="1" customWidth="1"/>
    <col min="14" max="14" width="9.85546875" style="199" bestFit="1" customWidth="1"/>
    <col min="15" max="15" width="11.28515625" style="199" bestFit="1" customWidth="1"/>
    <col min="16" max="16384" width="9.140625" style="199"/>
  </cols>
  <sheetData>
    <row r="1" spans="1:15">
      <c r="A1" s="195"/>
      <c r="B1" s="196"/>
      <c r="C1" s="197"/>
      <c r="D1" s="197"/>
      <c r="E1" s="196"/>
      <c r="F1" s="196"/>
      <c r="G1" s="196" t="s">
        <v>143</v>
      </c>
      <c r="H1" s="196"/>
      <c r="I1" s="196"/>
      <c r="J1" s="196"/>
      <c r="K1" s="196"/>
      <c r="L1" s="196"/>
      <c r="M1" s="196"/>
      <c r="N1" s="196"/>
      <c r="O1" s="198"/>
    </row>
    <row r="2" spans="1:15" ht="18">
      <c r="A2" s="200" t="s">
        <v>144</v>
      </c>
      <c r="B2" s="201"/>
      <c r="C2" s="202" t="s">
        <v>182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4" t="s">
        <v>146</v>
      </c>
    </row>
    <row r="3" spans="1:1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6"/>
    </row>
    <row r="4" spans="1:15">
      <c r="A4" s="207"/>
      <c r="B4" s="208" t="s">
        <v>147</v>
      </c>
      <c r="C4" s="209" t="s">
        <v>183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O4" s="206"/>
    </row>
    <row r="5" spans="1:15">
      <c r="A5" s="212" t="s">
        <v>7</v>
      </c>
      <c r="B5" s="212" t="s">
        <v>149</v>
      </c>
      <c r="C5" s="213">
        <v>40634</v>
      </c>
      <c r="D5" s="213">
        <v>40664</v>
      </c>
      <c r="E5" s="213">
        <v>40695</v>
      </c>
      <c r="F5" s="213">
        <v>40725</v>
      </c>
      <c r="G5" s="213">
        <v>40756</v>
      </c>
      <c r="H5" s="213">
        <v>40787</v>
      </c>
      <c r="I5" s="213">
        <v>40817</v>
      </c>
      <c r="J5" s="213">
        <v>40848</v>
      </c>
      <c r="K5" s="213">
        <v>40878</v>
      </c>
      <c r="L5" s="213">
        <v>40909</v>
      </c>
      <c r="M5" s="213">
        <v>40940</v>
      </c>
      <c r="N5" s="213">
        <v>40969</v>
      </c>
      <c r="O5" s="214" t="s">
        <v>139</v>
      </c>
    </row>
    <row r="6" spans="1:15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1:15">
      <c r="A7" s="217" t="s">
        <v>31</v>
      </c>
      <c r="B7" s="216" t="s">
        <v>32</v>
      </c>
      <c r="C7" s="215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6"/>
    </row>
    <row r="8" spans="1:15">
      <c r="A8" s="219">
        <v>1</v>
      </c>
      <c r="B8" s="215" t="s">
        <v>33</v>
      </c>
      <c r="C8" s="220">
        <f>'[1]Avail_Ex Bus'!CB7</f>
        <v>305.54651919323356</v>
      </c>
      <c r="D8" s="220">
        <f>'[1]Avail_Ex Bus'!CC7</f>
        <v>316.11906310995442</v>
      </c>
      <c r="E8" s="220">
        <f>'[1]Avail_Ex Bus'!CD7</f>
        <v>271.71437865972672</v>
      </c>
      <c r="F8" s="220">
        <f>'[1]Avail_Ex Bus'!CE7</f>
        <v>272.77163305139879</v>
      </c>
      <c r="G8" s="220">
        <f>'[1]Avail_Ex Bus'!CF7</f>
        <v>263.25634352635001</v>
      </c>
      <c r="H8" s="220">
        <f>'[1]Avail_Ex Bus'!CG7</f>
        <v>307.66102797657771</v>
      </c>
      <c r="I8" s="220">
        <f>'[1]Avail_Ex Bus'!CH7</f>
        <v>321.40533506831491</v>
      </c>
      <c r="J8" s="220">
        <f>'[1]Avail_Ex Bus'!CI7</f>
        <v>296.03122966818478</v>
      </c>
      <c r="K8" s="220">
        <f>'[1]Avail_Ex Bus'!CJ7</f>
        <v>351.00845803513334</v>
      </c>
      <c r="L8" s="220">
        <f>'[1]Avail_Ex Bus'!CK7</f>
        <v>294.97397527651265</v>
      </c>
      <c r="M8" s="220">
        <f>'[1]Avail_Ex Bus'!CL7</f>
        <v>275.94339622641508</v>
      </c>
      <c r="N8" s="220">
        <f>'[1]Avail_Ex Bus'!CM7</f>
        <v>296.03122966818478</v>
      </c>
      <c r="O8" s="242">
        <f>SUM(C8:N8)</f>
        <v>3572.4625894599867</v>
      </c>
    </row>
    <row r="9" spans="1:15">
      <c r="A9" s="219">
        <v>2</v>
      </c>
      <c r="B9" s="215" t="s">
        <v>34</v>
      </c>
      <c r="C9" s="220">
        <f>'[1]Avail_Ex Bus'!CB8</f>
        <v>236.8249837345478</v>
      </c>
      <c r="D9" s="220">
        <f>'[1]Avail_Ex Bus'!CC8</f>
        <v>245.28301886792451</v>
      </c>
      <c r="E9" s="220">
        <f>'[1]Avail_Ex Bus'!CD8</f>
        <v>236.8249837345478</v>
      </c>
      <c r="F9" s="220">
        <f>'[1]Avail_Ex Bus'!CE8</f>
        <v>281.22966818477551</v>
      </c>
      <c r="G9" s="220">
        <f>'[1]Avail_Ex Bus'!CF8</f>
        <v>281.22966818477551</v>
      </c>
      <c r="H9" s="220">
        <f>'[1]Avail_Ex Bus'!CG8</f>
        <v>235.76772934287573</v>
      </c>
      <c r="I9" s="220">
        <f>'[1]Avail_Ex Bus'!CH8</f>
        <v>241.05400130123616</v>
      </c>
      <c r="J9" s="220">
        <f>'[1]Avail_Ex Bus'!CI8</f>
        <v>234.71047495120362</v>
      </c>
      <c r="K9" s="220">
        <f>'[1]Avail_Ex Bus'!CJ8</f>
        <v>243.16851008458033</v>
      </c>
      <c r="L9" s="220">
        <f>'[1]Avail_Ex Bus'!CK8</f>
        <v>272.77163305139879</v>
      </c>
      <c r="M9" s="220">
        <f>'[1]Avail_Ex Bus'!CL8</f>
        <v>254.79830839297333</v>
      </c>
      <c r="N9" s="220">
        <f>'[1]Avail_Ex Bus'!CM8</f>
        <v>273.82888744307093</v>
      </c>
      <c r="O9" s="242">
        <f t="shared" ref="O9:O21" si="0">SUM(C9:N9)</f>
        <v>3037.49186727391</v>
      </c>
    </row>
    <row r="10" spans="1:15">
      <c r="A10" s="219">
        <v>3</v>
      </c>
      <c r="B10" s="222" t="s">
        <v>35</v>
      </c>
      <c r="C10" s="220">
        <f>'[1]Avail_Ex Bus'!CB9</f>
        <v>205.10735198438516</v>
      </c>
      <c r="D10" s="220">
        <f>'[1]Avail_Ex Bus'!CC9</f>
        <v>212.50813272608977</v>
      </c>
      <c r="E10" s="220">
        <f>'[1]Avail_Ex Bus'!CD9</f>
        <v>205.10735198438516</v>
      </c>
      <c r="F10" s="220">
        <f>'[1]Avail_Ex Bus'!CE9</f>
        <v>169.16070266753414</v>
      </c>
      <c r="G10" s="220">
        <f>'[1]Avail_Ex Bus'!CF9</f>
        <v>108.89720234222511</v>
      </c>
      <c r="H10" s="220">
        <f>'[1]Avail_Ex Bus'!CG9</f>
        <v>171.27521145087832</v>
      </c>
      <c r="I10" s="220">
        <f>'[1]Avail_Ex Bus'!CH9</f>
        <v>199.8210800260247</v>
      </c>
      <c r="J10" s="220">
        <f>'[1]Avail_Ex Bus'!CI9</f>
        <v>191.36304489264802</v>
      </c>
      <c r="K10" s="220">
        <f>'[1]Avail_Ex Bus'!CJ9</f>
        <v>199.8210800260247</v>
      </c>
      <c r="L10" s="220">
        <f>'[1]Avail_Ex Bus'!CK9</f>
        <v>201.93558880936888</v>
      </c>
      <c r="M10" s="220">
        <f>'[1]Avail_Ex Bus'!CL9</f>
        <v>189.24853610930384</v>
      </c>
      <c r="N10" s="220">
        <f>'[1]Avail_Ex Bus'!CM9</f>
        <v>205.10735198438516</v>
      </c>
      <c r="O10" s="242">
        <f t="shared" si="0"/>
        <v>2259.352635003253</v>
      </c>
    </row>
    <row r="11" spans="1:15">
      <c r="A11" s="219">
        <v>4</v>
      </c>
      <c r="B11" s="215" t="s">
        <v>36</v>
      </c>
      <c r="C11" s="220">
        <f>'[1]Avail_Ex Bus'!CB10</f>
        <v>159.64541314248535</v>
      </c>
      <c r="D11" s="220">
        <f>'[1]Avail_Ex Bus'!CC10</f>
        <v>164.93168510084578</v>
      </c>
      <c r="E11" s="220">
        <f>'[1]Avail_Ex Bus'!CD10</f>
        <v>77.179570592062461</v>
      </c>
      <c r="F11" s="220">
        <f>'[1]Avail_Ex Bus'!CE10</f>
        <v>113.12621990891346</v>
      </c>
      <c r="G11" s="220">
        <f>'[1]Avail_Ex Bus'!CF10</f>
        <v>163.87443070917371</v>
      </c>
      <c r="H11" s="220">
        <f>'[1]Avail_Ex Bus'!CG10</f>
        <v>152.24463240078074</v>
      </c>
      <c r="I11" s="220">
        <f>'[1]Avail_Ex Bus'!CH10</f>
        <v>148.01561483409239</v>
      </c>
      <c r="J11" s="220">
        <f>'[1]Avail_Ex Bus'!CI10</f>
        <v>140.61483409238775</v>
      </c>
      <c r="K11" s="220">
        <f>'[1]Avail_Ex Bus'!CJ10</f>
        <v>148.01561483409239</v>
      </c>
      <c r="L11" s="220">
        <f>'[1]Avail_Ex Bus'!CK10</f>
        <v>156.4736499674691</v>
      </c>
      <c r="M11" s="220">
        <f>'[1]Avail_Ex Bus'!CL10</f>
        <v>146.95836044242029</v>
      </c>
      <c r="N11" s="220">
        <f>'[1]Avail_Ex Bus'!CM10</f>
        <v>157.53090435914118</v>
      </c>
      <c r="O11" s="242">
        <f t="shared" si="0"/>
        <v>1728.6109303838648</v>
      </c>
    </row>
    <row r="12" spans="1:15">
      <c r="A12" s="219">
        <v>5</v>
      </c>
      <c r="B12" s="215" t="s">
        <v>37</v>
      </c>
      <c r="C12" s="220">
        <f>'[1]Avail_Ex Bus'!CB11</f>
        <v>76.122316200390372</v>
      </c>
      <c r="D12" s="220">
        <f>'[1]Avail_Ex Bus'!CC11</f>
        <v>78.23682498373455</v>
      </c>
      <c r="E12" s="220">
        <f>'[1]Avail_Ex Bus'!CD11</f>
        <v>76.122316200390372</v>
      </c>
      <c r="F12" s="220">
        <f>'[1]Avail_Ex Bus'!CE11</f>
        <v>78.23682498373455</v>
      </c>
      <c r="G12" s="220">
        <f>'[1]Avail_Ex Bus'!CF11</f>
        <v>77.179570592062461</v>
      </c>
      <c r="H12" s="220">
        <f>'[1]Avail_Ex Bus'!CG11</f>
        <v>76.122316200390372</v>
      </c>
      <c r="I12" s="220">
        <f>'[1]Avail_Ex Bus'!CH11</f>
        <v>88.809368900455425</v>
      </c>
      <c r="J12" s="220">
        <f>'[1]Avail_Ex Bus'!CI11</f>
        <v>75.065061808718283</v>
      </c>
      <c r="K12" s="220">
        <f>'[1]Avail_Ex Bus'!CJ11</f>
        <v>83.52309694209498</v>
      </c>
      <c r="L12" s="220">
        <f>'[1]Avail_Ex Bus'!CK11</f>
        <v>78.23682498373455</v>
      </c>
      <c r="M12" s="220">
        <f>'[1]Avail_Ex Bus'!CL11</f>
        <v>72.950553025374106</v>
      </c>
      <c r="N12" s="220">
        <f>'[1]Avail_Ex Bus'!CM11</f>
        <v>79.294079375406639</v>
      </c>
      <c r="O12" s="242">
        <f t="shared" si="0"/>
        <v>939.89915419648673</v>
      </c>
    </row>
    <row r="13" spans="1:15">
      <c r="A13" s="219">
        <v>6</v>
      </c>
      <c r="B13" s="222" t="s">
        <v>38</v>
      </c>
      <c r="C13" s="220">
        <f>'[1]Avail_Ex Bus'!CB12</f>
        <v>60.263500325309039</v>
      </c>
      <c r="D13" s="220">
        <f>'[1]Avail_Ex Bus'!CC12</f>
        <v>62.378009108653217</v>
      </c>
      <c r="E13" s="220">
        <f>'[1]Avail_Ex Bus'!CD12</f>
        <v>65.549772283669483</v>
      </c>
      <c r="F13" s="220">
        <f>'[1]Avail_Ex Bus'!CE12</f>
        <v>67.664281067013661</v>
      </c>
      <c r="G13" s="220">
        <f>'[1]Avail_Ex Bus'!CF12</f>
        <v>57.091737150292772</v>
      </c>
      <c r="H13" s="220">
        <f>'[1]Avail_Ex Bus'!CG12</f>
        <v>65.549772283669483</v>
      </c>
      <c r="I13" s="220">
        <f>'[1]Avail_Ex Bus'!CH12</f>
        <v>79.294079375406639</v>
      </c>
      <c r="J13" s="220">
        <f>'[1]Avail_Ex Bus'!CI12</f>
        <v>71.893298633702017</v>
      </c>
      <c r="K13" s="220">
        <f>'[1]Avail_Ex Bus'!CJ12</f>
        <v>61.320754716981128</v>
      </c>
      <c r="L13" s="220">
        <f>'[1]Avail_Ex Bus'!CK12</f>
        <v>63.435263500325306</v>
      </c>
      <c r="M13" s="220">
        <f>'[1]Avail_Ex Bus'!CL12</f>
        <v>59.20624593363695</v>
      </c>
      <c r="N13" s="220">
        <f>'[1]Avail_Ex Bus'!CM12</f>
        <v>64.492517891997394</v>
      </c>
      <c r="O13" s="242">
        <f t="shared" si="0"/>
        <v>778.13923227065709</v>
      </c>
    </row>
    <row r="14" spans="1:15">
      <c r="A14" s="219">
        <v>7</v>
      </c>
      <c r="B14" s="215" t="s">
        <v>150</v>
      </c>
      <c r="C14" s="220">
        <f>'[1]Avail_Ex Bus'!CB42</f>
        <v>125.81327260897852</v>
      </c>
      <c r="D14" s="220">
        <f>'[1]Avail_Ex Bus'!CC42</f>
        <v>130.04229017566686</v>
      </c>
      <c r="E14" s="220">
        <f>'[1]Avail_Ex Bus'!CD42</f>
        <v>121.58425504229017</v>
      </c>
      <c r="F14" s="220">
        <f>'[1]Avail_Ex Bus'!CE42</f>
        <v>130.04229017566686</v>
      </c>
      <c r="G14" s="220">
        <f>'[1]Avail_Ex Bus'!CF42</f>
        <v>130.04229017566686</v>
      </c>
      <c r="H14" s="220">
        <f>'[1]Avail_Ex Bus'!CG42</f>
        <v>83.52309694209498</v>
      </c>
      <c r="I14" s="220">
        <f>'[1]Avail_Ex Bus'!CH42</f>
        <v>94.095640858815869</v>
      </c>
      <c r="J14" s="220">
        <f>'[1]Avail_Ex Bus'!CI42</f>
        <v>77.179570592062461</v>
      </c>
      <c r="K14" s="220">
        <f>'[1]Avail_Ex Bus'!CJ42</f>
        <v>93.038386467143781</v>
      </c>
      <c r="L14" s="220">
        <f>'[1]Avail_Ex Bus'!CK42</f>
        <v>163.87443070917371</v>
      </c>
      <c r="M14" s="220">
        <f>'[1]Avail_Ex Bus'!CL42</f>
        <v>153.30188679245282</v>
      </c>
      <c r="N14" s="220">
        <f>'[1]Avail_Ex Bus'!CM42</f>
        <v>165.98893949251789</v>
      </c>
      <c r="O14" s="242">
        <f t="shared" si="0"/>
        <v>1468.5263500325307</v>
      </c>
    </row>
    <row r="15" spans="1:15">
      <c r="A15" s="219">
        <v>8</v>
      </c>
      <c r="B15" s="215" t="s">
        <v>39</v>
      </c>
      <c r="C15" s="220">
        <f>'[1]Avail_Ex Bus'!CB13</f>
        <v>44.404684450227712</v>
      </c>
      <c r="D15" s="220">
        <f>'[1]Avail_Ex Bus'!CC13</f>
        <v>45.461938841899801</v>
      </c>
      <c r="E15" s="220">
        <f>'[1]Avail_Ex Bus'!CD13</f>
        <v>44.404684450227712</v>
      </c>
      <c r="F15" s="220">
        <f>'[1]Avail_Ex Bus'!CE13</f>
        <v>23.259596616785945</v>
      </c>
      <c r="G15" s="220">
        <f>'[1]Avail_Ex Bus'!CF13</f>
        <v>45.461938841899801</v>
      </c>
      <c r="H15" s="220">
        <f>'[1]Avail_Ex Bus'!CG13</f>
        <v>42.290175666883535</v>
      </c>
      <c r="I15" s="220">
        <f>'[1]Avail_Ex Bus'!CH13</f>
        <v>43.347430058555624</v>
      </c>
      <c r="J15" s="220">
        <f>'[1]Avail_Ex Bus'!CI13</f>
        <v>42.290175666883535</v>
      </c>
      <c r="K15" s="220">
        <f>'[1]Avail_Ex Bus'!CJ13</f>
        <v>43.347430058555624</v>
      </c>
      <c r="L15" s="220">
        <f>'[1]Avail_Ex Bus'!CK13</f>
        <v>21.145087833441767</v>
      </c>
      <c r="M15" s="220">
        <f>'[1]Avail_Ex Bus'!CL13</f>
        <v>38.061158100195186</v>
      </c>
      <c r="N15" s="220">
        <f>'[1]Avail_Ex Bus'!CM13</f>
        <v>43.347430058555624</v>
      </c>
      <c r="O15" s="242">
        <f t="shared" si="0"/>
        <v>476.82173064411194</v>
      </c>
    </row>
    <row r="16" spans="1:15">
      <c r="A16" s="219">
        <v>9</v>
      </c>
      <c r="B16" s="215" t="s">
        <v>40</v>
      </c>
      <c r="C16" s="220">
        <f>'[1]Avail_Ex Bus'!CB14</f>
        <v>69.778789850357839</v>
      </c>
      <c r="D16" s="220">
        <f>'[1]Avail_Ex Bus'!CC14</f>
        <v>72.950553025374106</v>
      </c>
      <c r="E16" s="220">
        <f>'[1]Avail_Ex Bus'!CD14</f>
        <v>95.152895250487958</v>
      </c>
      <c r="F16" s="220">
        <f>'[1]Avail_Ex Bus'!CE14</f>
        <v>98.324658425504225</v>
      </c>
      <c r="G16" s="220">
        <f>'[1]Avail_Ex Bus'!CF14</f>
        <v>99.381912817176314</v>
      </c>
      <c r="H16" s="220">
        <f>'[1]Avail_Ex Bus'!CG14</f>
        <v>89.866623292127514</v>
      </c>
      <c r="I16" s="220">
        <f>'[1]Avail_Ex Bus'!CH14</f>
        <v>89.866623292127514</v>
      </c>
      <c r="J16" s="220">
        <f>'[1]Avail_Ex Bus'!CI14</f>
        <v>85.637605725439158</v>
      </c>
      <c r="K16" s="220">
        <f>'[1]Avail_Ex Bus'!CJ14</f>
        <v>89.866623292127514</v>
      </c>
      <c r="L16" s="220">
        <f>'[1]Avail_Ex Bus'!CK14</f>
        <v>93.038386467143781</v>
      </c>
      <c r="M16" s="220">
        <f>'[1]Avail_Ex Bus'!CL14</f>
        <v>83.52309694209498</v>
      </c>
      <c r="N16" s="220">
        <f>'[1]Avail_Ex Bus'!CM14</f>
        <v>90.923877683799603</v>
      </c>
      <c r="O16" s="242">
        <f t="shared" si="0"/>
        <v>1058.3116460637607</v>
      </c>
    </row>
    <row r="17" spans="1:15">
      <c r="A17" s="219"/>
      <c r="B17" s="215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1">
        <f t="shared" si="0"/>
        <v>0</v>
      </c>
    </row>
    <row r="18" spans="1:15">
      <c r="A18" s="219">
        <v>10</v>
      </c>
      <c r="B18" s="223" t="s">
        <v>151</v>
      </c>
      <c r="C18" s="220">
        <f>'[1]Avail_Ex Bus'!CB15</f>
        <v>0</v>
      </c>
      <c r="D18" s="220">
        <f>'[1]Avail_Ex Bus'!CC15</f>
        <v>0</v>
      </c>
      <c r="E18" s="220">
        <f>'[1]Avail_Ex Bus'!CD15</f>
        <v>0</v>
      </c>
      <c r="F18" s="220">
        <f>'[1]Avail_Ex Bus'!CE15</f>
        <v>0</v>
      </c>
      <c r="G18" s="220">
        <f>'[1]Avail_Ex Bus'!CF15</f>
        <v>0</v>
      </c>
      <c r="H18" s="220">
        <f>'[1]Avail_Ex Bus'!CG15</f>
        <v>0</v>
      </c>
      <c r="I18" s="220">
        <f>'[1]Avail_Ex Bus'!CH15</f>
        <v>0</v>
      </c>
      <c r="J18" s="220">
        <f>'[1]Avail_Ex Bus'!CI15</f>
        <v>0</v>
      </c>
      <c r="K18" s="220">
        <f>'[1]Avail_Ex Bus'!CJ15</f>
        <v>0</v>
      </c>
      <c r="L18" s="220">
        <f>'[1]Avail_Ex Bus'!CK15</f>
        <v>0</v>
      </c>
      <c r="M18" s="220">
        <f>'[1]Avail_Ex Bus'!CL15</f>
        <v>0</v>
      </c>
      <c r="N18" s="220">
        <f>'[1]Avail_Ex Bus'!CM15</f>
        <v>0</v>
      </c>
      <c r="O18" s="221">
        <f t="shared" si="0"/>
        <v>0</v>
      </c>
    </row>
    <row r="19" spans="1:15">
      <c r="A19" s="219">
        <v>11</v>
      </c>
      <c r="B19" s="223" t="s">
        <v>152</v>
      </c>
      <c r="C19" s="220">
        <f>'[1]Avail_Ex Bus'!CB16</f>
        <v>0</v>
      </c>
      <c r="D19" s="220">
        <f>'[1]Avail_Ex Bus'!CC16</f>
        <v>0</v>
      </c>
      <c r="E19" s="220">
        <f>'[1]Avail_Ex Bus'!CD16</f>
        <v>0</v>
      </c>
      <c r="F19" s="220">
        <f>'[1]Avail_Ex Bus'!CE16</f>
        <v>0</v>
      </c>
      <c r="G19" s="220">
        <f>'[1]Avail_Ex Bus'!CF16</f>
        <v>0</v>
      </c>
      <c r="H19" s="220">
        <f>'[1]Avail_Ex Bus'!CG16</f>
        <v>0</v>
      </c>
      <c r="I19" s="220">
        <f>'[1]Avail_Ex Bus'!CH16</f>
        <v>0</v>
      </c>
      <c r="J19" s="220">
        <f>'[1]Avail_Ex Bus'!CI16</f>
        <v>0</v>
      </c>
      <c r="K19" s="220">
        <f>'[1]Avail_Ex Bus'!CJ16</f>
        <v>0</v>
      </c>
      <c r="L19" s="220">
        <f>'[1]Avail_Ex Bus'!CK16</f>
        <v>0</v>
      </c>
      <c r="M19" s="220">
        <f>'[1]Avail_Ex Bus'!CL16</f>
        <v>0</v>
      </c>
      <c r="N19" s="220">
        <f>'[1]Avail_Ex Bus'!CM16</f>
        <v>0</v>
      </c>
      <c r="O19" s="221">
        <f t="shared" si="0"/>
        <v>0</v>
      </c>
    </row>
    <row r="20" spans="1:15">
      <c r="A20" s="219">
        <v>12</v>
      </c>
      <c r="B20" s="223" t="s">
        <v>153</v>
      </c>
      <c r="C20" s="220">
        <f>'[1]Avail_Ex Bus'!CB17</f>
        <v>0</v>
      </c>
      <c r="D20" s="220">
        <f>'[1]Avail_Ex Bus'!CC17</f>
        <v>0</v>
      </c>
      <c r="E20" s="220">
        <f>'[1]Avail_Ex Bus'!CD17</f>
        <v>0</v>
      </c>
      <c r="F20" s="220">
        <f>'[1]Avail_Ex Bus'!CE17</f>
        <v>0</v>
      </c>
      <c r="G20" s="220">
        <f>'[1]Avail_Ex Bus'!CF17</f>
        <v>0</v>
      </c>
      <c r="H20" s="220">
        <f>'[1]Avail_Ex Bus'!CG17</f>
        <v>0</v>
      </c>
      <c r="I20" s="220">
        <f>'[1]Avail_Ex Bus'!CH17</f>
        <v>0</v>
      </c>
      <c r="J20" s="220">
        <f>'[1]Avail_Ex Bus'!CI17</f>
        <v>0</v>
      </c>
      <c r="K20" s="220">
        <f>'[1]Avail_Ex Bus'!CJ17</f>
        <v>0</v>
      </c>
      <c r="L20" s="220">
        <f>'[1]Avail_Ex Bus'!CK17</f>
        <v>0</v>
      </c>
      <c r="M20" s="220">
        <f>'[1]Avail_Ex Bus'!CL17</f>
        <v>0</v>
      </c>
      <c r="N20" s="220">
        <f>'[1]Avail_Ex Bus'!CM17</f>
        <v>0</v>
      </c>
      <c r="O20" s="221">
        <f t="shared" si="0"/>
        <v>0</v>
      </c>
    </row>
    <row r="21" spans="1:15">
      <c r="A21" s="219">
        <v>13</v>
      </c>
      <c r="B21" s="223" t="s">
        <v>154</v>
      </c>
      <c r="C21" s="220">
        <f>'[1]Avail_Ex Bus'!CB43</f>
        <v>47.680958116920714</v>
      </c>
      <c r="D21" s="220">
        <f>'[1]Avail_Ex Bus'!CC43</f>
        <v>49.848274394962559</v>
      </c>
      <c r="E21" s="220">
        <f>'[1]Avail_Ex Bus'!CD43</f>
        <v>47.680958116920714</v>
      </c>
      <c r="F21" s="220">
        <f>'[1]Avail_Ex Bus'!CE43</f>
        <v>48.764616255941633</v>
      </c>
      <c r="G21" s="220">
        <f>'[1]Avail_Ex Bus'!CF43</f>
        <v>48.764616255941633</v>
      </c>
      <c r="H21" s="220">
        <f>'[1]Avail_Ex Bus'!CG43</f>
        <v>47.680958116920714</v>
      </c>
      <c r="I21" s="220">
        <f>'[1]Avail_Ex Bus'!CH43</f>
        <v>49.848274394962559</v>
      </c>
      <c r="J21" s="220">
        <f>'[1]Avail_Ex Bus'!CI43</f>
        <v>47.680958116920714</v>
      </c>
      <c r="K21" s="220">
        <f>'[1]Avail_Ex Bus'!CJ43</f>
        <v>49.848274394962559</v>
      </c>
      <c r="L21" s="220">
        <f>'[1]Avail_Ex Bus'!CK43</f>
        <v>49.848274394962559</v>
      </c>
      <c r="M21" s="220">
        <f>'[1]Avail_Ex Bus'!CL43</f>
        <v>46.597299977899787</v>
      </c>
      <c r="N21" s="220">
        <f>'[1]Avail_Ex Bus'!CM43</f>
        <v>52.015590673004411</v>
      </c>
      <c r="O21" s="242">
        <f t="shared" si="0"/>
        <v>586.25905321032064</v>
      </c>
    </row>
    <row r="22" spans="1:15">
      <c r="A22" s="216"/>
      <c r="B22" s="224" t="s">
        <v>155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</row>
    <row r="23" spans="1:15">
      <c r="A23" s="215"/>
      <c r="B23" s="215"/>
      <c r="C23" s="215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6"/>
    </row>
    <row r="24" spans="1:15">
      <c r="A24" s="226"/>
      <c r="B24" s="227" t="s">
        <v>44</v>
      </c>
      <c r="C24" s="226">
        <f>SUM(C8:C23)</f>
        <v>1331.1877896068361</v>
      </c>
      <c r="D24" s="226">
        <f t="shared" ref="D24:N24" si="1">SUM(D8:D23)</f>
        <v>1377.7597903351057</v>
      </c>
      <c r="E24" s="226">
        <f t="shared" si="1"/>
        <v>1241.3211663147085</v>
      </c>
      <c r="F24" s="226">
        <f t="shared" si="1"/>
        <v>1282.5804913372685</v>
      </c>
      <c r="G24" s="226">
        <f t="shared" si="1"/>
        <v>1275.1797105955643</v>
      </c>
      <c r="H24" s="226">
        <f t="shared" si="1"/>
        <v>1271.9815436731992</v>
      </c>
      <c r="I24" s="226">
        <f t="shared" si="1"/>
        <v>1355.5574481099916</v>
      </c>
      <c r="J24" s="226">
        <f t="shared" si="1"/>
        <v>1262.4662541481505</v>
      </c>
      <c r="K24" s="226">
        <f t="shared" si="1"/>
        <v>1362.9582288516963</v>
      </c>
      <c r="L24" s="226">
        <f t="shared" si="1"/>
        <v>1395.7331149935312</v>
      </c>
      <c r="M24" s="226">
        <f t="shared" si="1"/>
        <v>1320.5888419427665</v>
      </c>
      <c r="N24" s="226">
        <f t="shared" si="1"/>
        <v>1428.5608086300635</v>
      </c>
      <c r="O24" s="226">
        <f>SUM(C24:N24)</f>
        <v>15905.875188538881</v>
      </c>
    </row>
    <row r="25" spans="1:15" hidden="1">
      <c r="A25" s="215"/>
      <c r="B25" s="215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6"/>
    </row>
    <row r="26" spans="1:15" hidden="1">
      <c r="A26" s="216" t="s">
        <v>45</v>
      </c>
      <c r="B26" s="216" t="s">
        <v>156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6"/>
    </row>
    <row r="27" spans="1:15" hidden="1">
      <c r="A27" s="215">
        <v>1</v>
      </c>
      <c r="B27" s="215" t="s">
        <v>157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21"/>
    </row>
    <row r="28" spans="1:15" hidden="1">
      <c r="A28" s="215">
        <v>2</v>
      </c>
      <c r="B28" s="215" t="s">
        <v>158</v>
      </c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21"/>
    </row>
    <row r="29" spans="1:15" hidden="1">
      <c r="A29" s="215">
        <v>3</v>
      </c>
      <c r="B29" s="215" t="s">
        <v>159</v>
      </c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21"/>
    </row>
    <row r="30" spans="1:15" hidden="1">
      <c r="A30" s="228"/>
      <c r="B30" s="229" t="s">
        <v>160</v>
      </c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30"/>
    </row>
    <row r="31" spans="1:15">
      <c r="A31" s="215"/>
      <c r="B31" s="215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6"/>
    </row>
    <row r="32" spans="1:15">
      <c r="A32" s="217" t="s">
        <v>45</v>
      </c>
      <c r="B32" s="231" t="s">
        <v>50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6"/>
    </row>
    <row r="33" spans="1:15">
      <c r="A33" s="219">
        <v>1</v>
      </c>
      <c r="B33" s="232" t="s">
        <v>51</v>
      </c>
      <c r="C33" s="233">
        <f>'[1]Avail_Ex Bus'!CB37</f>
        <v>0</v>
      </c>
      <c r="D33" s="233">
        <f>'[1]Avail_Ex Bus'!CC37</f>
        <v>0</v>
      </c>
      <c r="E33" s="233">
        <f>'[1]Avail_Ex Bus'!CD37</f>
        <v>0</v>
      </c>
      <c r="F33" s="233">
        <f>'[1]Avail_Ex Bus'!CE37</f>
        <v>0</v>
      </c>
      <c r="G33" s="233">
        <f>'[1]Avail_Ex Bus'!CF37</f>
        <v>0</v>
      </c>
      <c r="H33" s="233">
        <f>'[1]Avail_Ex Bus'!CG37</f>
        <v>0</v>
      </c>
      <c r="I33" s="233">
        <f>'[1]Avail_Ex Bus'!CH37</f>
        <v>0</v>
      </c>
      <c r="J33" s="233">
        <f>'[1]Avail_Ex Bus'!CI37</f>
        <v>0</v>
      </c>
      <c r="K33" s="233">
        <f>'[1]Avail_Ex Bus'!CJ37</f>
        <v>0</v>
      </c>
      <c r="L33" s="233">
        <f>'[1]Avail_Ex Bus'!CK37</f>
        <v>0</v>
      </c>
      <c r="M33" s="233">
        <f>'[1]Avail_Ex Bus'!CL37</f>
        <v>0</v>
      </c>
      <c r="N33" s="233">
        <f>'[1]Avail_Ex Bus'!CM37</f>
        <v>0</v>
      </c>
      <c r="O33" s="221">
        <f>SUM(C33:N33)</f>
        <v>0</v>
      </c>
    </row>
    <row r="34" spans="1:15">
      <c r="A34" s="219">
        <v>2</v>
      </c>
      <c r="B34" s="232" t="s">
        <v>52</v>
      </c>
      <c r="C34" s="233">
        <f>'[1]Avail_Ex Bus'!CB38</f>
        <v>3</v>
      </c>
      <c r="D34" s="233">
        <f>'[1]Avail_Ex Bus'!CC38</f>
        <v>3</v>
      </c>
      <c r="E34" s="233">
        <f>'[1]Avail_Ex Bus'!CD38</f>
        <v>2.5</v>
      </c>
      <c r="F34" s="233">
        <f>'[1]Avail_Ex Bus'!CE38</f>
        <v>4</v>
      </c>
      <c r="G34" s="233">
        <f>'[1]Avail_Ex Bus'!CF38</f>
        <v>4</v>
      </c>
      <c r="H34" s="233">
        <f>'[1]Avail_Ex Bus'!CG38</f>
        <v>8.5</v>
      </c>
      <c r="I34" s="233">
        <f>'[1]Avail_Ex Bus'!CH38</f>
        <v>8.5</v>
      </c>
      <c r="J34" s="233">
        <f>'[1]Avail_Ex Bus'!CI38</f>
        <v>8</v>
      </c>
      <c r="K34" s="233">
        <f>'[1]Avail_Ex Bus'!CJ38</f>
        <v>6.5</v>
      </c>
      <c r="L34" s="233">
        <f>'[1]Avail_Ex Bus'!CK38</f>
        <v>4</v>
      </c>
      <c r="M34" s="233">
        <f>'[1]Avail_Ex Bus'!CL38</f>
        <v>4.5</v>
      </c>
      <c r="N34" s="233">
        <f>'[1]Avail_Ex Bus'!CM38</f>
        <v>3</v>
      </c>
      <c r="O34" s="242">
        <f>SUM(C34:N34)</f>
        <v>59.5</v>
      </c>
    </row>
    <row r="35" spans="1:15">
      <c r="A35" s="219">
        <v>3</v>
      </c>
      <c r="B35" s="232" t="s">
        <v>161</v>
      </c>
      <c r="C35" s="233">
        <f>'[1]Avail_Ex Bus'!CB44</f>
        <v>39.011693004753312</v>
      </c>
      <c r="D35" s="233">
        <f>'[1]Avail_Ex Bus'!CC44</f>
        <v>40.095351143774231</v>
      </c>
      <c r="E35" s="233">
        <f>'[1]Avail_Ex Bus'!CD44</f>
        <v>39.011693004753312</v>
      </c>
      <c r="F35" s="233">
        <f>'[1]Avail_Ex Bus'!CE44</f>
        <v>40.095351143774231</v>
      </c>
      <c r="G35" s="233">
        <f>'[1]Avail_Ex Bus'!CF44</f>
        <v>40.095351143774231</v>
      </c>
      <c r="H35" s="233">
        <f>'[1]Avail_Ex Bus'!CG44</f>
        <v>39.011693004753312</v>
      </c>
      <c r="I35" s="233">
        <f>'[1]Avail_Ex Bus'!CH44</f>
        <v>40.095351143774231</v>
      </c>
      <c r="J35" s="233">
        <f>'[1]Avail_Ex Bus'!CI44</f>
        <v>39.011693004753312</v>
      </c>
      <c r="K35" s="233">
        <f>'[1]Avail_Ex Bus'!CJ44</f>
        <v>40.095351143774231</v>
      </c>
      <c r="L35" s="233">
        <f>'[1]Avail_Ex Bus'!CK44</f>
        <v>40.095351143774231</v>
      </c>
      <c r="M35" s="233">
        <f>'[1]Avail_Ex Bus'!CL44</f>
        <v>37.928034865732386</v>
      </c>
      <c r="N35" s="233">
        <f>'[1]Avail_Ex Bus'!CM44</f>
        <v>40.095351143774231</v>
      </c>
      <c r="O35" s="242">
        <f>SUM(C35:N35)</f>
        <v>474.64226489116521</v>
      </c>
    </row>
    <row r="36" spans="1:15">
      <c r="A36" s="219">
        <v>4</v>
      </c>
      <c r="B36" s="232" t="s">
        <v>53</v>
      </c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154"/>
    </row>
    <row r="37" spans="1:15">
      <c r="A37" s="219">
        <v>5</v>
      </c>
      <c r="B37" s="232" t="s">
        <v>54</v>
      </c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25"/>
    </row>
    <row r="38" spans="1:15">
      <c r="A38" s="228"/>
      <c r="B38" s="229" t="s">
        <v>55</v>
      </c>
      <c r="C38" s="235">
        <f>SUM(C33:C35)</f>
        <v>42.011693004753312</v>
      </c>
      <c r="D38" s="235">
        <f t="shared" ref="D38:N38" si="2">SUM(D33:D35)</f>
        <v>43.095351143774231</v>
      </c>
      <c r="E38" s="235">
        <f t="shared" si="2"/>
        <v>41.511693004753312</v>
      </c>
      <c r="F38" s="235">
        <f t="shared" si="2"/>
        <v>44.095351143774231</v>
      </c>
      <c r="G38" s="235">
        <f t="shared" si="2"/>
        <v>44.095351143774231</v>
      </c>
      <c r="H38" s="235">
        <f t="shared" si="2"/>
        <v>47.511693004753312</v>
      </c>
      <c r="I38" s="235">
        <f t="shared" si="2"/>
        <v>48.595351143774231</v>
      </c>
      <c r="J38" s="235">
        <f t="shared" si="2"/>
        <v>47.011693004753312</v>
      </c>
      <c r="K38" s="235">
        <f t="shared" si="2"/>
        <v>46.595351143774231</v>
      </c>
      <c r="L38" s="235">
        <f t="shared" si="2"/>
        <v>44.095351143774231</v>
      </c>
      <c r="M38" s="235">
        <f t="shared" si="2"/>
        <v>42.428034865732386</v>
      </c>
      <c r="N38" s="235">
        <f t="shared" si="2"/>
        <v>43.095351143774231</v>
      </c>
      <c r="O38" s="235">
        <f>SUM(C38:N38)</f>
        <v>534.14226489116527</v>
      </c>
    </row>
    <row r="39" spans="1:15">
      <c r="A39" s="215"/>
      <c r="B39" s="231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6"/>
    </row>
    <row r="40" spans="1:15">
      <c r="A40" s="217" t="s">
        <v>49</v>
      </c>
      <c r="B40" s="231" t="s">
        <v>57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6"/>
    </row>
    <row r="41" spans="1:15">
      <c r="A41" s="219">
        <v>1</v>
      </c>
      <c r="B41" s="232" t="s">
        <v>58</v>
      </c>
      <c r="C41" s="233">
        <f>'[1]Avail_Ex Bus'!CB18</f>
        <v>108</v>
      </c>
      <c r="D41" s="233">
        <f>'[1]Avail_Ex Bus'!CC18</f>
        <v>75</v>
      </c>
      <c r="E41" s="233">
        <f>'[1]Avail_Ex Bus'!CD18</f>
        <v>72</v>
      </c>
      <c r="F41" s="233">
        <f>'[1]Avail_Ex Bus'!CE18</f>
        <v>95</v>
      </c>
      <c r="G41" s="233">
        <f>'[1]Avail_Ex Bus'!CF18</f>
        <v>205</v>
      </c>
      <c r="H41" s="233">
        <f>'[1]Avail_Ex Bus'!CG18</f>
        <v>222</v>
      </c>
      <c r="I41" s="233">
        <f>'[1]Avail_Ex Bus'!CH18</f>
        <v>227</v>
      </c>
      <c r="J41" s="233">
        <f>'[1]Avail_Ex Bus'!CI18</f>
        <v>326</v>
      </c>
      <c r="K41" s="233">
        <f>'[1]Avail_Ex Bus'!CJ18</f>
        <v>297</v>
      </c>
      <c r="L41" s="233">
        <f>'[1]Avail_Ex Bus'!CK18</f>
        <v>252</v>
      </c>
      <c r="M41" s="233">
        <f>'[1]Avail_Ex Bus'!CL18</f>
        <v>207</v>
      </c>
      <c r="N41" s="233">
        <f>'[1]Avail_Ex Bus'!CM18</f>
        <v>216</v>
      </c>
      <c r="O41" s="242">
        <f>SUM(C41:N41)</f>
        <v>2302</v>
      </c>
    </row>
    <row r="42" spans="1:15">
      <c r="A42" s="219">
        <v>2</v>
      </c>
      <c r="B42" s="232" t="s">
        <v>59</v>
      </c>
      <c r="C42" s="233">
        <f>'[1]Avail_Ex Bus'!CB19</f>
        <v>81.408588158750803</v>
      </c>
      <c r="D42" s="233">
        <f>'[1]Avail_Ex Bus'!CC19</f>
        <v>54.977228366948601</v>
      </c>
      <c r="E42" s="233">
        <f>'[1]Avail_Ex Bus'!CD19</f>
        <v>52.862719583604424</v>
      </c>
      <c r="F42" s="233">
        <f>'[1]Avail_Ex Bus'!CE19</f>
        <v>72.950553025374106</v>
      </c>
      <c r="G42" s="233">
        <f>'[1]Avail_Ex Bus'!CF19</f>
        <v>130.04229017566686</v>
      </c>
      <c r="H42" s="233">
        <f>'[1]Avail_Ex Bus'!CG19</f>
        <v>125.81327260897852</v>
      </c>
      <c r="I42" s="233">
        <f>'[1]Avail_Ex Bus'!CH19</f>
        <v>204.05009759271306</v>
      </c>
      <c r="J42" s="233">
        <f>'[1]Avail_Ex Bus'!CI19</f>
        <v>180.79050097592713</v>
      </c>
      <c r="K42" s="233">
        <f>'[1]Avail_Ex Bus'!CJ19</f>
        <v>155.416395575797</v>
      </c>
      <c r="L42" s="233">
        <f>'[1]Avail_Ex Bus'!CK19</f>
        <v>182.90500975927131</v>
      </c>
      <c r="M42" s="233">
        <f>'[1]Avail_Ex Bus'!CL19</f>
        <v>171.27521145087832</v>
      </c>
      <c r="N42" s="233">
        <f>'[1]Avail_Ex Bus'!CM19</f>
        <v>105.72543916720885</v>
      </c>
      <c r="O42" s="242">
        <f>SUM(C42:N42)</f>
        <v>1518.2173064411188</v>
      </c>
    </row>
    <row r="43" spans="1:15">
      <c r="A43" s="219">
        <v>3</v>
      </c>
      <c r="B43" s="215" t="s">
        <v>162</v>
      </c>
      <c r="C43" s="233">
        <f>'[1]Avail_Ex Bus'!CB20</f>
        <v>72</v>
      </c>
      <c r="D43" s="233">
        <f>'[1]Avail_Ex Bus'!CC20</f>
        <v>37</v>
      </c>
      <c r="E43" s="233">
        <f>'[1]Avail_Ex Bus'!CD20</f>
        <v>36</v>
      </c>
      <c r="F43" s="233">
        <f>'[1]Avail_Ex Bus'!CE20</f>
        <v>52</v>
      </c>
      <c r="G43" s="233">
        <f>'[1]Avail_Ex Bus'!CF20</f>
        <v>89</v>
      </c>
      <c r="H43" s="233">
        <f>'[1]Avail_Ex Bus'!CG20</f>
        <v>99</v>
      </c>
      <c r="I43" s="233">
        <f>'[1]Avail_Ex Bus'!CH20</f>
        <v>102</v>
      </c>
      <c r="J43" s="233">
        <f>'[1]Avail_Ex Bus'!CI20</f>
        <v>126</v>
      </c>
      <c r="K43" s="233">
        <f>'[1]Avail_Ex Bus'!CJ20</f>
        <v>121</v>
      </c>
      <c r="L43" s="233">
        <f>'[1]Avail_Ex Bus'!CK20</f>
        <v>100</v>
      </c>
      <c r="M43" s="233">
        <f>'[1]Avail_Ex Bus'!CL20</f>
        <v>89</v>
      </c>
      <c r="N43" s="233">
        <f>'[1]Avail_Ex Bus'!CM20</f>
        <v>95</v>
      </c>
      <c r="O43" s="242">
        <f>SUM(C43:N43)</f>
        <v>1018</v>
      </c>
    </row>
    <row r="44" spans="1:15">
      <c r="A44" s="219">
        <v>4</v>
      </c>
      <c r="B44" s="232" t="s">
        <v>61</v>
      </c>
      <c r="C44" s="233">
        <f>'[1]Avail_Ex Bus'!CB41</f>
        <v>11.33062</v>
      </c>
      <c r="D44" s="233">
        <f>'[1]Avail_Ex Bus'!CC41</f>
        <v>12.173242999999999</v>
      </c>
      <c r="E44" s="233">
        <f>'[1]Avail_Ex Bus'!CD41</f>
        <v>15.134511</v>
      </c>
      <c r="F44" s="233">
        <f>'[1]Avail_Ex Bus'!CE41</f>
        <v>6.7461909999999996</v>
      </c>
      <c r="G44" s="233">
        <f>'[1]Avail_Ex Bus'!CF41</f>
        <v>9.7274029999999989</v>
      </c>
      <c r="H44" s="233">
        <f>'[1]Avail_Ex Bus'!CG41</f>
        <v>13.024056000000002</v>
      </c>
      <c r="I44" s="233">
        <f>'[1]Avail_Ex Bus'!CH41</f>
        <v>5.6216280000000003</v>
      </c>
      <c r="J44" s="233">
        <f>'[1]Avail_Ex Bus'!CI41</f>
        <v>10.0507578</v>
      </c>
      <c r="K44" s="233">
        <f>'[1]Avail_Ex Bus'!CJ41</f>
        <v>9.0340071599999998</v>
      </c>
      <c r="L44" s="233">
        <f>'[1]Avail_Ex Bus'!CK41</f>
        <v>9.4915703919999999</v>
      </c>
      <c r="M44" s="233">
        <f>'[1]Avail_Ex Bus'!CL41</f>
        <v>9.4444038704000004</v>
      </c>
      <c r="N44" s="233">
        <f>'[1]Avail_Ex Bus'!CM41</f>
        <v>8.7284734444800005</v>
      </c>
      <c r="O44" s="242">
        <f>SUM(C44:N44)</f>
        <v>120.50686466687999</v>
      </c>
    </row>
    <row r="45" spans="1:15">
      <c r="A45" s="219">
        <v>5</v>
      </c>
      <c r="B45" s="232" t="s">
        <v>163</v>
      </c>
      <c r="C45" s="233">
        <f>'[1]Avail_Ex Bus'!CB105</f>
        <v>155.51786799999996</v>
      </c>
      <c r="D45" s="233">
        <f>'[1]Avail_Ex Bus'!CC105</f>
        <v>160.26846359999996</v>
      </c>
      <c r="E45" s="233">
        <f>'[1]Avail_Ex Bus'!CD105</f>
        <v>155.51786799999996</v>
      </c>
      <c r="F45" s="233">
        <f>'[1]Avail_Ex Bus'!CE105</f>
        <v>174.26846359999996</v>
      </c>
      <c r="G45" s="233">
        <f>'[1]Avail_Ex Bus'!CF105</f>
        <v>174.26846359999996</v>
      </c>
      <c r="H45" s="233">
        <f>'[1]Avail_Ex Bus'!CG105</f>
        <v>168.51786799999996</v>
      </c>
      <c r="I45" s="233">
        <f>'[1]Avail_Ex Bus'!CH105</f>
        <v>285.46268719999995</v>
      </c>
      <c r="J45" s="233">
        <f>'[1]Avail_Ex Bus'!CI105</f>
        <v>276.54453599999994</v>
      </c>
      <c r="K45" s="233">
        <f>'[1]Avail_Ex Bus'!CJ105</f>
        <v>285.46268719999995</v>
      </c>
      <c r="L45" s="233">
        <f>'[1]Avail_Ex Bus'!CK105</f>
        <v>397.99376919999992</v>
      </c>
      <c r="M45" s="233">
        <f>'[1]Avail_Ex Bus'!CL105</f>
        <v>371.80062279999999</v>
      </c>
      <c r="N45" s="233">
        <f>'[1]Avail_Ex Bus'!CM105</f>
        <v>397.99376919999992</v>
      </c>
      <c r="O45" s="221">
        <f>SUM(C45:N45)</f>
        <v>3003.6170663999992</v>
      </c>
    </row>
    <row r="46" spans="1:15">
      <c r="A46" s="219">
        <v>6</v>
      </c>
      <c r="B46" s="232" t="s">
        <v>63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25"/>
    </row>
    <row r="47" spans="1:15">
      <c r="A47" s="228"/>
      <c r="B47" s="229" t="s">
        <v>64</v>
      </c>
      <c r="C47" s="235">
        <f>SUM(C41:C46)</f>
        <v>428.25707615875081</v>
      </c>
      <c r="D47" s="235">
        <f t="shared" ref="D47:N47" si="3">SUM(D41:D46)</f>
        <v>339.41893496694854</v>
      </c>
      <c r="E47" s="235">
        <f t="shared" si="3"/>
        <v>331.51509858360441</v>
      </c>
      <c r="F47" s="235">
        <f t="shared" si="3"/>
        <v>400.96520762537409</v>
      </c>
      <c r="G47" s="235">
        <f t="shared" si="3"/>
        <v>608.03815677566672</v>
      </c>
      <c r="H47" s="235">
        <f t="shared" si="3"/>
        <v>628.35519660897853</v>
      </c>
      <c r="I47" s="235">
        <f t="shared" si="3"/>
        <v>824.13441279271296</v>
      </c>
      <c r="J47" s="235">
        <f t="shared" si="3"/>
        <v>919.38579477592702</v>
      </c>
      <c r="K47" s="235">
        <f t="shared" si="3"/>
        <v>867.91308993579696</v>
      </c>
      <c r="L47" s="235">
        <f t="shared" si="3"/>
        <v>942.3903493512712</v>
      </c>
      <c r="M47" s="235">
        <f t="shared" si="3"/>
        <v>848.52023812127823</v>
      </c>
      <c r="N47" s="235">
        <f t="shared" si="3"/>
        <v>823.44768181168877</v>
      </c>
      <c r="O47" s="235">
        <f>SUM(C47:N47)</f>
        <v>7962.3412375079988</v>
      </c>
    </row>
    <row r="48" spans="1:15">
      <c r="A48" s="215"/>
      <c r="B48" s="215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7"/>
    </row>
    <row r="49" spans="1:15">
      <c r="A49" s="228" t="s">
        <v>65</v>
      </c>
      <c r="B49" s="238" t="s">
        <v>165</v>
      </c>
      <c r="C49" s="235">
        <f>C24+C38+C47</f>
        <v>1801.4565587703403</v>
      </c>
      <c r="D49" s="235">
        <f t="shared" ref="D49:O49" si="4">D24+D38+D47</f>
        <v>1760.2740764458285</v>
      </c>
      <c r="E49" s="235">
        <f t="shared" si="4"/>
        <v>1614.3479579030663</v>
      </c>
      <c r="F49" s="235">
        <f t="shared" si="4"/>
        <v>1727.641050106417</v>
      </c>
      <c r="G49" s="235">
        <f t="shared" si="4"/>
        <v>1927.3132185150052</v>
      </c>
      <c r="H49" s="235">
        <f t="shared" si="4"/>
        <v>1947.8484332869311</v>
      </c>
      <c r="I49" s="235">
        <f t="shared" si="4"/>
        <v>2228.287212046479</v>
      </c>
      <c r="J49" s="235">
        <f t="shared" si="4"/>
        <v>2228.8637419288307</v>
      </c>
      <c r="K49" s="235">
        <f t="shared" si="4"/>
        <v>2277.4666699312675</v>
      </c>
      <c r="L49" s="235">
        <f t="shared" si="4"/>
        <v>2382.2188154885766</v>
      </c>
      <c r="M49" s="235">
        <f t="shared" si="4"/>
        <v>2211.5371149297771</v>
      </c>
      <c r="N49" s="235">
        <f t="shared" si="4"/>
        <v>2295.1038415855264</v>
      </c>
      <c r="O49" s="235">
        <f t="shared" si="4"/>
        <v>24402.358690938046</v>
      </c>
    </row>
    <row r="50" spans="1:15">
      <c r="A50" s="216"/>
      <c r="B50" s="217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6"/>
    </row>
    <row r="51" spans="1:15">
      <c r="A51" s="217" t="s">
        <v>31</v>
      </c>
      <c r="B51" s="216" t="s">
        <v>67</v>
      </c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6"/>
    </row>
    <row r="52" spans="1:15">
      <c r="A52" s="219">
        <v>1</v>
      </c>
      <c r="B52" s="239" t="s">
        <v>166</v>
      </c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21"/>
    </row>
    <row r="53" spans="1:15">
      <c r="A53" s="219">
        <v>2</v>
      </c>
      <c r="B53" s="239" t="s">
        <v>167</v>
      </c>
      <c r="C53" s="218">
        <f>'[1]Avail_Ex Bus'!CB22</f>
        <v>91.046339616960012</v>
      </c>
      <c r="D53" s="218">
        <f>'[1]Avail_Ex Bus'!CC22</f>
        <v>94.081217604192005</v>
      </c>
      <c r="E53" s="218">
        <f>'[1]Avail_Ex Bus'!CD22</f>
        <v>91.046339616960012</v>
      </c>
      <c r="F53" s="218">
        <f>'[1]Avail_Ex Bus'!CE22</f>
        <v>94.081217604192005</v>
      </c>
      <c r="G53" s="218">
        <f>'[1]Avail_Ex Bus'!CF22</f>
        <v>54.822950700336001</v>
      </c>
      <c r="H53" s="218">
        <f>'[1]Avail_Ex Bus'!CG22</f>
        <v>53.166261133439995</v>
      </c>
      <c r="I53" s="218">
        <f>'[1]Avail_Ex Bus'!CH22</f>
        <v>94.081217604192005</v>
      </c>
      <c r="J53" s="218">
        <f>'[1]Avail_Ex Bus'!CI22</f>
        <v>91.046339616960012</v>
      </c>
      <c r="K53" s="218">
        <f>'[1]Avail_Ex Bus'!CJ22</f>
        <v>94.081217604192005</v>
      </c>
      <c r="L53" s="218">
        <f>'[1]Avail_Ex Bus'!CK22</f>
        <v>94.081217604192005</v>
      </c>
      <c r="M53" s="218">
        <f>'[1]Avail_Ex Bus'!CL22</f>
        <v>88.011461629728004</v>
      </c>
      <c r="N53" s="218">
        <f>'[1]Avail_Ex Bus'!CM22</f>
        <v>94.081217604192005</v>
      </c>
      <c r="O53" s="242">
        <f>SUM(C53:N53)</f>
        <v>1033.6269979395361</v>
      </c>
    </row>
    <row r="54" spans="1:15">
      <c r="A54" s="219">
        <v>3</v>
      </c>
      <c r="B54" s="239" t="s">
        <v>168</v>
      </c>
      <c r="C54" s="218">
        <f>'[1]Avail_Ex Bus'!CB46</f>
        <v>112.79300221988841</v>
      </c>
      <c r="D54" s="218">
        <f>'[1]Avail_Ex Bus'!CC46</f>
        <v>116.55276896055135</v>
      </c>
      <c r="E54" s="218">
        <f>'[1]Avail_Ex Bus'!CD46</f>
        <v>112.79300221988841</v>
      </c>
      <c r="F54" s="218">
        <f>'[1]Avail_Ex Bus'!CE46</f>
        <v>19.425461493425225</v>
      </c>
      <c r="G54" s="218">
        <f>'[1]Avail_Ex Bus'!CF46</f>
        <v>116.55276896055135</v>
      </c>
      <c r="H54" s="218">
        <f>'[1]Avail_Ex Bus'!CG46</f>
        <v>112.79300221988841</v>
      </c>
      <c r="I54" s="218">
        <f>'[1]Avail_Ex Bus'!CH46</f>
        <v>116.55276896055135</v>
      </c>
      <c r="J54" s="218">
        <f>'[1]Avail_Ex Bus'!CI46</f>
        <v>112.79300221988841</v>
      </c>
      <c r="K54" s="218">
        <f>'[1]Avail_Ex Bus'!CJ46</f>
        <v>116.55276896055135</v>
      </c>
      <c r="L54" s="218">
        <f>'[1]Avail_Ex Bus'!CK46</f>
        <v>116.55276896055135</v>
      </c>
      <c r="M54" s="218">
        <f>'[1]Avail_Ex Bus'!CL46</f>
        <v>109.03323547922548</v>
      </c>
      <c r="N54" s="218">
        <f>'[1]Avail_Ex Bus'!CM46</f>
        <v>116.55276896055135</v>
      </c>
      <c r="O54" s="242">
        <f>SUM(C54:N54)</f>
        <v>1278.9473196155125</v>
      </c>
    </row>
    <row r="55" spans="1:15">
      <c r="A55" s="219">
        <v>4</v>
      </c>
      <c r="B55" s="239" t="s">
        <v>169</v>
      </c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21"/>
    </row>
    <row r="56" spans="1:15">
      <c r="A56" s="219">
        <v>5</v>
      </c>
      <c r="B56" s="239" t="s">
        <v>170</v>
      </c>
      <c r="C56" s="218">
        <f>'[1]Avail_Ex Bus'!CB23</f>
        <v>489.13475077630801</v>
      </c>
      <c r="D56" s="218">
        <f>'[1]Avail_Ex Bus'!CC23</f>
        <v>487.84157385032165</v>
      </c>
      <c r="E56" s="218">
        <f>'[1]Avail_Ex Bus'!CD23</f>
        <v>395.07196916350802</v>
      </c>
      <c r="F56" s="218">
        <f>'[1]Avail_Ex Bus'!CE23</f>
        <v>404.46259634486165</v>
      </c>
      <c r="G56" s="218">
        <f>'[1]Avail_Ex Bus'!CF23</f>
        <v>356.11190932360682</v>
      </c>
      <c r="H56" s="218">
        <f>'[1]Avail_Ex Bus'!CG23</f>
        <v>440.44924457734203</v>
      </c>
      <c r="I56" s="218">
        <f>'[1]Avail_Ex Bus'!CH23</f>
        <v>505.4392424688516</v>
      </c>
      <c r="J56" s="218">
        <f>'[1]Avail_Ex Bus'!CI23</f>
        <v>489.13475077630801</v>
      </c>
      <c r="K56" s="218">
        <f>'[1]Avail_Ex Bus'!CJ23</f>
        <v>505.4392424688516</v>
      </c>
      <c r="L56" s="218">
        <f>'[1]Avail_Ex Bus'!CK23</f>
        <v>505.4392424688516</v>
      </c>
      <c r="M56" s="218">
        <f>'[1]Avail_Ex Bus'!CL23</f>
        <v>472.83025908376442</v>
      </c>
      <c r="N56" s="218">
        <f>'[1]Avail_Ex Bus'!CM23</f>
        <v>505.4392424688516</v>
      </c>
      <c r="O56" s="242">
        <f>SUM(C56:N56)</f>
        <v>5556.7940237714274</v>
      </c>
    </row>
    <row r="57" spans="1:15">
      <c r="A57" s="219">
        <v>6</v>
      </c>
      <c r="B57" s="239" t="s">
        <v>171</v>
      </c>
      <c r="D57" s="218"/>
      <c r="E57" s="218"/>
      <c r="F57" s="218"/>
      <c r="G57" s="218"/>
      <c r="H57" s="240"/>
      <c r="I57" s="240"/>
      <c r="J57" s="240"/>
      <c r="K57" s="240"/>
      <c r="L57" s="240"/>
      <c r="M57" s="240"/>
      <c r="N57" s="240"/>
      <c r="O57" s="221"/>
    </row>
    <row r="58" spans="1:15">
      <c r="A58" s="219">
        <v>7</v>
      </c>
      <c r="B58" s="239" t="s">
        <v>172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21"/>
    </row>
    <row r="59" spans="1:15">
      <c r="A59" s="219">
        <v>8</v>
      </c>
      <c r="B59" s="239" t="s">
        <v>173</v>
      </c>
      <c r="C59" s="218">
        <f>'[1]Avail_Ex Bus'!CB24</f>
        <v>379.45388963664004</v>
      </c>
      <c r="D59" s="218">
        <f>'[1]Avail_Ex Bus'!CC24</f>
        <v>392.10235262452807</v>
      </c>
      <c r="E59" s="218">
        <f>'[1]Avail_Ex Bus'!CD24</f>
        <v>379.45388963664004</v>
      </c>
      <c r="F59" s="218">
        <f>'[1]Avail_Ex Bus'!CE24</f>
        <v>300.80545023306968</v>
      </c>
      <c r="G59" s="218">
        <f>'[1]Avail_Ex Bus'!CF24</f>
        <v>283.78796128300803</v>
      </c>
      <c r="H59" s="218">
        <f>'[1]Avail_Ex Bus'!CG24</f>
        <v>256.41453468103202</v>
      </c>
      <c r="I59" s="218">
        <f>'[1]Avail_Ex Bus'!CH24</f>
        <v>392.10235262452807</v>
      </c>
      <c r="J59" s="218">
        <f>'[1]Avail_Ex Bus'!CI24</f>
        <v>379.45388963664004</v>
      </c>
      <c r="K59" s="218">
        <f>'[1]Avail_Ex Bus'!CJ24</f>
        <v>392.10235262452807</v>
      </c>
      <c r="L59" s="218">
        <f>'[1]Avail_Ex Bus'!CK24</f>
        <v>392.10235262452807</v>
      </c>
      <c r="M59" s="218">
        <f>'[1]Avail_Ex Bus'!CL24</f>
        <v>366.80542664875202</v>
      </c>
      <c r="N59" s="218">
        <f>'[1]Avail_Ex Bus'!CM24</f>
        <v>392.10235262452807</v>
      </c>
      <c r="O59" s="242">
        <f>SUM(C59:N59)</f>
        <v>4306.6868048784218</v>
      </c>
    </row>
    <row r="60" spans="1:15">
      <c r="A60" s="219">
        <v>9</v>
      </c>
      <c r="B60" s="239" t="s">
        <v>174</v>
      </c>
      <c r="C60" s="218">
        <f>'[1]Avail_Ex Bus'!CB45</f>
        <v>269.18508708000002</v>
      </c>
      <c r="D60" s="218">
        <f>'[1]Avail_Ex Bus'!CC45</f>
        <v>278.15792331600005</v>
      </c>
      <c r="E60" s="218">
        <f>'[1]Avail_Ex Bus'!CD45</f>
        <v>269.18508708000002</v>
      </c>
      <c r="F60" s="218">
        <f>'[1]Avail_Ex Bus'!CE45</f>
        <v>139.07896165800003</v>
      </c>
      <c r="G60" s="218">
        <f>'[1]Avail_Ex Bus'!CF45</f>
        <v>185.43861554400002</v>
      </c>
      <c r="H60" s="218">
        <f>'[1]Avail_Ex Bus'!CG45</f>
        <v>269.18508708000002</v>
      </c>
      <c r="I60" s="218">
        <f>'[1]Avail_Ex Bus'!CH45</f>
        <v>278.15792331600005</v>
      </c>
      <c r="J60" s="218">
        <f>'[1]Avail_Ex Bus'!CI45</f>
        <v>269.18508708000002</v>
      </c>
      <c r="K60" s="218">
        <f>'[1]Avail_Ex Bus'!CJ45</f>
        <v>278.15792331600005</v>
      </c>
      <c r="L60" s="218">
        <f>'[1]Avail_Ex Bus'!CK45</f>
        <v>278.15792331600005</v>
      </c>
      <c r="M60" s="218">
        <f>'[1]Avail_Ex Bus'!CL45</f>
        <v>260.21225084400004</v>
      </c>
      <c r="N60" s="218">
        <f>'[1]Avail_Ex Bus'!CM45</f>
        <v>278.15792331600005</v>
      </c>
      <c r="O60" s="242">
        <f>SUM(C60:N60)</f>
        <v>3052.2597929460003</v>
      </c>
    </row>
    <row r="61" spans="1:15">
      <c r="A61" s="228"/>
      <c r="B61" s="238" t="s">
        <v>73</v>
      </c>
      <c r="C61" s="226">
        <f>SUM(C52:C60)</f>
        <v>1341.6130693297964</v>
      </c>
      <c r="D61" s="226">
        <f t="shared" ref="D61:O61" si="5">SUM(D52:D60)</f>
        <v>1368.7358363555932</v>
      </c>
      <c r="E61" s="226">
        <f t="shared" si="5"/>
        <v>1247.5502877169965</v>
      </c>
      <c r="F61" s="226">
        <f t="shared" si="5"/>
        <v>957.85368733354858</v>
      </c>
      <c r="G61" s="226">
        <f t="shared" si="5"/>
        <v>996.71420581150232</v>
      </c>
      <c r="H61" s="226">
        <f t="shared" si="5"/>
        <v>1132.0081296917024</v>
      </c>
      <c r="I61" s="226">
        <f t="shared" si="5"/>
        <v>1386.3335049741231</v>
      </c>
      <c r="J61" s="226">
        <f t="shared" si="5"/>
        <v>1341.6130693297964</v>
      </c>
      <c r="K61" s="226">
        <f t="shared" si="5"/>
        <v>1386.3335049741231</v>
      </c>
      <c r="L61" s="226">
        <f t="shared" si="5"/>
        <v>1386.3335049741231</v>
      </c>
      <c r="M61" s="226">
        <f t="shared" si="5"/>
        <v>1296.8926336854699</v>
      </c>
      <c r="N61" s="226">
        <f t="shared" si="5"/>
        <v>1386.3335049741231</v>
      </c>
      <c r="O61" s="226">
        <f t="shared" si="5"/>
        <v>15228.314939150898</v>
      </c>
    </row>
    <row r="62" spans="1:15">
      <c r="A62" s="215"/>
      <c r="B62" s="215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6"/>
    </row>
    <row r="63" spans="1:15">
      <c r="A63" s="217" t="s">
        <v>45</v>
      </c>
      <c r="B63" s="216" t="s">
        <v>74</v>
      </c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21"/>
    </row>
    <row r="64" spans="1:15">
      <c r="A64" s="219">
        <v>1</v>
      </c>
      <c r="B64" s="215" t="s">
        <v>75</v>
      </c>
      <c r="C64" s="234">
        <f>'[1]Avail_Ex Bus'!CB25</f>
        <v>2.5</v>
      </c>
      <c r="D64" s="234">
        <f>'[1]Avail_Ex Bus'!CC25</f>
        <v>2.5</v>
      </c>
      <c r="E64" s="234">
        <f>'[1]Avail_Ex Bus'!CD25</f>
        <v>2.5</v>
      </c>
      <c r="F64" s="234">
        <f>'[1]Avail_Ex Bus'!CE25</f>
        <v>5.5</v>
      </c>
      <c r="G64" s="234">
        <f>'[1]Avail_Ex Bus'!CF25</f>
        <v>10</v>
      </c>
      <c r="H64" s="234">
        <f>'[1]Avail_Ex Bus'!CG25</f>
        <v>15</v>
      </c>
      <c r="I64" s="234">
        <f>'[1]Avail_Ex Bus'!CH25</f>
        <v>25</v>
      </c>
      <c r="J64" s="234">
        <f>'[1]Avail_Ex Bus'!CI25</f>
        <v>32.5</v>
      </c>
      <c r="K64" s="234">
        <f>'[1]Avail_Ex Bus'!CJ25</f>
        <v>30</v>
      </c>
      <c r="L64" s="234">
        <f>'[1]Avail_Ex Bus'!CK25</f>
        <v>20</v>
      </c>
      <c r="M64" s="234">
        <f>'[1]Avail_Ex Bus'!CL25</f>
        <v>15.5</v>
      </c>
      <c r="N64" s="234">
        <f>'[1]Avail_Ex Bus'!CM25</f>
        <v>10</v>
      </c>
      <c r="O64" s="242">
        <f>SUM(C64:N64)</f>
        <v>171</v>
      </c>
    </row>
    <row r="65" spans="1:15">
      <c r="A65" s="219">
        <v>2</v>
      </c>
      <c r="B65" s="215" t="s">
        <v>175</v>
      </c>
      <c r="C65" s="234">
        <f>'[1]Avail_Ex Bus'!CB26</f>
        <v>2.3391812865497075</v>
      </c>
      <c r="D65" s="234">
        <f>'[1]Avail_Ex Bus'!CC26</f>
        <v>2.3391812865497075</v>
      </c>
      <c r="E65" s="234">
        <f>'[1]Avail_Ex Bus'!CD26</f>
        <v>2.3391812865497075</v>
      </c>
      <c r="F65" s="234">
        <f>'[1]Avail_Ex Bus'!CE26</f>
        <v>5.1461988304093564</v>
      </c>
      <c r="G65" s="234">
        <f>'[1]Avail_Ex Bus'!CF26</f>
        <v>9.3567251461988299</v>
      </c>
      <c r="H65" s="234">
        <f>'[1]Avail_Ex Bus'!CG26</f>
        <v>14.035087719298245</v>
      </c>
      <c r="I65" s="234">
        <f>'[1]Avail_Ex Bus'!CH26</f>
        <v>23.391812865497073</v>
      </c>
      <c r="J65" s="234">
        <f>'[1]Avail_Ex Bus'!CI26</f>
        <v>30.409356725146196</v>
      </c>
      <c r="K65" s="234">
        <f>'[1]Avail_Ex Bus'!CJ26</f>
        <v>28.07017543859649</v>
      </c>
      <c r="L65" s="234">
        <f>'[1]Avail_Ex Bus'!CK26</f>
        <v>18.71345029239766</v>
      </c>
      <c r="M65" s="234">
        <f>'[1]Avail_Ex Bus'!CL26</f>
        <v>14.502923976608187</v>
      </c>
      <c r="N65" s="234">
        <f>'[1]Avail_Ex Bus'!CM26</f>
        <v>9.3567251461988299</v>
      </c>
      <c r="O65" s="242">
        <f t="shared" ref="O65:O77" si="6">SUM(C65:N65)</f>
        <v>160.00000000000003</v>
      </c>
    </row>
    <row r="66" spans="1:15">
      <c r="A66" s="219">
        <v>3</v>
      </c>
      <c r="B66" s="215" t="s">
        <v>176</v>
      </c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21">
        <f t="shared" si="6"/>
        <v>0</v>
      </c>
    </row>
    <row r="67" spans="1:15">
      <c r="A67" s="219">
        <v>4</v>
      </c>
      <c r="B67" s="215" t="s">
        <v>77</v>
      </c>
      <c r="C67" s="241">
        <f>'[1]Avail_Ex Bus'!CB27</f>
        <v>18</v>
      </c>
      <c r="D67" s="241">
        <f>'[1]Avail_Ex Bus'!CC27</f>
        <v>18</v>
      </c>
      <c r="E67" s="241">
        <f>'[1]Avail_Ex Bus'!CD27</f>
        <v>18</v>
      </c>
      <c r="F67" s="241">
        <f>'[1]Avail_Ex Bus'!CE27</f>
        <v>3</v>
      </c>
      <c r="G67" s="241">
        <f>'[1]Avail_Ex Bus'!CF27</f>
        <v>20</v>
      </c>
      <c r="H67" s="241">
        <f>'[1]Avail_Ex Bus'!CG27</f>
        <v>23</v>
      </c>
      <c r="I67" s="241">
        <f>'[1]Avail_Ex Bus'!CH27</f>
        <v>34</v>
      </c>
      <c r="J67" s="241">
        <f>'[1]Avail_Ex Bus'!CI27</f>
        <v>23</v>
      </c>
      <c r="K67" s="241">
        <f>'[1]Avail_Ex Bus'!CJ27</f>
        <v>23</v>
      </c>
      <c r="L67" s="241">
        <f>'[1]Avail_Ex Bus'!CK27</f>
        <v>23</v>
      </c>
      <c r="M67" s="241">
        <f>'[1]Avail_Ex Bus'!CL27</f>
        <v>22</v>
      </c>
      <c r="N67" s="241">
        <f>'[1]Avail_Ex Bus'!CM27</f>
        <v>15</v>
      </c>
      <c r="O67" s="242">
        <f t="shared" si="6"/>
        <v>240</v>
      </c>
    </row>
    <row r="68" spans="1:15">
      <c r="A68" s="219">
        <v>5</v>
      </c>
      <c r="B68" s="215" t="s">
        <v>177</v>
      </c>
      <c r="C68" s="241">
        <f>'[1]Avail_Ex Bus'!CB28</f>
        <v>72</v>
      </c>
      <c r="D68" s="241">
        <f>'[1]Avail_Ex Bus'!CC28</f>
        <v>28</v>
      </c>
      <c r="E68" s="241">
        <f>'[1]Avail_Ex Bus'!CD28</f>
        <v>29</v>
      </c>
      <c r="F68" s="241">
        <f>'[1]Avail_Ex Bus'!CE28</f>
        <v>65</v>
      </c>
      <c r="G68" s="241">
        <f>'[1]Avail_Ex Bus'!CF28</f>
        <v>114</v>
      </c>
      <c r="H68" s="241">
        <f>'[1]Avail_Ex Bus'!CG28</f>
        <v>160</v>
      </c>
      <c r="I68" s="241">
        <f>'[1]Avail_Ex Bus'!CH28</f>
        <v>158</v>
      </c>
      <c r="J68" s="241">
        <f>'[1]Avail_Ex Bus'!CI28</f>
        <v>160</v>
      </c>
      <c r="K68" s="241">
        <f>'[1]Avail_Ex Bus'!CJ28</f>
        <v>100</v>
      </c>
      <c r="L68" s="241">
        <f>'[1]Avail_Ex Bus'!CK28</f>
        <v>49</v>
      </c>
      <c r="M68" s="241">
        <f>'[1]Avail_Ex Bus'!CL28</f>
        <v>43</v>
      </c>
      <c r="N68" s="241">
        <f>'[1]Avail_Ex Bus'!CM28</f>
        <v>39</v>
      </c>
      <c r="O68" s="242">
        <f t="shared" si="6"/>
        <v>1017</v>
      </c>
    </row>
    <row r="69" spans="1:15">
      <c r="A69" s="219">
        <v>6</v>
      </c>
      <c r="B69" s="215" t="s">
        <v>79</v>
      </c>
      <c r="C69" s="241">
        <f>'[1]Avail_Ex Bus'!CB29</f>
        <v>3</v>
      </c>
      <c r="D69" s="241">
        <f>'[1]Avail_Ex Bus'!CC29</f>
        <v>3</v>
      </c>
      <c r="E69" s="241">
        <f>'[1]Avail_Ex Bus'!CD29</f>
        <v>3</v>
      </c>
      <c r="F69" s="241">
        <f>'[1]Avail_Ex Bus'!CE29</f>
        <v>6</v>
      </c>
      <c r="G69" s="241">
        <f>'[1]Avail_Ex Bus'!CF29</f>
        <v>12</v>
      </c>
      <c r="H69" s="241">
        <f>'[1]Avail_Ex Bus'!CG29</f>
        <v>16</v>
      </c>
      <c r="I69" s="241">
        <f>'[1]Avail_Ex Bus'!CH29</f>
        <v>16</v>
      </c>
      <c r="J69" s="241">
        <f>'[1]Avail_Ex Bus'!CI29</f>
        <v>16</v>
      </c>
      <c r="K69" s="241">
        <f>'[1]Avail_Ex Bus'!CJ29</f>
        <v>11</v>
      </c>
      <c r="L69" s="241">
        <f>'[1]Avail_Ex Bus'!CK29</f>
        <v>5</v>
      </c>
      <c r="M69" s="241">
        <f>'[1]Avail_Ex Bus'!CL29</f>
        <v>5</v>
      </c>
      <c r="N69" s="241">
        <f>'[1]Avail_Ex Bus'!CM29</f>
        <v>4</v>
      </c>
      <c r="O69" s="242">
        <f t="shared" si="6"/>
        <v>100</v>
      </c>
    </row>
    <row r="70" spans="1:15">
      <c r="A70" s="219">
        <v>7</v>
      </c>
      <c r="B70" s="215" t="s">
        <v>80</v>
      </c>
      <c r="C70" s="241">
        <f>'[1]Avail_Ex Bus'!CB30</f>
        <v>0</v>
      </c>
      <c r="D70" s="241">
        <f>'[1]Avail_Ex Bus'!CC30</f>
        <v>0</v>
      </c>
      <c r="E70" s="241">
        <f>'[1]Avail_Ex Bus'!CD30</f>
        <v>0</v>
      </c>
      <c r="F70" s="241">
        <f>'[1]Avail_Ex Bus'!CE30</f>
        <v>0</v>
      </c>
      <c r="G70" s="241">
        <f>'[1]Avail_Ex Bus'!CF30</f>
        <v>0</v>
      </c>
      <c r="H70" s="241">
        <f>'[1]Avail_Ex Bus'!CG30</f>
        <v>0</v>
      </c>
      <c r="I70" s="241">
        <f>'[1]Avail_Ex Bus'!CH30</f>
        <v>30</v>
      </c>
      <c r="J70" s="241">
        <f>'[1]Avail_Ex Bus'!CI30</f>
        <v>11</v>
      </c>
      <c r="K70" s="241">
        <f>'[1]Avail_Ex Bus'!CJ30</f>
        <v>0</v>
      </c>
      <c r="L70" s="241">
        <f>'[1]Avail_Ex Bus'!CK30</f>
        <v>25</v>
      </c>
      <c r="M70" s="241">
        <f>'[1]Avail_Ex Bus'!CL30</f>
        <v>16</v>
      </c>
      <c r="N70" s="241">
        <f>'[1]Avail_Ex Bus'!CM30</f>
        <v>0</v>
      </c>
      <c r="O70" s="242">
        <f t="shared" si="6"/>
        <v>82</v>
      </c>
    </row>
    <row r="71" spans="1:15">
      <c r="A71" s="219">
        <v>8</v>
      </c>
      <c r="B71" s="215" t="s">
        <v>178</v>
      </c>
      <c r="C71" s="241">
        <f>'[1]Avail_Ex Bus'!CB31</f>
        <v>0</v>
      </c>
      <c r="D71" s="241">
        <f>'[1]Avail_Ex Bus'!CC31</f>
        <v>0</v>
      </c>
      <c r="E71" s="241">
        <f>'[1]Avail_Ex Bus'!CD31</f>
        <v>0</v>
      </c>
      <c r="F71" s="241">
        <f>'[1]Avail_Ex Bus'!CE31</f>
        <v>7</v>
      </c>
      <c r="G71" s="241">
        <f>'[1]Avail_Ex Bus'!CF31</f>
        <v>10</v>
      </c>
      <c r="H71" s="241">
        <f>'[1]Avail_Ex Bus'!CG31</f>
        <v>10</v>
      </c>
      <c r="I71" s="241">
        <f>'[1]Avail_Ex Bus'!CH31</f>
        <v>10</v>
      </c>
      <c r="J71" s="241">
        <f>'[1]Avail_Ex Bus'!CI31</f>
        <v>8</v>
      </c>
      <c r="K71" s="241">
        <f>'[1]Avail_Ex Bus'!CJ31</f>
        <v>8</v>
      </c>
      <c r="L71" s="241">
        <f>'[1]Avail_Ex Bus'!CK31</f>
        <v>8</v>
      </c>
      <c r="M71" s="241">
        <f>'[1]Avail_Ex Bus'!CL31</f>
        <v>2</v>
      </c>
      <c r="N71" s="241">
        <f>'[1]Avail_Ex Bus'!CM31</f>
        <v>0</v>
      </c>
      <c r="O71" s="242">
        <f t="shared" si="6"/>
        <v>63</v>
      </c>
    </row>
    <row r="72" spans="1:15">
      <c r="A72" s="219">
        <v>9</v>
      </c>
      <c r="B72" s="215" t="s">
        <v>82</v>
      </c>
      <c r="C72" s="241">
        <f>'[1]Avail_Ex Bus'!CB32</f>
        <v>0</v>
      </c>
      <c r="D72" s="241">
        <f>'[1]Avail_Ex Bus'!CC32</f>
        <v>0</v>
      </c>
      <c r="E72" s="241">
        <f>'[1]Avail_Ex Bus'!CD32</f>
        <v>0</v>
      </c>
      <c r="F72" s="241">
        <f>'[1]Avail_Ex Bus'!CE32</f>
        <v>3</v>
      </c>
      <c r="G72" s="241">
        <f>'[1]Avail_Ex Bus'!CF32</f>
        <v>5</v>
      </c>
      <c r="H72" s="241">
        <f>'[1]Avail_Ex Bus'!CG32</f>
        <v>10</v>
      </c>
      <c r="I72" s="241">
        <f>'[1]Avail_Ex Bus'!CH32</f>
        <v>10</v>
      </c>
      <c r="J72" s="241">
        <f>'[1]Avail_Ex Bus'!CI32</f>
        <v>5</v>
      </c>
      <c r="K72" s="241">
        <f>'[1]Avail_Ex Bus'!CJ32</f>
        <v>6</v>
      </c>
      <c r="L72" s="241">
        <f>'[1]Avail_Ex Bus'!CK32</f>
        <v>6</v>
      </c>
      <c r="M72" s="241">
        <f>'[1]Avail_Ex Bus'!CL32</f>
        <v>0</v>
      </c>
      <c r="N72" s="241">
        <f>'[1]Avail_Ex Bus'!CM32</f>
        <v>0</v>
      </c>
      <c r="O72" s="242">
        <f t="shared" si="6"/>
        <v>45</v>
      </c>
    </row>
    <row r="73" spans="1:15">
      <c r="A73" s="219">
        <v>10</v>
      </c>
      <c r="B73" s="215" t="s">
        <v>83</v>
      </c>
      <c r="C73" s="241">
        <f>'[1]Avail_Ex Bus'!CB33</f>
        <v>28</v>
      </c>
      <c r="D73" s="241">
        <f>'[1]Avail_Ex Bus'!CC33</f>
        <v>25</v>
      </c>
      <c r="E73" s="241">
        <f>'[1]Avail_Ex Bus'!CD33</f>
        <v>25</v>
      </c>
      <c r="F73" s="241">
        <f>'[1]Avail_Ex Bus'!CE33</f>
        <v>28</v>
      </c>
      <c r="G73" s="241">
        <f>'[1]Avail_Ex Bus'!CF33</f>
        <v>55</v>
      </c>
      <c r="H73" s="241">
        <f>'[1]Avail_Ex Bus'!CG33</f>
        <v>59</v>
      </c>
      <c r="I73" s="241">
        <f>'[1]Avail_Ex Bus'!CH33</f>
        <v>60</v>
      </c>
      <c r="J73" s="241">
        <f>'[1]Avail_Ex Bus'!CI33</f>
        <v>59</v>
      </c>
      <c r="K73" s="241">
        <f>'[1]Avail_Ex Bus'!CJ33</f>
        <v>54</v>
      </c>
      <c r="L73" s="241">
        <f>'[1]Avail_Ex Bus'!CK33</f>
        <v>54</v>
      </c>
      <c r="M73" s="241">
        <f>'[1]Avail_Ex Bus'!CL33</f>
        <v>41</v>
      </c>
      <c r="N73" s="241">
        <f>'[1]Avail_Ex Bus'!CM33</f>
        <v>45</v>
      </c>
      <c r="O73" s="242">
        <f t="shared" si="6"/>
        <v>533</v>
      </c>
    </row>
    <row r="74" spans="1:15">
      <c r="A74" s="219">
        <v>11</v>
      </c>
      <c r="B74" s="215" t="s">
        <v>84</v>
      </c>
      <c r="C74" s="241">
        <f>'[1]Avail_Ex Bus'!CB34</f>
        <v>2</v>
      </c>
      <c r="D74" s="241">
        <f>'[1]Avail_Ex Bus'!CC34</f>
        <v>2</v>
      </c>
      <c r="E74" s="241">
        <f>'[1]Avail_Ex Bus'!CD34</f>
        <v>1.5</v>
      </c>
      <c r="F74" s="241">
        <f>'[1]Avail_Ex Bus'!CE34</f>
        <v>3</v>
      </c>
      <c r="G74" s="241">
        <f>'[1]Avail_Ex Bus'!CF34</f>
        <v>3</v>
      </c>
      <c r="H74" s="241">
        <f>'[1]Avail_Ex Bus'!CG34</f>
        <v>7.5</v>
      </c>
      <c r="I74" s="241">
        <f>'[1]Avail_Ex Bus'!CH34</f>
        <v>7.5</v>
      </c>
      <c r="J74" s="241">
        <f>'[1]Avail_Ex Bus'!CI34</f>
        <v>7</v>
      </c>
      <c r="K74" s="241">
        <f>'[1]Avail_Ex Bus'!CJ34</f>
        <v>5.5</v>
      </c>
      <c r="L74" s="241">
        <f>'[1]Avail_Ex Bus'!CK34</f>
        <v>3</v>
      </c>
      <c r="M74" s="241">
        <f>'[1]Avail_Ex Bus'!CL34</f>
        <v>3.5</v>
      </c>
      <c r="N74" s="241">
        <f>'[1]Avail_Ex Bus'!CM34</f>
        <v>2</v>
      </c>
      <c r="O74" s="242">
        <f t="shared" si="6"/>
        <v>47.5</v>
      </c>
    </row>
    <row r="75" spans="1:15">
      <c r="A75" s="219">
        <v>12</v>
      </c>
      <c r="B75" s="215" t="s">
        <v>179</v>
      </c>
      <c r="C75" s="241">
        <v>0</v>
      </c>
      <c r="D75" s="241">
        <v>0</v>
      </c>
      <c r="E75" s="241">
        <v>0</v>
      </c>
      <c r="F75" s="241">
        <v>0</v>
      </c>
      <c r="G75" s="241">
        <v>0</v>
      </c>
      <c r="H75" s="241">
        <v>0</v>
      </c>
      <c r="I75" s="241">
        <v>0</v>
      </c>
      <c r="J75" s="241">
        <v>0</v>
      </c>
      <c r="K75" s="241">
        <v>0</v>
      </c>
      <c r="L75" s="241">
        <v>0</v>
      </c>
      <c r="M75" s="241">
        <v>0</v>
      </c>
      <c r="N75" s="241">
        <v>0</v>
      </c>
      <c r="O75" s="221">
        <f t="shared" si="6"/>
        <v>0</v>
      </c>
    </row>
    <row r="76" spans="1:15">
      <c r="A76" s="219">
        <v>13</v>
      </c>
      <c r="B76" s="215" t="s">
        <v>85</v>
      </c>
      <c r="C76" s="241">
        <f>'[1]Avail_Ex Bus'!CB35</f>
        <v>0</v>
      </c>
      <c r="D76" s="241">
        <f>'[1]Avail_Ex Bus'!CC35</f>
        <v>0</v>
      </c>
      <c r="E76" s="241">
        <f>'[1]Avail_Ex Bus'!CD35</f>
        <v>0</v>
      </c>
      <c r="F76" s="241">
        <f>'[1]Avail_Ex Bus'!CE35</f>
        <v>4</v>
      </c>
      <c r="G76" s="241">
        <f>'[1]Avail_Ex Bus'!CF35</f>
        <v>7</v>
      </c>
      <c r="H76" s="241">
        <f>'[1]Avail_Ex Bus'!CG35</f>
        <v>15</v>
      </c>
      <c r="I76" s="241">
        <f>'[1]Avail_Ex Bus'!CH35</f>
        <v>15</v>
      </c>
      <c r="J76" s="241">
        <f>'[1]Avail_Ex Bus'!CI35</f>
        <v>10</v>
      </c>
      <c r="K76" s="241">
        <f>'[1]Avail_Ex Bus'!CJ35</f>
        <v>10</v>
      </c>
      <c r="L76" s="241">
        <f>'[1]Avail_Ex Bus'!CK35</f>
        <v>5</v>
      </c>
      <c r="M76" s="241">
        <f>'[1]Avail_Ex Bus'!CL35</f>
        <v>5</v>
      </c>
      <c r="N76" s="241">
        <f>'[1]Avail_Ex Bus'!CM35</f>
        <v>4</v>
      </c>
      <c r="O76" s="242">
        <f t="shared" si="6"/>
        <v>75</v>
      </c>
    </row>
    <row r="77" spans="1:15">
      <c r="A77" s="219">
        <v>14</v>
      </c>
      <c r="B77" s="215" t="s">
        <v>86</v>
      </c>
      <c r="C77" s="241">
        <f>'[1]Avail_Ex Bus'!CB37</f>
        <v>0</v>
      </c>
      <c r="D77" s="241">
        <f>'[1]Avail_Ex Bus'!CC37</f>
        <v>0</v>
      </c>
      <c r="E77" s="241">
        <f>'[1]Avail_Ex Bus'!CD37</f>
        <v>0</v>
      </c>
      <c r="F77" s="241">
        <f>'[1]Avail_Ex Bus'!CE37</f>
        <v>0</v>
      </c>
      <c r="G77" s="241">
        <f>'[1]Avail_Ex Bus'!CF37</f>
        <v>0</v>
      </c>
      <c r="H77" s="241">
        <f>'[1]Avail_Ex Bus'!CG37</f>
        <v>0</v>
      </c>
      <c r="I77" s="241">
        <f>'[1]Avail_Ex Bus'!CH37</f>
        <v>0</v>
      </c>
      <c r="J77" s="241">
        <f>'[1]Avail_Ex Bus'!CI37</f>
        <v>0</v>
      </c>
      <c r="K77" s="241">
        <f>'[1]Avail_Ex Bus'!CJ37</f>
        <v>0</v>
      </c>
      <c r="L77" s="241">
        <f>'[1]Avail_Ex Bus'!CK37</f>
        <v>0</v>
      </c>
      <c r="M77" s="241">
        <f>'[1]Avail_Ex Bus'!CL37</f>
        <v>0</v>
      </c>
      <c r="N77" s="241">
        <f>'[1]Avail_Ex Bus'!CM37</f>
        <v>0</v>
      </c>
      <c r="O77" s="221">
        <f t="shared" si="6"/>
        <v>0</v>
      </c>
    </row>
    <row r="78" spans="1:15">
      <c r="A78" s="228"/>
      <c r="B78" s="238" t="s">
        <v>87</v>
      </c>
      <c r="C78" s="226">
        <f>SUM(C64:C77)</f>
        <v>127.8391812865497</v>
      </c>
      <c r="D78" s="226">
        <f t="shared" ref="D78:N78" si="7">SUM(D64:D77)</f>
        <v>80.839181286549703</v>
      </c>
      <c r="E78" s="226">
        <f t="shared" si="7"/>
        <v>81.339181286549703</v>
      </c>
      <c r="F78" s="226">
        <f t="shared" si="7"/>
        <v>129.64619883040936</v>
      </c>
      <c r="G78" s="226">
        <f t="shared" si="7"/>
        <v>245.35672514619881</v>
      </c>
      <c r="H78" s="226">
        <f t="shared" si="7"/>
        <v>329.53508771929825</v>
      </c>
      <c r="I78" s="226">
        <f t="shared" si="7"/>
        <v>388.89181286549706</v>
      </c>
      <c r="J78" s="226">
        <f t="shared" si="7"/>
        <v>361.90935672514621</v>
      </c>
      <c r="K78" s="226">
        <f t="shared" si="7"/>
        <v>275.57017543859649</v>
      </c>
      <c r="L78" s="226">
        <f t="shared" si="7"/>
        <v>216.71345029239765</v>
      </c>
      <c r="M78" s="226">
        <f t="shared" si="7"/>
        <v>167.5029239766082</v>
      </c>
      <c r="N78" s="226">
        <f t="shared" si="7"/>
        <v>128.35672514619881</v>
      </c>
      <c r="O78" s="230">
        <f>SUM(O64:O77)</f>
        <v>2533.5</v>
      </c>
    </row>
    <row r="79" spans="1:15">
      <c r="A79" s="215"/>
      <c r="B79" s="215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6"/>
    </row>
    <row r="80" spans="1:15">
      <c r="A80" s="238" t="s">
        <v>88</v>
      </c>
      <c r="B80" s="238" t="s">
        <v>89</v>
      </c>
      <c r="C80" s="226">
        <f>C61+C78</f>
        <v>1469.4522506163462</v>
      </c>
      <c r="D80" s="226">
        <f t="shared" ref="D80:O80" si="8">D61+D78</f>
        <v>1449.5750176421429</v>
      </c>
      <c r="E80" s="226">
        <f t="shared" si="8"/>
        <v>1328.8894690035463</v>
      </c>
      <c r="F80" s="226">
        <f t="shared" si="8"/>
        <v>1087.4998861639579</v>
      </c>
      <c r="G80" s="226">
        <f t="shared" si="8"/>
        <v>1242.0709309577012</v>
      </c>
      <c r="H80" s="226">
        <f t="shared" si="8"/>
        <v>1461.5432174110006</v>
      </c>
      <c r="I80" s="226">
        <f t="shared" si="8"/>
        <v>1775.2253178396202</v>
      </c>
      <c r="J80" s="226">
        <f t="shared" si="8"/>
        <v>1703.5224260549426</v>
      </c>
      <c r="K80" s="226">
        <f t="shared" si="8"/>
        <v>1661.9036804127195</v>
      </c>
      <c r="L80" s="226">
        <f t="shared" si="8"/>
        <v>1603.0469552665209</v>
      </c>
      <c r="M80" s="226">
        <f t="shared" si="8"/>
        <v>1464.3955576620781</v>
      </c>
      <c r="N80" s="226">
        <f t="shared" si="8"/>
        <v>1514.690230120322</v>
      </c>
      <c r="O80" s="226">
        <f t="shared" si="8"/>
        <v>17761.8149391509</v>
      </c>
    </row>
    <row r="81" spans="1:15">
      <c r="A81" s="238" t="s">
        <v>90</v>
      </c>
      <c r="B81" s="228" t="s">
        <v>95</v>
      </c>
      <c r="C81" s="226">
        <f>C80+C49</f>
        <v>3270.9088093866867</v>
      </c>
      <c r="D81" s="226">
        <f t="shared" ref="D81:O81" si="9">D80+D49</f>
        <v>3209.8490940879715</v>
      </c>
      <c r="E81" s="226">
        <f t="shared" si="9"/>
        <v>2943.2374269066127</v>
      </c>
      <c r="F81" s="226">
        <f t="shared" si="9"/>
        <v>2815.1409362703748</v>
      </c>
      <c r="G81" s="226">
        <f t="shared" si="9"/>
        <v>3169.3841494727067</v>
      </c>
      <c r="H81" s="226">
        <f t="shared" si="9"/>
        <v>3409.3916506979317</v>
      </c>
      <c r="I81" s="226">
        <f t="shared" si="9"/>
        <v>4003.5125298860994</v>
      </c>
      <c r="J81" s="226">
        <f t="shared" si="9"/>
        <v>3932.3861679837732</v>
      </c>
      <c r="K81" s="226">
        <f t="shared" si="9"/>
        <v>3939.370350343987</v>
      </c>
      <c r="L81" s="226">
        <f t="shared" si="9"/>
        <v>3985.2657707550975</v>
      </c>
      <c r="M81" s="226">
        <f t="shared" si="9"/>
        <v>3675.9326725918554</v>
      </c>
      <c r="N81" s="226">
        <f t="shared" si="9"/>
        <v>3809.7940717058482</v>
      </c>
      <c r="O81" s="226">
        <f t="shared" si="9"/>
        <v>42164.173630088946</v>
      </c>
    </row>
    <row r="82" spans="1:15">
      <c r="A82" s="238" t="s">
        <v>92</v>
      </c>
      <c r="B82" s="228" t="s">
        <v>180</v>
      </c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30"/>
    </row>
    <row r="83" spans="1:15">
      <c r="A83" s="238" t="s">
        <v>94</v>
      </c>
      <c r="B83" s="228" t="s">
        <v>181</v>
      </c>
      <c r="C83" s="226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30"/>
    </row>
  </sheetData>
  <mergeCells count="1">
    <mergeCell ref="C4:N4"/>
  </mergeCells>
  <pageMargins left="0.7" right="0.7" top="0.75" bottom="0.75" header="0.3" footer="0.3"/>
  <pageSetup paperSize="9" scale="48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O83"/>
  <sheetViews>
    <sheetView view="pageBreakPreview" topLeftCell="A39" zoomScale="60" workbookViewId="0">
      <selection activeCell="R93" sqref="R93"/>
    </sheetView>
  </sheetViews>
  <sheetFormatPr defaultRowHeight="12.75"/>
  <cols>
    <col min="1" max="1" width="9.28515625" style="199" bestFit="1" customWidth="1"/>
    <col min="2" max="2" width="39.5703125" style="199" bestFit="1" customWidth="1"/>
    <col min="3" max="3" width="9.42578125" style="199" bestFit="1" customWidth="1"/>
    <col min="4" max="4" width="9.85546875" style="199" bestFit="1" customWidth="1"/>
    <col min="5" max="5" width="9.42578125" style="199" bestFit="1" customWidth="1"/>
    <col min="6" max="6" width="9.85546875" style="199" bestFit="1" customWidth="1"/>
    <col min="7" max="9" width="9.7109375" style="199" bestFit="1" customWidth="1"/>
    <col min="10" max="12" width="9.85546875" style="199" bestFit="1" customWidth="1"/>
    <col min="13" max="13" width="9.42578125" style="199" bestFit="1" customWidth="1"/>
    <col min="14" max="14" width="9.85546875" style="199" bestFit="1" customWidth="1"/>
    <col min="15" max="15" width="11.140625" style="199" bestFit="1" customWidth="1"/>
    <col min="16" max="16384" width="9.140625" style="199"/>
  </cols>
  <sheetData>
    <row r="1" spans="1:15">
      <c r="A1" s="195"/>
      <c r="B1" s="196"/>
      <c r="C1" s="197"/>
      <c r="D1" s="197"/>
      <c r="E1" s="196"/>
      <c r="F1" s="196"/>
      <c r="G1" s="196" t="s">
        <v>143</v>
      </c>
      <c r="H1" s="196"/>
      <c r="I1" s="196"/>
      <c r="J1" s="196"/>
      <c r="K1" s="196"/>
      <c r="L1" s="196"/>
      <c r="M1" s="196"/>
      <c r="N1" s="196"/>
      <c r="O1" s="198"/>
    </row>
    <row r="2" spans="1:15" ht="18">
      <c r="A2" s="200" t="s">
        <v>144</v>
      </c>
      <c r="B2" s="201"/>
      <c r="C2" s="202" t="s">
        <v>184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4" t="s">
        <v>146</v>
      </c>
    </row>
    <row r="3" spans="1:1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6"/>
    </row>
    <row r="4" spans="1:15">
      <c r="A4" s="207"/>
      <c r="B4" s="208" t="s">
        <v>147</v>
      </c>
      <c r="C4" s="209" t="s">
        <v>185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O4" s="206"/>
    </row>
    <row r="5" spans="1:15">
      <c r="A5" s="212" t="s">
        <v>7</v>
      </c>
      <c r="B5" s="212" t="s">
        <v>149</v>
      </c>
      <c r="C5" s="213">
        <v>41000</v>
      </c>
      <c r="D5" s="213">
        <v>41030</v>
      </c>
      <c r="E5" s="213">
        <v>41061</v>
      </c>
      <c r="F5" s="213">
        <v>41091</v>
      </c>
      <c r="G5" s="213">
        <v>41122</v>
      </c>
      <c r="H5" s="213">
        <v>41153</v>
      </c>
      <c r="I5" s="213">
        <v>41183</v>
      </c>
      <c r="J5" s="213">
        <v>41214</v>
      </c>
      <c r="K5" s="213">
        <v>41244</v>
      </c>
      <c r="L5" s="213">
        <v>41275</v>
      </c>
      <c r="M5" s="213">
        <v>41306</v>
      </c>
      <c r="N5" s="213">
        <v>41334</v>
      </c>
      <c r="O5" s="214" t="s">
        <v>139</v>
      </c>
    </row>
    <row r="6" spans="1:15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1:15">
      <c r="A7" s="217" t="s">
        <v>31</v>
      </c>
      <c r="B7" s="216" t="s">
        <v>32</v>
      </c>
      <c r="C7" s="215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6"/>
    </row>
    <row r="8" spans="1:15">
      <c r="A8" s="219">
        <v>1</v>
      </c>
      <c r="B8" s="215" t="s">
        <v>33</v>
      </c>
      <c r="C8" s="220">
        <f>'[1]Avail_Ex Bus'!CN7</f>
        <v>305.54651919323356</v>
      </c>
      <c r="D8" s="220">
        <f>'[1]Avail_Ex Bus'!CO7</f>
        <v>316.11906310995442</v>
      </c>
      <c r="E8" s="220">
        <f>'[1]Avail_Ex Bus'!CP7</f>
        <v>271.71437865972672</v>
      </c>
      <c r="F8" s="220">
        <f>'[1]Avail_Ex Bus'!CQ7</f>
        <v>272.77163305139879</v>
      </c>
      <c r="G8" s="220">
        <f>'[1]Avail_Ex Bus'!CR7</f>
        <v>263.25634352635001</v>
      </c>
      <c r="H8" s="220">
        <f>'[1]Avail_Ex Bus'!CS7</f>
        <v>307.66102797657771</v>
      </c>
      <c r="I8" s="220">
        <f>'[1]Avail_Ex Bus'!CT7</f>
        <v>321.40533506831491</v>
      </c>
      <c r="J8" s="220">
        <f>'[1]Avail_Ex Bus'!CU7</f>
        <v>296.03122966818478</v>
      </c>
      <c r="K8" s="220">
        <f>'[1]Avail_Ex Bus'!CV7</f>
        <v>351.00845803513334</v>
      </c>
      <c r="L8" s="220">
        <f>'[1]Avail_Ex Bus'!CW7</f>
        <v>294.97397527651265</v>
      </c>
      <c r="M8" s="220">
        <f>'[1]Avail_Ex Bus'!CX7</f>
        <v>275.94339622641508</v>
      </c>
      <c r="N8" s="220">
        <f>'[1]Avail_Ex Bus'!CY7</f>
        <v>296.03122966818478</v>
      </c>
      <c r="O8" s="221">
        <f>SUM(C8:N8)</f>
        <v>3572.4625894599867</v>
      </c>
    </row>
    <row r="9" spans="1:15">
      <c r="A9" s="219">
        <v>2</v>
      </c>
      <c r="B9" s="215" t="s">
        <v>34</v>
      </c>
      <c r="C9" s="220">
        <f>'[1]Avail_Ex Bus'!CN8</f>
        <v>236.8249837345478</v>
      </c>
      <c r="D9" s="220">
        <f>'[1]Avail_Ex Bus'!CO8</f>
        <v>245.28301886792451</v>
      </c>
      <c r="E9" s="220">
        <f>'[1]Avail_Ex Bus'!CP8</f>
        <v>236.8249837345478</v>
      </c>
      <c r="F9" s="220">
        <f>'[1]Avail_Ex Bus'!CQ8</f>
        <v>281.22966818477551</v>
      </c>
      <c r="G9" s="220">
        <f>'[1]Avail_Ex Bus'!CR8</f>
        <v>281.22966818477551</v>
      </c>
      <c r="H9" s="220">
        <f>'[1]Avail_Ex Bus'!CS8</f>
        <v>235.76772934287573</v>
      </c>
      <c r="I9" s="220">
        <f>'[1]Avail_Ex Bus'!CT8</f>
        <v>241.05400130123616</v>
      </c>
      <c r="J9" s="220">
        <f>'[1]Avail_Ex Bus'!CU8</f>
        <v>234.71047495120362</v>
      </c>
      <c r="K9" s="220">
        <f>'[1]Avail_Ex Bus'!CV8</f>
        <v>243.16851008458033</v>
      </c>
      <c r="L9" s="220">
        <f>'[1]Avail_Ex Bus'!CW8</f>
        <v>272.77163305139879</v>
      </c>
      <c r="M9" s="220">
        <f>'[1]Avail_Ex Bus'!CX8</f>
        <v>254.79830839297333</v>
      </c>
      <c r="N9" s="220">
        <f>'[1]Avail_Ex Bus'!CY8</f>
        <v>273.82888744307093</v>
      </c>
      <c r="O9" s="221">
        <f t="shared" ref="O9:O21" si="0">SUM(C9:N9)</f>
        <v>3037.49186727391</v>
      </c>
    </row>
    <row r="10" spans="1:15">
      <c r="A10" s="219">
        <v>3</v>
      </c>
      <c r="B10" s="222" t="s">
        <v>35</v>
      </c>
      <c r="C10" s="220">
        <f>'[1]Avail_Ex Bus'!CN9</f>
        <v>205.10735198438516</v>
      </c>
      <c r="D10" s="220">
        <f>'[1]Avail_Ex Bus'!CO9</f>
        <v>212.50813272608977</v>
      </c>
      <c r="E10" s="220">
        <f>'[1]Avail_Ex Bus'!CP9</f>
        <v>205.10735198438516</v>
      </c>
      <c r="F10" s="220">
        <f>'[1]Avail_Ex Bus'!CQ9</f>
        <v>169.16070266753414</v>
      </c>
      <c r="G10" s="220">
        <f>'[1]Avail_Ex Bus'!CR9</f>
        <v>108.89720234222511</v>
      </c>
      <c r="H10" s="220">
        <f>'[1]Avail_Ex Bus'!CS9</f>
        <v>171.27521145087832</v>
      </c>
      <c r="I10" s="220">
        <f>'[1]Avail_Ex Bus'!CT9</f>
        <v>199.8210800260247</v>
      </c>
      <c r="J10" s="220">
        <f>'[1]Avail_Ex Bus'!CU9</f>
        <v>191.36304489264802</v>
      </c>
      <c r="K10" s="220">
        <f>'[1]Avail_Ex Bus'!CV9</f>
        <v>199.8210800260247</v>
      </c>
      <c r="L10" s="220">
        <f>'[1]Avail_Ex Bus'!CW9</f>
        <v>201.93558880936888</v>
      </c>
      <c r="M10" s="220">
        <f>'[1]Avail_Ex Bus'!CX9</f>
        <v>189.24853610930384</v>
      </c>
      <c r="N10" s="220">
        <f>'[1]Avail_Ex Bus'!CY9</f>
        <v>205.10735198438516</v>
      </c>
      <c r="O10" s="221">
        <f t="shared" si="0"/>
        <v>2259.352635003253</v>
      </c>
    </row>
    <row r="11" spans="1:15">
      <c r="A11" s="219">
        <v>4</v>
      </c>
      <c r="B11" s="215" t="s">
        <v>36</v>
      </c>
      <c r="C11" s="220">
        <f>'[1]Avail_Ex Bus'!CN10</f>
        <v>159.64541314248535</v>
      </c>
      <c r="D11" s="220">
        <f>'[1]Avail_Ex Bus'!CO10</f>
        <v>164.93168510084578</v>
      </c>
      <c r="E11" s="220">
        <f>'[1]Avail_Ex Bus'!CP10</f>
        <v>77.179570592062461</v>
      </c>
      <c r="F11" s="220">
        <f>'[1]Avail_Ex Bus'!CQ10</f>
        <v>113.12621990891346</v>
      </c>
      <c r="G11" s="220">
        <f>'[1]Avail_Ex Bus'!CR10</f>
        <v>163.87443070917371</v>
      </c>
      <c r="H11" s="220">
        <f>'[1]Avail_Ex Bus'!CS10</f>
        <v>152.24463240078074</v>
      </c>
      <c r="I11" s="220">
        <f>'[1]Avail_Ex Bus'!CT10</f>
        <v>148.01561483409239</v>
      </c>
      <c r="J11" s="220">
        <f>'[1]Avail_Ex Bus'!CU10</f>
        <v>140.61483409238775</v>
      </c>
      <c r="K11" s="220">
        <f>'[1]Avail_Ex Bus'!CV10</f>
        <v>148.01561483409239</v>
      </c>
      <c r="L11" s="220">
        <f>'[1]Avail_Ex Bus'!CW10</f>
        <v>156.4736499674691</v>
      </c>
      <c r="M11" s="220">
        <f>'[1]Avail_Ex Bus'!CX10</f>
        <v>146.95836044242029</v>
      </c>
      <c r="N11" s="220">
        <f>'[1]Avail_Ex Bus'!CY10</f>
        <v>157.53090435914118</v>
      </c>
      <c r="O11" s="221">
        <f t="shared" si="0"/>
        <v>1728.6109303838648</v>
      </c>
    </row>
    <row r="12" spans="1:15">
      <c r="A12" s="219">
        <v>5</v>
      </c>
      <c r="B12" s="215" t="s">
        <v>37</v>
      </c>
      <c r="C12" s="220">
        <f>'[1]Avail_Ex Bus'!CN11</f>
        <v>76.122316200390372</v>
      </c>
      <c r="D12" s="220">
        <f>'[1]Avail_Ex Bus'!CO11</f>
        <v>78.23682498373455</v>
      </c>
      <c r="E12" s="220">
        <f>'[1]Avail_Ex Bus'!CP11</f>
        <v>76.122316200390372</v>
      </c>
      <c r="F12" s="220">
        <f>'[1]Avail_Ex Bus'!CQ11</f>
        <v>78.23682498373455</v>
      </c>
      <c r="G12" s="220">
        <f>'[1]Avail_Ex Bus'!CR11</f>
        <v>77.179570592062461</v>
      </c>
      <c r="H12" s="220">
        <f>'[1]Avail_Ex Bus'!CS11</f>
        <v>76.122316200390372</v>
      </c>
      <c r="I12" s="220">
        <f>'[1]Avail_Ex Bus'!CT11</f>
        <v>88.809368900455425</v>
      </c>
      <c r="J12" s="220">
        <f>'[1]Avail_Ex Bus'!CU11</f>
        <v>75.065061808718283</v>
      </c>
      <c r="K12" s="220">
        <f>'[1]Avail_Ex Bus'!CV11</f>
        <v>83.52309694209498</v>
      </c>
      <c r="L12" s="220">
        <f>'[1]Avail_Ex Bus'!CW11</f>
        <v>78.23682498373455</v>
      </c>
      <c r="M12" s="220">
        <f>'[1]Avail_Ex Bus'!CX11</f>
        <v>72.950553025374106</v>
      </c>
      <c r="N12" s="220">
        <f>'[1]Avail_Ex Bus'!CY11</f>
        <v>79.294079375406639</v>
      </c>
      <c r="O12" s="221">
        <f t="shared" si="0"/>
        <v>939.89915419648673</v>
      </c>
    </row>
    <row r="13" spans="1:15">
      <c r="A13" s="219">
        <v>6</v>
      </c>
      <c r="B13" s="222" t="s">
        <v>38</v>
      </c>
      <c r="C13" s="220">
        <f>'[1]Avail_Ex Bus'!CN12</f>
        <v>60.263500325309039</v>
      </c>
      <c r="D13" s="220">
        <f>'[1]Avail_Ex Bus'!CO12</f>
        <v>62.378009108653217</v>
      </c>
      <c r="E13" s="220">
        <f>'[1]Avail_Ex Bus'!CP12</f>
        <v>65.549772283669483</v>
      </c>
      <c r="F13" s="220">
        <f>'[1]Avail_Ex Bus'!CQ12</f>
        <v>67.664281067013661</v>
      </c>
      <c r="G13" s="220">
        <f>'[1]Avail_Ex Bus'!CR12</f>
        <v>57.091737150292772</v>
      </c>
      <c r="H13" s="220">
        <f>'[1]Avail_Ex Bus'!CS12</f>
        <v>65.549772283669483</v>
      </c>
      <c r="I13" s="220">
        <f>'[1]Avail_Ex Bus'!CT12</f>
        <v>79.294079375406639</v>
      </c>
      <c r="J13" s="220">
        <f>'[1]Avail_Ex Bus'!CU12</f>
        <v>71.893298633702017</v>
      </c>
      <c r="K13" s="220">
        <f>'[1]Avail_Ex Bus'!CV12</f>
        <v>61.320754716981128</v>
      </c>
      <c r="L13" s="220">
        <f>'[1]Avail_Ex Bus'!CW12</f>
        <v>63.435263500325306</v>
      </c>
      <c r="M13" s="220">
        <f>'[1]Avail_Ex Bus'!CX12</f>
        <v>59.20624593363695</v>
      </c>
      <c r="N13" s="220">
        <f>'[1]Avail_Ex Bus'!CY12</f>
        <v>64.492517891997394</v>
      </c>
      <c r="O13" s="221">
        <f t="shared" si="0"/>
        <v>778.13923227065709</v>
      </c>
    </row>
    <row r="14" spans="1:15">
      <c r="A14" s="219">
        <v>7</v>
      </c>
      <c r="B14" s="215" t="s">
        <v>150</v>
      </c>
      <c r="C14" s="220">
        <f>'[1]Avail_Ex Bus'!CN42</f>
        <v>125.81327260897852</v>
      </c>
      <c r="D14" s="220">
        <f>'[1]Avail_Ex Bus'!CO42</f>
        <v>130.04229017566686</v>
      </c>
      <c r="E14" s="220">
        <f>'[1]Avail_Ex Bus'!CP42</f>
        <v>121.58425504229017</v>
      </c>
      <c r="F14" s="220">
        <f>'[1]Avail_Ex Bus'!CQ42</f>
        <v>130.04229017566686</v>
      </c>
      <c r="G14" s="220">
        <f>'[1]Avail_Ex Bus'!CR42</f>
        <v>130.04229017566686</v>
      </c>
      <c r="H14" s="220">
        <f>'[1]Avail_Ex Bus'!CS42</f>
        <v>83.52309694209498</v>
      </c>
      <c r="I14" s="220">
        <f>'[1]Avail_Ex Bus'!CT42</f>
        <v>94.095640858815869</v>
      </c>
      <c r="J14" s="220">
        <f>'[1]Avail_Ex Bus'!CU42</f>
        <v>77.179570592062461</v>
      </c>
      <c r="K14" s="220">
        <f>'[1]Avail_Ex Bus'!CV42</f>
        <v>93.038386467143781</v>
      </c>
      <c r="L14" s="220">
        <f>'[1]Avail_Ex Bus'!CW42</f>
        <v>163.87443070917371</v>
      </c>
      <c r="M14" s="220">
        <f>'[1]Avail_Ex Bus'!CX42</f>
        <v>153.30188679245282</v>
      </c>
      <c r="N14" s="220">
        <f>'[1]Avail_Ex Bus'!CY42</f>
        <v>165.98893949251789</v>
      </c>
      <c r="O14" s="221">
        <f t="shared" si="0"/>
        <v>1468.5263500325307</v>
      </c>
    </row>
    <row r="15" spans="1:15">
      <c r="A15" s="219">
        <v>8</v>
      </c>
      <c r="B15" s="215" t="s">
        <v>39</v>
      </c>
      <c r="C15" s="220">
        <f>'[1]Avail_Ex Bus'!CN13</f>
        <v>44.404684450227712</v>
      </c>
      <c r="D15" s="220">
        <f>'[1]Avail_Ex Bus'!CO13</f>
        <v>45.461938841899801</v>
      </c>
      <c r="E15" s="220">
        <f>'[1]Avail_Ex Bus'!CP13</f>
        <v>44.404684450227712</v>
      </c>
      <c r="F15" s="220">
        <f>'[1]Avail_Ex Bus'!CQ13</f>
        <v>23.259596616785945</v>
      </c>
      <c r="G15" s="220">
        <f>'[1]Avail_Ex Bus'!CR13</f>
        <v>45.461938841899801</v>
      </c>
      <c r="H15" s="220">
        <f>'[1]Avail_Ex Bus'!CS13</f>
        <v>42.290175666883535</v>
      </c>
      <c r="I15" s="220">
        <f>'[1]Avail_Ex Bus'!CT13</f>
        <v>43.347430058555624</v>
      </c>
      <c r="J15" s="220">
        <f>'[1]Avail_Ex Bus'!CU13</f>
        <v>42.290175666883535</v>
      </c>
      <c r="K15" s="220">
        <f>'[1]Avail_Ex Bus'!CV13</f>
        <v>43.347430058555624</v>
      </c>
      <c r="L15" s="220">
        <f>'[1]Avail_Ex Bus'!CW13</f>
        <v>21.145087833441767</v>
      </c>
      <c r="M15" s="220">
        <f>'[1]Avail_Ex Bus'!CX13</f>
        <v>38.061158100195186</v>
      </c>
      <c r="N15" s="220">
        <f>'[1]Avail_Ex Bus'!CY13</f>
        <v>43.347430058555624</v>
      </c>
      <c r="O15" s="221">
        <f t="shared" si="0"/>
        <v>476.82173064411194</v>
      </c>
    </row>
    <row r="16" spans="1:15">
      <c r="A16" s="219">
        <v>9</v>
      </c>
      <c r="B16" s="215" t="s">
        <v>40</v>
      </c>
      <c r="C16" s="220">
        <f>'[1]Avail_Ex Bus'!CN14</f>
        <v>69.778789850357839</v>
      </c>
      <c r="D16" s="220">
        <f>'[1]Avail_Ex Bus'!CO14</f>
        <v>72.950553025374106</v>
      </c>
      <c r="E16" s="220">
        <f>'[1]Avail_Ex Bus'!CP14</f>
        <v>95.152895250487958</v>
      </c>
      <c r="F16" s="220">
        <f>'[1]Avail_Ex Bus'!CQ14</f>
        <v>98.324658425504225</v>
      </c>
      <c r="G16" s="220">
        <f>'[1]Avail_Ex Bus'!CR14</f>
        <v>99.381912817176314</v>
      </c>
      <c r="H16" s="220">
        <f>'[1]Avail_Ex Bus'!CS14</f>
        <v>89.866623292127514</v>
      </c>
      <c r="I16" s="220">
        <f>'[1]Avail_Ex Bus'!CT14</f>
        <v>89.866623292127514</v>
      </c>
      <c r="J16" s="220">
        <f>'[1]Avail_Ex Bus'!CU14</f>
        <v>85.637605725439158</v>
      </c>
      <c r="K16" s="220">
        <f>'[1]Avail_Ex Bus'!CV14</f>
        <v>89.866623292127514</v>
      </c>
      <c r="L16" s="220">
        <f>'[1]Avail_Ex Bus'!CW14</f>
        <v>93.038386467143781</v>
      </c>
      <c r="M16" s="220">
        <f>'[1]Avail_Ex Bus'!CX14</f>
        <v>83.52309694209498</v>
      </c>
      <c r="N16" s="220">
        <f>'[1]Avail_Ex Bus'!CY14</f>
        <v>90.923877683799603</v>
      </c>
      <c r="O16" s="221">
        <f t="shared" si="0"/>
        <v>1058.3116460637607</v>
      </c>
    </row>
    <row r="17" spans="1:15">
      <c r="A17" s="219"/>
      <c r="B17" s="215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1">
        <f t="shared" si="0"/>
        <v>0</v>
      </c>
    </row>
    <row r="18" spans="1:15">
      <c r="A18" s="219">
        <v>10</v>
      </c>
      <c r="B18" s="223" t="s">
        <v>151</v>
      </c>
      <c r="C18" s="220">
        <f>'[1]Avail_Ex Bus'!CN15</f>
        <v>0</v>
      </c>
      <c r="D18" s="220">
        <f>'[1]Avail_Ex Bus'!CO15</f>
        <v>0</v>
      </c>
      <c r="E18" s="220">
        <f>'[1]Avail_Ex Bus'!CP15</f>
        <v>0</v>
      </c>
      <c r="F18" s="220">
        <f>'[1]Avail_Ex Bus'!CQ15</f>
        <v>0</v>
      </c>
      <c r="G18" s="220">
        <f>'[1]Avail_Ex Bus'!CR15</f>
        <v>0</v>
      </c>
      <c r="H18" s="220">
        <f>'[1]Avail_Ex Bus'!CS15</f>
        <v>0</v>
      </c>
      <c r="I18" s="220">
        <f>'[1]Avail_Ex Bus'!CT15</f>
        <v>0</v>
      </c>
      <c r="J18" s="220">
        <f>'[1]Avail_Ex Bus'!CU15</f>
        <v>0</v>
      </c>
      <c r="K18" s="220">
        <f>'[1]Avail_Ex Bus'!CV15</f>
        <v>0</v>
      </c>
      <c r="L18" s="220">
        <f>'[1]Avail_Ex Bus'!CW15</f>
        <v>0</v>
      </c>
      <c r="M18" s="220">
        <f>'[1]Avail_Ex Bus'!CX15</f>
        <v>0</v>
      </c>
      <c r="N18" s="220">
        <f>'[1]Avail_Ex Bus'!CY15</f>
        <v>0</v>
      </c>
      <c r="O18" s="221">
        <f t="shared" si="0"/>
        <v>0</v>
      </c>
    </row>
    <row r="19" spans="1:15">
      <c r="A19" s="219">
        <v>11</v>
      </c>
      <c r="B19" s="223" t="s">
        <v>152</v>
      </c>
      <c r="C19" s="220">
        <f>'[1]Avail_Ex Bus'!CN16</f>
        <v>0</v>
      </c>
      <c r="D19" s="220">
        <f>'[1]Avail_Ex Bus'!CO16</f>
        <v>0</v>
      </c>
      <c r="E19" s="220">
        <f>'[1]Avail_Ex Bus'!CP16</f>
        <v>0</v>
      </c>
      <c r="F19" s="220">
        <f>'[1]Avail_Ex Bus'!CQ16</f>
        <v>0</v>
      </c>
      <c r="G19" s="220">
        <f>'[1]Avail_Ex Bus'!CR16</f>
        <v>0</v>
      </c>
      <c r="H19" s="220">
        <f>'[1]Avail_Ex Bus'!CS16</f>
        <v>0</v>
      </c>
      <c r="I19" s="220">
        <f>'[1]Avail_Ex Bus'!CT16</f>
        <v>0</v>
      </c>
      <c r="J19" s="220">
        <f>'[1]Avail_Ex Bus'!CU16</f>
        <v>0</v>
      </c>
      <c r="K19" s="220">
        <f>'[1]Avail_Ex Bus'!CV16</f>
        <v>0</v>
      </c>
      <c r="L19" s="220">
        <f>'[1]Avail_Ex Bus'!CW16</f>
        <v>0</v>
      </c>
      <c r="M19" s="220">
        <f>'[1]Avail_Ex Bus'!CX16</f>
        <v>0</v>
      </c>
      <c r="N19" s="220">
        <f>'[1]Avail_Ex Bus'!CY16</f>
        <v>0</v>
      </c>
      <c r="O19" s="221">
        <f t="shared" si="0"/>
        <v>0</v>
      </c>
    </row>
    <row r="20" spans="1:15">
      <c r="A20" s="219">
        <v>12</v>
      </c>
      <c r="B20" s="223" t="s">
        <v>153</v>
      </c>
      <c r="C20" s="220">
        <f>'[1]Avail_Ex Bus'!CN17</f>
        <v>0</v>
      </c>
      <c r="D20" s="220">
        <f>'[1]Avail_Ex Bus'!CO17</f>
        <v>0</v>
      </c>
      <c r="E20" s="220">
        <f>'[1]Avail_Ex Bus'!CP17</f>
        <v>0</v>
      </c>
      <c r="F20" s="220">
        <f>'[1]Avail_Ex Bus'!CQ17</f>
        <v>0</v>
      </c>
      <c r="G20" s="220">
        <f>'[1]Avail_Ex Bus'!CR17</f>
        <v>0</v>
      </c>
      <c r="H20" s="220">
        <f>'[1]Avail_Ex Bus'!CS17</f>
        <v>0</v>
      </c>
      <c r="I20" s="220">
        <f>'[1]Avail_Ex Bus'!CT17</f>
        <v>0</v>
      </c>
      <c r="J20" s="220">
        <f>'[1]Avail_Ex Bus'!CU17</f>
        <v>0</v>
      </c>
      <c r="K20" s="220">
        <f>'[1]Avail_Ex Bus'!CV17</f>
        <v>0</v>
      </c>
      <c r="L20" s="220">
        <f>'[1]Avail_Ex Bus'!CW17</f>
        <v>0</v>
      </c>
      <c r="M20" s="220">
        <f>'[1]Avail_Ex Bus'!CX17</f>
        <v>0</v>
      </c>
      <c r="N20" s="220">
        <f>'[1]Avail_Ex Bus'!CY17</f>
        <v>0</v>
      </c>
      <c r="O20" s="221">
        <f t="shared" si="0"/>
        <v>0</v>
      </c>
    </row>
    <row r="21" spans="1:15">
      <c r="A21" s="219">
        <v>13</v>
      </c>
      <c r="B21" s="223" t="s">
        <v>154</v>
      </c>
      <c r="C21" s="220">
        <f>'[1]Avail_Ex Bus'!CN43</f>
        <v>47.680958116920714</v>
      </c>
      <c r="D21" s="220">
        <f>'[1]Avail_Ex Bus'!CO43</f>
        <v>49.848274394962559</v>
      </c>
      <c r="E21" s="220">
        <f>'[1]Avail_Ex Bus'!CP43</f>
        <v>47.680958116920714</v>
      </c>
      <c r="F21" s="220">
        <f>'[1]Avail_Ex Bus'!CQ43</f>
        <v>48.764616255941633</v>
      </c>
      <c r="G21" s="220">
        <f>'[1]Avail_Ex Bus'!CR43</f>
        <v>48.764616255941633</v>
      </c>
      <c r="H21" s="220">
        <f>'[1]Avail_Ex Bus'!CS43</f>
        <v>47.680958116920714</v>
      </c>
      <c r="I21" s="220">
        <f>'[1]Avail_Ex Bus'!CT43</f>
        <v>49.848274394962559</v>
      </c>
      <c r="J21" s="220">
        <f>'[1]Avail_Ex Bus'!CU43</f>
        <v>47.680958116920714</v>
      </c>
      <c r="K21" s="220">
        <f>'[1]Avail_Ex Bus'!CV43</f>
        <v>49.848274394962559</v>
      </c>
      <c r="L21" s="220">
        <f>'[1]Avail_Ex Bus'!CW43</f>
        <v>49.848274394962559</v>
      </c>
      <c r="M21" s="220">
        <f>'[1]Avail_Ex Bus'!CX43</f>
        <v>46.597299977899787</v>
      </c>
      <c r="N21" s="220">
        <f>'[1]Avail_Ex Bus'!CY43</f>
        <v>52.015590673004411</v>
      </c>
      <c r="O21" s="221">
        <f t="shared" si="0"/>
        <v>586.25905321032064</v>
      </c>
    </row>
    <row r="22" spans="1:15">
      <c r="A22" s="216"/>
      <c r="B22" s="224" t="s">
        <v>155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</row>
    <row r="23" spans="1:15">
      <c r="A23" s="215"/>
      <c r="B23" s="215"/>
      <c r="C23" s="215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6"/>
    </row>
    <row r="24" spans="1:15">
      <c r="A24" s="226"/>
      <c r="B24" s="227" t="s">
        <v>44</v>
      </c>
      <c r="C24" s="226">
        <f>SUM(C8:C23)</f>
        <v>1331.1877896068361</v>
      </c>
      <c r="D24" s="226">
        <f t="shared" ref="D24:N24" si="1">SUM(D8:D23)</f>
        <v>1377.7597903351057</v>
      </c>
      <c r="E24" s="226">
        <f t="shared" si="1"/>
        <v>1241.3211663147085</v>
      </c>
      <c r="F24" s="226">
        <f t="shared" si="1"/>
        <v>1282.5804913372685</v>
      </c>
      <c r="G24" s="226">
        <f t="shared" si="1"/>
        <v>1275.1797105955643</v>
      </c>
      <c r="H24" s="226">
        <f t="shared" si="1"/>
        <v>1271.9815436731992</v>
      </c>
      <c r="I24" s="226">
        <f t="shared" si="1"/>
        <v>1355.5574481099916</v>
      </c>
      <c r="J24" s="226">
        <f t="shared" si="1"/>
        <v>1262.4662541481505</v>
      </c>
      <c r="K24" s="226">
        <f t="shared" si="1"/>
        <v>1362.9582288516963</v>
      </c>
      <c r="L24" s="226">
        <f t="shared" si="1"/>
        <v>1395.7331149935312</v>
      </c>
      <c r="M24" s="226">
        <f t="shared" si="1"/>
        <v>1320.5888419427665</v>
      </c>
      <c r="N24" s="226">
        <f t="shared" si="1"/>
        <v>1428.5608086300635</v>
      </c>
      <c r="O24" s="226">
        <f>SUM(C24:N24)</f>
        <v>15905.875188538881</v>
      </c>
    </row>
    <row r="25" spans="1:15" hidden="1">
      <c r="A25" s="215"/>
      <c r="B25" s="215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6"/>
    </row>
    <row r="26" spans="1:15" hidden="1">
      <c r="A26" s="216" t="s">
        <v>45</v>
      </c>
      <c r="B26" s="216" t="s">
        <v>156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6"/>
    </row>
    <row r="27" spans="1:15" hidden="1">
      <c r="A27" s="215">
        <v>1</v>
      </c>
      <c r="B27" s="215" t="s">
        <v>157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21"/>
    </row>
    <row r="28" spans="1:15" hidden="1">
      <c r="A28" s="215">
        <v>2</v>
      </c>
      <c r="B28" s="215" t="s">
        <v>158</v>
      </c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21"/>
    </row>
    <row r="29" spans="1:15" hidden="1">
      <c r="A29" s="215">
        <v>3</v>
      </c>
      <c r="B29" s="215" t="s">
        <v>159</v>
      </c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21"/>
    </row>
    <row r="30" spans="1:15" hidden="1">
      <c r="A30" s="228"/>
      <c r="B30" s="229" t="s">
        <v>160</v>
      </c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30"/>
    </row>
    <row r="31" spans="1:15">
      <c r="A31" s="215"/>
      <c r="B31" s="215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6"/>
    </row>
    <row r="32" spans="1:15">
      <c r="A32" s="217" t="s">
        <v>45</v>
      </c>
      <c r="B32" s="231" t="s">
        <v>50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6"/>
    </row>
    <row r="33" spans="1:15">
      <c r="A33" s="219">
        <v>1</v>
      </c>
      <c r="B33" s="232" t="s">
        <v>51</v>
      </c>
      <c r="C33" s="233">
        <f>'[1]Avail_Ex Bus'!CN37</f>
        <v>0</v>
      </c>
      <c r="D33" s="233">
        <f>'[1]Avail_Ex Bus'!CO37</f>
        <v>0</v>
      </c>
      <c r="E33" s="233">
        <f>'[1]Avail_Ex Bus'!CP37</f>
        <v>0</v>
      </c>
      <c r="F33" s="233">
        <f>'[1]Avail_Ex Bus'!CQ37</f>
        <v>0</v>
      </c>
      <c r="G33" s="233">
        <f>'[1]Avail_Ex Bus'!CR37</f>
        <v>0</v>
      </c>
      <c r="H33" s="233">
        <f>'[1]Avail_Ex Bus'!CS37</f>
        <v>0</v>
      </c>
      <c r="I33" s="233">
        <f>'[1]Avail_Ex Bus'!CT37</f>
        <v>0</v>
      </c>
      <c r="J33" s="233">
        <f>'[1]Avail_Ex Bus'!CU37</f>
        <v>0</v>
      </c>
      <c r="K33" s="233">
        <f>'[1]Avail_Ex Bus'!CV37</f>
        <v>0</v>
      </c>
      <c r="L33" s="233">
        <f>'[1]Avail_Ex Bus'!CW37</f>
        <v>0</v>
      </c>
      <c r="M33" s="233">
        <f>'[1]Avail_Ex Bus'!CX37</f>
        <v>0</v>
      </c>
      <c r="N33" s="233">
        <f>'[1]Avail_Ex Bus'!CY37</f>
        <v>0</v>
      </c>
      <c r="O33" s="221">
        <f>SUM(C33:N33)</f>
        <v>0</v>
      </c>
    </row>
    <row r="34" spans="1:15">
      <c r="A34" s="219">
        <v>2</v>
      </c>
      <c r="B34" s="232" t="s">
        <v>52</v>
      </c>
      <c r="C34" s="233">
        <f>'[1]Avail_Ex Bus'!CO38</f>
        <v>3</v>
      </c>
      <c r="D34" s="233">
        <f>'[1]Avail_Ex Bus'!CP38</f>
        <v>2.5</v>
      </c>
      <c r="E34" s="233">
        <f>'[1]Avail_Ex Bus'!CQ38</f>
        <v>4</v>
      </c>
      <c r="F34" s="233">
        <f>'[1]Avail_Ex Bus'!CR38</f>
        <v>4</v>
      </c>
      <c r="G34" s="233">
        <f>'[1]Avail_Ex Bus'!CS38</f>
        <v>8.5</v>
      </c>
      <c r="H34" s="233">
        <f>'[1]Avail_Ex Bus'!CT38</f>
        <v>8.5</v>
      </c>
      <c r="I34" s="233">
        <f>'[1]Avail_Ex Bus'!CU38</f>
        <v>8</v>
      </c>
      <c r="J34" s="233">
        <f>'[1]Avail_Ex Bus'!CV38</f>
        <v>6.5</v>
      </c>
      <c r="K34" s="233">
        <f>'[1]Avail_Ex Bus'!CW38</f>
        <v>4</v>
      </c>
      <c r="L34" s="233">
        <f>'[1]Avail_Ex Bus'!CX38</f>
        <v>4.5</v>
      </c>
      <c r="M34" s="233">
        <f>'[1]Avail_Ex Bus'!CY38</f>
        <v>3</v>
      </c>
      <c r="N34" s="233">
        <f>'[1]Avail_Ex Bus'!CZ38</f>
        <v>4.9813993333333118</v>
      </c>
      <c r="O34" s="221">
        <f>SUM(C34:N34)</f>
        <v>61.481399333333314</v>
      </c>
    </row>
    <row r="35" spans="1:15">
      <c r="A35" s="219">
        <v>3</v>
      </c>
      <c r="B35" s="232" t="s">
        <v>161</v>
      </c>
      <c r="C35" s="233">
        <f>'[1]Avail_Ex Bus'!CN44</f>
        <v>39.011693004753312</v>
      </c>
      <c r="D35" s="233">
        <f>'[1]Avail_Ex Bus'!CO44</f>
        <v>40.095351143774231</v>
      </c>
      <c r="E35" s="233">
        <f>'[1]Avail_Ex Bus'!CP44</f>
        <v>39.011693004753312</v>
      </c>
      <c r="F35" s="233">
        <f>'[1]Avail_Ex Bus'!CQ44</f>
        <v>40.095351143774231</v>
      </c>
      <c r="G35" s="233">
        <f>'[1]Avail_Ex Bus'!CR44</f>
        <v>40.095351143774231</v>
      </c>
      <c r="H35" s="233">
        <f>'[1]Avail_Ex Bus'!CS44</f>
        <v>39.011693004753312</v>
      </c>
      <c r="I35" s="233">
        <f>'[1]Avail_Ex Bus'!CT44</f>
        <v>40.095351143774231</v>
      </c>
      <c r="J35" s="233">
        <f>'[1]Avail_Ex Bus'!CU44</f>
        <v>39.011693004753312</v>
      </c>
      <c r="K35" s="233">
        <f>'[1]Avail_Ex Bus'!CV44</f>
        <v>40.095351143774231</v>
      </c>
      <c r="L35" s="233">
        <f>'[1]Avail_Ex Bus'!CW44</f>
        <v>40.095351143774231</v>
      </c>
      <c r="M35" s="233">
        <f>'[1]Avail_Ex Bus'!CX44</f>
        <v>37.928034865732386</v>
      </c>
      <c r="N35" s="233">
        <f>'[1]Avail_Ex Bus'!CY44</f>
        <v>40.095351143774231</v>
      </c>
      <c r="O35" s="221">
        <f>SUM(C35:N35)</f>
        <v>474.64226489116521</v>
      </c>
    </row>
    <row r="36" spans="1:15">
      <c r="A36" s="219">
        <v>4</v>
      </c>
      <c r="B36" s="232" t="s">
        <v>53</v>
      </c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154"/>
    </row>
    <row r="37" spans="1:15">
      <c r="A37" s="219">
        <v>5</v>
      </c>
      <c r="B37" s="232" t="s">
        <v>54</v>
      </c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25"/>
    </row>
    <row r="38" spans="1:15">
      <c r="A38" s="228"/>
      <c r="B38" s="229" t="s">
        <v>55</v>
      </c>
      <c r="C38" s="235">
        <f>SUM(C33:C35)</f>
        <v>42.011693004753312</v>
      </c>
      <c r="D38" s="235">
        <f t="shared" ref="D38:O38" si="2">SUM(D33:D35)</f>
        <v>42.595351143774231</v>
      </c>
      <c r="E38" s="235">
        <f t="shared" si="2"/>
        <v>43.011693004753312</v>
      </c>
      <c r="F38" s="235">
        <f t="shared" si="2"/>
        <v>44.095351143774231</v>
      </c>
      <c r="G38" s="235">
        <f t="shared" si="2"/>
        <v>48.595351143774231</v>
      </c>
      <c r="H38" s="235">
        <f t="shared" si="2"/>
        <v>47.511693004753312</v>
      </c>
      <c r="I38" s="235">
        <f t="shared" si="2"/>
        <v>48.095351143774231</v>
      </c>
      <c r="J38" s="235">
        <f t="shared" si="2"/>
        <v>45.511693004753312</v>
      </c>
      <c r="K38" s="235">
        <f t="shared" si="2"/>
        <v>44.095351143774231</v>
      </c>
      <c r="L38" s="235">
        <f t="shared" si="2"/>
        <v>44.595351143774231</v>
      </c>
      <c r="M38" s="235">
        <f t="shared" si="2"/>
        <v>40.928034865732386</v>
      </c>
      <c r="N38" s="235">
        <f t="shared" si="2"/>
        <v>45.076750477107545</v>
      </c>
      <c r="O38" s="235">
        <f t="shared" si="2"/>
        <v>536.1236642244985</v>
      </c>
    </row>
    <row r="39" spans="1:15">
      <c r="A39" s="215"/>
      <c r="B39" s="231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6"/>
    </row>
    <row r="40" spans="1:15">
      <c r="A40" s="217" t="s">
        <v>49</v>
      </c>
      <c r="B40" s="231" t="s">
        <v>57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6"/>
    </row>
    <row r="41" spans="1:15">
      <c r="A41" s="219">
        <v>1</v>
      </c>
      <c r="B41" s="232" t="s">
        <v>58</v>
      </c>
      <c r="C41" s="233">
        <f>'[1]Avail_Ex Bus'!CN18</f>
        <v>108</v>
      </c>
      <c r="D41" s="233">
        <f>'[1]Avail_Ex Bus'!CO18</f>
        <v>75</v>
      </c>
      <c r="E41" s="233">
        <f>'[1]Avail_Ex Bus'!CP18</f>
        <v>72</v>
      </c>
      <c r="F41" s="233">
        <f>'[1]Avail_Ex Bus'!CQ18</f>
        <v>95</v>
      </c>
      <c r="G41" s="233">
        <f>'[1]Avail_Ex Bus'!CR18</f>
        <v>205</v>
      </c>
      <c r="H41" s="233">
        <f>'[1]Avail_Ex Bus'!CS18</f>
        <v>222</v>
      </c>
      <c r="I41" s="233">
        <f>'[1]Avail_Ex Bus'!CT18</f>
        <v>227</v>
      </c>
      <c r="J41" s="233">
        <f>'[1]Avail_Ex Bus'!CU18</f>
        <v>326</v>
      </c>
      <c r="K41" s="233">
        <f>'[1]Avail_Ex Bus'!CV18</f>
        <v>297</v>
      </c>
      <c r="L41" s="233">
        <f>'[1]Avail_Ex Bus'!CW18</f>
        <v>252</v>
      </c>
      <c r="M41" s="233">
        <f>'[1]Avail_Ex Bus'!CX18</f>
        <v>207</v>
      </c>
      <c r="N41" s="233">
        <f>'[1]Avail_Ex Bus'!CY18</f>
        <v>216</v>
      </c>
      <c r="O41" s="221">
        <f>SUM(C41:N41)</f>
        <v>2302</v>
      </c>
    </row>
    <row r="42" spans="1:15">
      <c r="A42" s="219">
        <v>2</v>
      </c>
      <c r="B42" s="232" t="s">
        <v>59</v>
      </c>
      <c r="C42" s="233">
        <f>'[1]Avail_Ex Bus'!CN19</f>
        <v>81.408588158750803</v>
      </c>
      <c r="D42" s="233">
        <f>'[1]Avail_Ex Bus'!CO19</f>
        <v>54.977228366948601</v>
      </c>
      <c r="E42" s="233">
        <f>'[1]Avail_Ex Bus'!CP19</f>
        <v>52.862719583604424</v>
      </c>
      <c r="F42" s="233">
        <f>'[1]Avail_Ex Bus'!CQ19</f>
        <v>72.950553025374106</v>
      </c>
      <c r="G42" s="233">
        <f>'[1]Avail_Ex Bus'!CR19</f>
        <v>130.04229017566686</v>
      </c>
      <c r="H42" s="233">
        <f>'[1]Avail_Ex Bus'!CS19</f>
        <v>125.81327260897852</v>
      </c>
      <c r="I42" s="233">
        <f>'[1]Avail_Ex Bus'!CT19</f>
        <v>204.05009759271306</v>
      </c>
      <c r="J42" s="233">
        <f>'[1]Avail_Ex Bus'!CU19</f>
        <v>180.79050097592713</v>
      </c>
      <c r="K42" s="233">
        <f>'[1]Avail_Ex Bus'!CV19</f>
        <v>155.416395575797</v>
      </c>
      <c r="L42" s="233">
        <f>'[1]Avail_Ex Bus'!CW19</f>
        <v>182.90500975927131</v>
      </c>
      <c r="M42" s="233">
        <f>'[1]Avail_Ex Bus'!CX19</f>
        <v>171.27521145087832</v>
      </c>
      <c r="N42" s="233">
        <f>'[1]Avail_Ex Bus'!CY19</f>
        <v>105.72543916720885</v>
      </c>
      <c r="O42" s="221">
        <f>SUM(C42:N42)</f>
        <v>1518.2173064411188</v>
      </c>
    </row>
    <row r="43" spans="1:15">
      <c r="A43" s="219">
        <v>3</v>
      </c>
      <c r="B43" s="215" t="s">
        <v>162</v>
      </c>
      <c r="C43" s="233">
        <f>'[1]Avail_Ex Bus'!CN20</f>
        <v>72</v>
      </c>
      <c r="D43" s="233">
        <f>'[1]Avail_Ex Bus'!CO20</f>
        <v>37</v>
      </c>
      <c r="E43" s="233">
        <f>'[1]Avail_Ex Bus'!CP20</f>
        <v>36</v>
      </c>
      <c r="F43" s="233">
        <f>'[1]Avail_Ex Bus'!CQ20</f>
        <v>52</v>
      </c>
      <c r="G43" s="233">
        <f>'[1]Avail_Ex Bus'!CR20</f>
        <v>89</v>
      </c>
      <c r="H43" s="233">
        <f>'[1]Avail_Ex Bus'!CS20</f>
        <v>99</v>
      </c>
      <c r="I43" s="233">
        <f>'[1]Avail_Ex Bus'!CT20</f>
        <v>102</v>
      </c>
      <c r="J43" s="233">
        <f>'[1]Avail_Ex Bus'!CU20</f>
        <v>126</v>
      </c>
      <c r="K43" s="233">
        <f>'[1]Avail_Ex Bus'!CV20</f>
        <v>121</v>
      </c>
      <c r="L43" s="233">
        <f>'[1]Avail_Ex Bus'!CW20</f>
        <v>100</v>
      </c>
      <c r="M43" s="233">
        <f>'[1]Avail_Ex Bus'!CX20</f>
        <v>89</v>
      </c>
      <c r="N43" s="233">
        <f>'[1]Avail_Ex Bus'!CY20</f>
        <v>95</v>
      </c>
      <c r="O43" s="221">
        <f>SUM(C43:N43)</f>
        <v>1018</v>
      </c>
    </row>
    <row r="44" spans="1:15">
      <c r="A44" s="219">
        <v>4</v>
      </c>
      <c r="B44" s="232" t="s">
        <v>61</v>
      </c>
      <c r="C44" s="233">
        <f>'[1]Avail_Ex Bus'!CN41</f>
        <v>11.33062</v>
      </c>
      <c r="D44" s="233">
        <f>'[1]Avail_Ex Bus'!CO41</f>
        <v>12.173242999999999</v>
      </c>
      <c r="E44" s="233">
        <f>'[1]Avail_Ex Bus'!CP41</f>
        <v>15.134511</v>
      </c>
      <c r="F44" s="233">
        <f>'[1]Avail_Ex Bus'!CQ41</f>
        <v>6.7461909999999996</v>
      </c>
      <c r="G44" s="233">
        <f>'[1]Avail_Ex Bus'!CR41</f>
        <v>9.7274029999999989</v>
      </c>
      <c r="H44" s="233">
        <f>'[1]Avail_Ex Bus'!CS41</f>
        <v>13.024056000000002</v>
      </c>
      <c r="I44" s="233">
        <f>'[1]Avail_Ex Bus'!CT41</f>
        <v>5.6216280000000003</v>
      </c>
      <c r="J44" s="233">
        <f>'[1]Avail_Ex Bus'!CU41</f>
        <v>10.0507578</v>
      </c>
      <c r="K44" s="233">
        <f>'[1]Avail_Ex Bus'!CV41</f>
        <v>9.0340071599999998</v>
      </c>
      <c r="L44" s="233">
        <f>'[1]Avail_Ex Bus'!CW41</f>
        <v>9.4915703919999999</v>
      </c>
      <c r="M44" s="233">
        <f>'[1]Avail_Ex Bus'!CX41</f>
        <v>9.4444038704000004</v>
      </c>
      <c r="N44" s="233">
        <f>'[1]Avail_Ex Bus'!CY41</f>
        <v>8.7284734444800005</v>
      </c>
      <c r="O44" s="221">
        <f>SUM(C44:N44)</f>
        <v>120.50686466687999</v>
      </c>
    </row>
    <row r="45" spans="1:15">
      <c r="A45" s="219">
        <v>5</v>
      </c>
      <c r="B45" s="232" t="s">
        <v>163</v>
      </c>
      <c r="C45" s="233">
        <f>SUM([1]MPTradeco!BA7:BA43)</f>
        <v>512.1179543178107</v>
      </c>
      <c r="D45" s="233">
        <f>SUM([1]MPTradeco!BB7:BB43)</f>
        <v>529.18855279507102</v>
      </c>
      <c r="E45" s="233">
        <f>SUM([1]MPTradeco!BC7:BC43)</f>
        <v>512.1179543178107</v>
      </c>
      <c r="F45" s="233">
        <f>SUM([1]MPTradeco!BD7:BD43)</f>
        <v>529.18855279507102</v>
      </c>
      <c r="G45" s="233">
        <f>SUM([1]MPTradeco!BE7:BE43)</f>
        <v>529.18855279507102</v>
      </c>
      <c r="H45" s="233">
        <f>SUM([1]MPTradeco!BF7:BF43)</f>
        <v>512.1179543178107</v>
      </c>
      <c r="I45" s="233">
        <f>SUM([1]MPTradeco!BG7:BG43)</f>
        <v>616.6451164253466</v>
      </c>
      <c r="J45" s="233">
        <f>SUM([1]MPTradeco!BH7:BH43)</f>
        <v>596.75333847614206</v>
      </c>
      <c r="K45" s="233">
        <f>SUM([1]MPTradeco!BI7:BI43)</f>
        <v>616.6451164253466</v>
      </c>
      <c r="L45" s="233">
        <f>SUM([1]MPTradeco!BJ7:BJ43)</f>
        <v>671.37612577919276</v>
      </c>
      <c r="M45" s="233">
        <f>SUM([1]MPTradeco!BK7:BK43)</f>
        <v>606.40424263927105</v>
      </c>
      <c r="N45" s="233">
        <f>SUM([1]MPTradeco!BL7:BL43)</f>
        <v>671.37612577919276</v>
      </c>
      <c r="O45" s="221">
        <f>SUM(C45:N45)</f>
        <v>6903.1195868631366</v>
      </c>
    </row>
    <row r="46" spans="1:15">
      <c r="A46" s="219">
        <v>6</v>
      </c>
      <c r="B46" s="232" t="s">
        <v>63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25"/>
    </row>
    <row r="47" spans="1:15">
      <c r="A47" s="228"/>
      <c r="B47" s="229" t="s">
        <v>64</v>
      </c>
      <c r="C47" s="235">
        <f>SUM(C41:C46)</f>
        <v>784.8571624765616</v>
      </c>
      <c r="D47" s="235">
        <f t="shared" ref="D47:N47" si="3">SUM(D41:D46)</f>
        <v>708.33902416201954</v>
      </c>
      <c r="E47" s="235">
        <f t="shared" si="3"/>
        <v>688.11518490141509</v>
      </c>
      <c r="F47" s="235">
        <f t="shared" si="3"/>
        <v>755.88529682044509</v>
      </c>
      <c r="G47" s="235">
        <f t="shared" si="3"/>
        <v>962.95824597073783</v>
      </c>
      <c r="H47" s="235">
        <f t="shared" si="3"/>
        <v>971.95528292678921</v>
      </c>
      <c r="I47" s="235">
        <f t="shared" si="3"/>
        <v>1155.3168420180596</v>
      </c>
      <c r="J47" s="235">
        <f t="shared" si="3"/>
        <v>1239.5945972520692</v>
      </c>
      <c r="K47" s="235">
        <f t="shared" si="3"/>
        <v>1199.0955191611436</v>
      </c>
      <c r="L47" s="235">
        <f t="shared" si="3"/>
        <v>1215.7727059304639</v>
      </c>
      <c r="M47" s="235">
        <f t="shared" si="3"/>
        <v>1083.1238579605492</v>
      </c>
      <c r="N47" s="235">
        <f t="shared" si="3"/>
        <v>1096.8300383908816</v>
      </c>
      <c r="O47" s="235">
        <f>SUM(C47:N47)</f>
        <v>11861.843757971134</v>
      </c>
    </row>
    <row r="48" spans="1:15">
      <c r="A48" s="215"/>
      <c r="B48" s="215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7"/>
    </row>
    <row r="49" spans="1:15">
      <c r="A49" s="228" t="s">
        <v>65</v>
      </c>
      <c r="B49" s="238" t="s">
        <v>165</v>
      </c>
      <c r="C49" s="235">
        <f>C24+C38+C47</f>
        <v>2158.0566450881511</v>
      </c>
      <c r="D49" s="235">
        <f t="shared" ref="D49:O49" si="4">D24+D38+D47</f>
        <v>2128.6941656408994</v>
      </c>
      <c r="E49" s="235">
        <f t="shared" si="4"/>
        <v>1972.4480442208769</v>
      </c>
      <c r="F49" s="235">
        <f t="shared" si="4"/>
        <v>2082.5611393014879</v>
      </c>
      <c r="G49" s="235">
        <f t="shared" si="4"/>
        <v>2286.7333077100766</v>
      </c>
      <c r="H49" s="235">
        <f t="shared" si="4"/>
        <v>2291.4485196047417</v>
      </c>
      <c r="I49" s="235">
        <f t="shared" si="4"/>
        <v>2558.9696412718254</v>
      </c>
      <c r="J49" s="235">
        <f t="shared" si="4"/>
        <v>2547.5725444049731</v>
      </c>
      <c r="K49" s="235">
        <f t="shared" si="4"/>
        <v>2606.1490991566143</v>
      </c>
      <c r="L49" s="235">
        <f t="shared" si="4"/>
        <v>2656.1011720677693</v>
      </c>
      <c r="M49" s="235">
        <f t="shared" si="4"/>
        <v>2444.6407347690483</v>
      </c>
      <c r="N49" s="235">
        <f t="shared" si="4"/>
        <v>2570.4675974980528</v>
      </c>
      <c r="O49" s="235">
        <f t="shared" si="4"/>
        <v>28303.842610734515</v>
      </c>
    </row>
    <row r="50" spans="1:15">
      <c r="A50" s="216"/>
      <c r="B50" s="217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6"/>
    </row>
    <row r="51" spans="1:15">
      <c r="A51" s="217" t="s">
        <v>31</v>
      </c>
      <c r="B51" s="216" t="s">
        <v>67</v>
      </c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6"/>
    </row>
    <row r="52" spans="1:15">
      <c r="A52" s="219">
        <v>1</v>
      </c>
      <c r="B52" s="239" t="s">
        <v>166</v>
      </c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21"/>
    </row>
    <row r="53" spans="1:15">
      <c r="A53" s="219">
        <v>2</v>
      </c>
      <c r="B53" s="239" t="s">
        <v>167</v>
      </c>
      <c r="C53" s="218">
        <f>'[1]Avail_Ex Bus'!CN22</f>
        <v>91.046339616960012</v>
      </c>
      <c r="D53" s="218">
        <f>'[1]Avail_Ex Bus'!CO22</f>
        <v>94.081217604192005</v>
      </c>
      <c r="E53" s="218">
        <f>'[1]Avail_Ex Bus'!CP22</f>
        <v>91.046339616960012</v>
      </c>
      <c r="F53" s="218">
        <f>'[1]Avail_Ex Bus'!CQ22</f>
        <v>94.081217604192005</v>
      </c>
      <c r="G53" s="218">
        <f>'[1]Avail_Ex Bus'!CR22</f>
        <v>54.822950700336001</v>
      </c>
      <c r="H53" s="218">
        <f>'[1]Avail_Ex Bus'!CS22</f>
        <v>53.166261133439995</v>
      </c>
      <c r="I53" s="218">
        <f>'[1]Avail_Ex Bus'!CT22</f>
        <v>94.081217604192005</v>
      </c>
      <c r="J53" s="218">
        <f>'[1]Avail_Ex Bus'!CU22</f>
        <v>91.046339616960012</v>
      </c>
      <c r="K53" s="218">
        <f>'[1]Avail_Ex Bus'!CV22</f>
        <v>94.081217604192005</v>
      </c>
      <c r="L53" s="218">
        <f>'[1]Avail_Ex Bus'!CW22</f>
        <v>94.081217604192005</v>
      </c>
      <c r="M53" s="218">
        <f>'[1]Avail_Ex Bus'!CX22</f>
        <v>88.011461629728004</v>
      </c>
      <c r="N53" s="218">
        <f>'[1]Avail_Ex Bus'!CY22</f>
        <v>94.081217604192005</v>
      </c>
      <c r="O53" s="221">
        <f>SUM(C53:N53)</f>
        <v>1033.6269979395361</v>
      </c>
    </row>
    <row r="54" spans="1:15">
      <c r="A54" s="219">
        <v>3</v>
      </c>
      <c r="B54" s="239" t="s">
        <v>168</v>
      </c>
      <c r="C54" s="218">
        <f>'[1]Avail_Ex Bus'!CN46</f>
        <v>112.79300221988841</v>
      </c>
      <c r="D54" s="218">
        <f>'[1]Avail_Ex Bus'!CO46</f>
        <v>116.55276896055135</v>
      </c>
      <c r="E54" s="218">
        <f>'[1]Avail_Ex Bus'!CP46</f>
        <v>112.79300221988841</v>
      </c>
      <c r="F54" s="218">
        <f>'[1]Avail_Ex Bus'!CQ46</f>
        <v>19.425461493425225</v>
      </c>
      <c r="G54" s="218">
        <f>'[1]Avail_Ex Bus'!CR46</f>
        <v>116.55276896055135</v>
      </c>
      <c r="H54" s="218">
        <f>'[1]Avail_Ex Bus'!CS46</f>
        <v>112.79300221988841</v>
      </c>
      <c r="I54" s="218">
        <f>'[1]Avail_Ex Bus'!CT46</f>
        <v>116.55276896055135</v>
      </c>
      <c r="J54" s="218">
        <f>'[1]Avail_Ex Bus'!CU46</f>
        <v>112.79300221988841</v>
      </c>
      <c r="K54" s="218">
        <f>'[1]Avail_Ex Bus'!CV46</f>
        <v>116.55276896055135</v>
      </c>
      <c r="L54" s="218">
        <f>'[1]Avail_Ex Bus'!CW46</f>
        <v>116.55276896055135</v>
      </c>
      <c r="M54" s="218">
        <f>'[1]Avail_Ex Bus'!CX46</f>
        <v>109.03323547922548</v>
      </c>
      <c r="N54" s="218">
        <f>'[1]Avail_Ex Bus'!CY46</f>
        <v>116.55276896055135</v>
      </c>
      <c r="O54" s="221">
        <f>SUM(C54:N54)</f>
        <v>1278.9473196155125</v>
      </c>
    </row>
    <row r="55" spans="1:15">
      <c r="A55" s="219">
        <v>4</v>
      </c>
      <c r="B55" s="239" t="s">
        <v>169</v>
      </c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21"/>
    </row>
    <row r="56" spans="1:15">
      <c r="A56" s="219">
        <v>5</v>
      </c>
      <c r="B56" s="239" t="s">
        <v>170</v>
      </c>
      <c r="C56" s="218">
        <f>'[1]Avail_Ex Bus'!CN23</f>
        <v>489.13475077630801</v>
      </c>
      <c r="D56" s="218">
        <f>'[1]Avail_Ex Bus'!CO23</f>
        <v>487.84157385032165</v>
      </c>
      <c r="E56" s="218">
        <f>'[1]Avail_Ex Bus'!CP23</f>
        <v>395.07196916350802</v>
      </c>
      <c r="F56" s="218">
        <f>'[1]Avail_Ex Bus'!CQ23</f>
        <v>404.46259634486165</v>
      </c>
      <c r="G56" s="218">
        <f>'[1]Avail_Ex Bus'!CR23</f>
        <v>356.11190932360682</v>
      </c>
      <c r="H56" s="218">
        <f>'[1]Avail_Ex Bus'!CS23</f>
        <v>440.44924457734203</v>
      </c>
      <c r="I56" s="218">
        <f>'[1]Avail_Ex Bus'!CT23</f>
        <v>505.4392424688516</v>
      </c>
      <c r="J56" s="218">
        <f>'[1]Avail_Ex Bus'!CU23</f>
        <v>489.13475077630801</v>
      </c>
      <c r="K56" s="218">
        <f>'[1]Avail_Ex Bus'!CV23</f>
        <v>505.4392424688516</v>
      </c>
      <c r="L56" s="218">
        <f>'[1]Avail_Ex Bus'!CW23</f>
        <v>505.4392424688516</v>
      </c>
      <c r="M56" s="218">
        <f>'[1]Avail_Ex Bus'!CX23</f>
        <v>472.83025908376442</v>
      </c>
      <c r="N56" s="218">
        <f>'[1]Avail_Ex Bus'!CY23</f>
        <v>505.4392424688516</v>
      </c>
      <c r="O56" s="221">
        <f>SUM(C56:N56)</f>
        <v>5556.7940237714274</v>
      </c>
    </row>
    <row r="57" spans="1:15">
      <c r="A57" s="219">
        <v>6</v>
      </c>
      <c r="B57" s="239" t="s">
        <v>171</v>
      </c>
      <c r="D57" s="218"/>
      <c r="E57" s="218"/>
      <c r="F57" s="218"/>
      <c r="G57" s="218"/>
      <c r="H57" s="240"/>
      <c r="I57" s="240"/>
      <c r="J57" s="240"/>
      <c r="K57" s="240"/>
      <c r="L57" s="240"/>
      <c r="M57" s="240"/>
      <c r="N57" s="240"/>
      <c r="O57" s="221"/>
    </row>
    <row r="58" spans="1:15">
      <c r="A58" s="219">
        <v>7</v>
      </c>
      <c r="B58" s="239" t="s">
        <v>172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21"/>
    </row>
    <row r="59" spans="1:15">
      <c r="A59" s="219">
        <v>8</v>
      </c>
      <c r="B59" s="239" t="s">
        <v>173</v>
      </c>
      <c r="C59" s="218">
        <f>'[1]Avail_Ex Bus'!CN24</f>
        <v>379.45388963664004</v>
      </c>
      <c r="D59" s="218">
        <f>'[1]Avail_Ex Bus'!CO24</f>
        <v>392.10235262452807</v>
      </c>
      <c r="E59" s="218">
        <f>'[1]Avail_Ex Bus'!CP24</f>
        <v>379.45388963664004</v>
      </c>
      <c r="F59" s="218">
        <f>'[1]Avail_Ex Bus'!CQ24</f>
        <v>300.80545023306968</v>
      </c>
      <c r="G59" s="218">
        <f>'[1]Avail_Ex Bus'!CR24</f>
        <v>283.78796128300803</v>
      </c>
      <c r="H59" s="218">
        <f>'[1]Avail_Ex Bus'!CS24</f>
        <v>256.41453468103202</v>
      </c>
      <c r="I59" s="218">
        <f>'[1]Avail_Ex Bus'!CT24</f>
        <v>392.10235262452807</v>
      </c>
      <c r="J59" s="218">
        <f>'[1]Avail_Ex Bus'!CU24</f>
        <v>379.45388963664004</v>
      </c>
      <c r="K59" s="218">
        <f>'[1]Avail_Ex Bus'!CV24</f>
        <v>392.10235262452807</v>
      </c>
      <c r="L59" s="218">
        <f>'[1]Avail_Ex Bus'!CW24</f>
        <v>392.10235262452807</v>
      </c>
      <c r="M59" s="218">
        <f>'[1]Avail_Ex Bus'!CX24</f>
        <v>366.80542664875202</v>
      </c>
      <c r="N59" s="218">
        <f>'[1]Avail_Ex Bus'!CY24</f>
        <v>392.10235262452807</v>
      </c>
      <c r="O59" s="221">
        <f>SUM(C59:N59)</f>
        <v>4306.6868048784218</v>
      </c>
    </row>
    <row r="60" spans="1:15">
      <c r="A60" s="219">
        <v>9</v>
      </c>
      <c r="B60" s="239" t="s">
        <v>174</v>
      </c>
      <c r="C60" s="218">
        <f>'[1]Avail_Ex Bus'!CN45</f>
        <v>269.18508708000002</v>
      </c>
      <c r="D60" s="218">
        <f>'[1]Avail_Ex Bus'!CO45</f>
        <v>278.15792331600005</v>
      </c>
      <c r="E60" s="218">
        <f>'[1]Avail_Ex Bus'!CP45</f>
        <v>269.18508708000002</v>
      </c>
      <c r="F60" s="218">
        <f>'[1]Avail_Ex Bus'!CQ45</f>
        <v>139.07896165800003</v>
      </c>
      <c r="G60" s="218">
        <f>'[1]Avail_Ex Bus'!CR45</f>
        <v>185.43861554400002</v>
      </c>
      <c r="H60" s="218">
        <f>'[1]Avail_Ex Bus'!CS45</f>
        <v>269.18508708000002</v>
      </c>
      <c r="I60" s="218">
        <f>'[1]Avail_Ex Bus'!CT45</f>
        <v>278.15792331600005</v>
      </c>
      <c r="J60" s="218">
        <f>'[1]Avail_Ex Bus'!CU45</f>
        <v>269.18508708000002</v>
      </c>
      <c r="K60" s="218">
        <f>'[1]Avail_Ex Bus'!CV45</f>
        <v>278.15792331600005</v>
      </c>
      <c r="L60" s="218">
        <f>'[1]Avail_Ex Bus'!CW45</f>
        <v>278.15792331600005</v>
      </c>
      <c r="M60" s="218">
        <f>'[1]Avail_Ex Bus'!CX45</f>
        <v>260.21225084400004</v>
      </c>
      <c r="N60" s="218">
        <f>'[1]Avail_Ex Bus'!CY45</f>
        <v>278.15792331600005</v>
      </c>
      <c r="O60" s="221">
        <f>SUM(C60:N60)</f>
        <v>3052.2597929460003</v>
      </c>
    </row>
    <row r="61" spans="1:15">
      <c r="A61" s="228"/>
      <c r="B61" s="238" t="s">
        <v>73</v>
      </c>
      <c r="C61" s="226">
        <f>SUM(C52:C60)</f>
        <v>1341.6130693297964</v>
      </c>
      <c r="D61" s="226">
        <f t="shared" ref="D61:O61" si="5">SUM(D52:D60)</f>
        <v>1368.7358363555932</v>
      </c>
      <c r="E61" s="226">
        <f t="shared" si="5"/>
        <v>1247.5502877169965</v>
      </c>
      <c r="F61" s="226">
        <f t="shared" si="5"/>
        <v>957.85368733354858</v>
      </c>
      <c r="G61" s="226">
        <f t="shared" si="5"/>
        <v>996.71420581150232</v>
      </c>
      <c r="H61" s="226">
        <f t="shared" si="5"/>
        <v>1132.0081296917024</v>
      </c>
      <c r="I61" s="226">
        <f t="shared" si="5"/>
        <v>1386.3335049741231</v>
      </c>
      <c r="J61" s="226">
        <f t="shared" si="5"/>
        <v>1341.6130693297964</v>
      </c>
      <c r="K61" s="226">
        <f t="shared" si="5"/>
        <v>1386.3335049741231</v>
      </c>
      <c r="L61" s="226">
        <f t="shared" si="5"/>
        <v>1386.3335049741231</v>
      </c>
      <c r="M61" s="226">
        <f t="shared" si="5"/>
        <v>1296.8926336854699</v>
      </c>
      <c r="N61" s="226">
        <f t="shared" si="5"/>
        <v>1386.3335049741231</v>
      </c>
      <c r="O61" s="226">
        <f t="shared" si="5"/>
        <v>15228.314939150898</v>
      </c>
    </row>
    <row r="62" spans="1:15">
      <c r="A62" s="215"/>
      <c r="B62" s="215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6"/>
    </row>
    <row r="63" spans="1:15">
      <c r="A63" s="217" t="s">
        <v>45</v>
      </c>
      <c r="B63" s="216" t="s">
        <v>74</v>
      </c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21"/>
    </row>
    <row r="64" spans="1:15">
      <c r="A64" s="219">
        <v>1</v>
      </c>
      <c r="B64" s="215" t="s">
        <v>75</v>
      </c>
      <c r="C64" s="234">
        <f>'[1]Avail_Ex Bus'!CN25</f>
        <v>2.5</v>
      </c>
      <c r="D64" s="234">
        <f>'[1]Avail_Ex Bus'!CO25</f>
        <v>2.5</v>
      </c>
      <c r="E64" s="234">
        <f>'[1]Avail_Ex Bus'!CP25</f>
        <v>2.5</v>
      </c>
      <c r="F64" s="234">
        <f>'[1]Avail_Ex Bus'!CQ25</f>
        <v>5.5</v>
      </c>
      <c r="G64" s="234">
        <f>'[1]Avail_Ex Bus'!CR25</f>
        <v>10</v>
      </c>
      <c r="H64" s="234">
        <f>'[1]Avail_Ex Bus'!CS25</f>
        <v>15</v>
      </c>
      <c r="I64" s="234">
        <f>'[1]Avail_Ex Bus'!CT25</f>
        <v>25</v>
      </c>
      <c r="J64" s="234">
        <f>'[1]Avail_Ex Bus'!CU25</f>
        <v>32.5</v>
      </c>
      <c r="K64" s="234">
        <f>'[1]Avail_Ex Bus'!CV25</f>
        <v>30</v>
      </c>
      <c r="L64" s="234">
        <f>'[1]Avail_Ex Bus'!CW25</f>
        <v>20</v>
      </c>
      <c r="M64" s="234">
        <f>'[1]Avail_Ex Bus'!CX25</f>
        <v>15.5</v>
      </c>
      <c r="N64" s="234">
        <f>'[1]Avail_Ex Bus'!CY25</f>
        <v>10</v>
      </c>
      <c r="O64" s="221">
        <f>SUM(C64:N64)</f>
        <v>171</v>
      </c>
    </row>
    <row r="65" spans="1:15">
      <c r="A65" s="219">
        <v>2</v>
      </c>
      <c r="B65" s="215" t="s">
        <v>175</v>
      </c>
      <c r="C65" s="234">
        <f>'[1]Avail_Ex Bus'!CN26</f>
        <v>2.3391812865497075</v>
      </c>
      <c r="D65" s="234">
        <f>'[1]Avail_Ex Bus'!CO26</f>
        <v>2.3391812865497075</v>
      </c>
      <c r="E65" s="234">
        <f>'[1]Avail_Ex Bus'!CP26</f>
        <v>2.3391812865497075</v>
      </c>
      <c r="F65" s="234">
        <f>'[1]Avail_Ex Bus'!CQ26</f>
        <v>5.1461988304093564</v>
      </c>
      <c r="G65" s="234">
        <f>'[1]Avail_Ex Bus'!CR26</f>
        <v>9.3567251461988299</v>
      </c>
      <c r="H65" s="234">
        <f>'[1]Avail_Ex Bus'!CS26</f>
        <v>14.035087719298245</v>
      </c>
      <c r="I65" s="234">
        <f>'[1]Avail_Ex Bus'!CT26</f>
        <v>23.391812865497073</v>
      </c>
      <c r="J65" s="234">
        <f>'[1]Avail_Ex Bus'!CU26</f>
        <v>30.409356725146196</v>
      </c>
      <c r="K65" s="234">
        <f>'[1]Avail_Ex Bus'!CV26</f>
        <v>28.07017543859649</v>
      </c>
      <c r="L65" s="234">
        <f>'[1]Avail_Ex Bus'!CW26</f>
        <v>18.71345029239766</v>
      </c>
      <c r="M65" s="234">
        <f>'[1]Avail_Ex Bus'!CX26</f>
        <v>14.502923976608187</v>
      </c>
      <c r="N65" s="234">
        <f>'[1]Avail_Ex Bus'!CY26</f>
        <v>9.3567251461988299</v>
      </c>
      <c r="O65" s="221">
        <f t="shared" ref="O65:O77" si="6">SUM(C65:N65)</f>
        <v>160.00000000000003</v>
      </c>
    </row>
    <row r="66" spans="1:15">
      <c r="A66" s="219">
        <v>3</v>
      </c>
      <c r="B66" s="215" t="s">
        <v>176</v>
      </c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21">
        <f t="shared" si="6"/>
        <v>0</v>
      </c>
    </row>
    <row r="67" spans="1:15">
      <c r="A67" s="219">
        <v>4</v>
      </c>
      <c r="B67" s="215" t="s">
        <v>77</v>
      </c>
      <c r="C67" s="241">
        <f>'[1]Avail_Ex Bus'!CN27</f>
        <v>18</v>
      </c>
      <c r="D67" s="241">
        <f>'[1]Avail_Ex Bus'!CO27</f>
        <v>18</v>
      </c>
      <c r="E67" s="241">
        <f>'[1]Avail_Ex Bus'!CP27</f>
        <v>18</v>
      </c>
      <c r="F67" s="241">
        <f>'[1]Avail_Ex Bus'!CQ27</f>
        <v>3</v>
      </c>
      <c r="G67" s="241">
        <f>'[1]Avail_Ex Bus'!CR27</f>
        <v>20</v>
      </c>
      <c r="H67" s="241">
        <f>'[1]Avail_Ex Bus'!CS27</f>
        <v>23</v>
      </c>
      <c r="I67" s="241">
        <f>'[1]Avail_Ex Bus'!CT27</f>
        <v>34</v>
      </c>
      <c r="J67" s="241">
        <f>'[1]Avail_Ex Bus'!CU27</f>
        <v>23</v>
      </c>
      <c r="K67" s="241">
        <f>'[1]Avail_Ex Bus'!CV27</f>
        <v>23</v>
      </c>
      <c r="L67" s="241">
        <f>'[1]Avail_Ex Bus'!CW27</f>
        <v>23</v>
      </c>
      <c r="M67" s="241">
        <f>'[1]Avail_Ex Bus'!CX27</f>
        <v>22</v>
      </c>
      <c r="N67" s="241">
        <f>'[1]Avail_Ex Bus'!CY27</f>
        <v>15</v>
      </c>
      <c r="O67" s="221">
        <f t="shared" si="6"/>
        <v>240</v>
      </c>
    </row>
    <row r="68" spans="1:15">
      <c r="A68" s="219">
        <v>5</v>
      </c>
      <c r="B68" s="215" t="s">
        <v>177</v>
      </c>
      <c r="C68" s="241">
        <f>'[1]Avail_Ex Bus'!CN28</f>
        <v>72</v>
      </c>
      <c r="D68" s="241">
        <f>'[1]Avail_Ex Bus'!CO28</f>
        <v>28</v>
      </c>
      <c r="E68" s="241">
        <f>'[1]Avail_Ex Bus'!CP28</f>
        <v>29</v>
      </c>
      <c r="F68" s="241">
        <f>'[1]Avail_Ex Bus'!CQ28</f>
        <v>65</v>
      </c>
      <c r="G68" s="241">
        <f>'[1]Avail_Ex Bus'!CR28</f>
        <v>114</v>
      </c>
      <c r="H68" s="241">
        <f>'[1]Avail_Ex Bus'!CS28</f>
        <v>160</v>
      </c>
      <c r="I68" s="241">
        <f>'[1]Avail_Ex Bus'!CT28</f>
        <v>158</v>
      </c>
      <c r="J68" s="241">
        <f>'[1]Avail_Ex Bus'!CU28</f>
        <v>160</v>
      </c>
      <c r="K68" s="241">
        <f>'[1]Avail_Ex Bus'!CV28</f>
        <v>100</v>
      </c>
      <c r="L68" s="241">
        <f>'[1]Avail_Ex Bus'!CW28</f>
        <v>49</v>
      </c>
      <c r="M68" s="241">
        <f>'[1]Avail_Ex Bus'!CX28</f>
        <v>43</v>
      </c>
      <c r="N68" s="241">
        <f>'[1]Avail_Ex Bus'!CY28</f>
        <v>39</v>
      </c>
      <c r="O68" s="221">
        <f t="shared" si="6"/>
        <v>1017</v>
      </c>
    </row>
    <row r="69" spans="1:15">
      <c r="A69" s="219">
        <v>6</v>
      </c>
      <c r="B69" s="215" t="s">
        <v>79</v>
      </c>
      <c r="C69" s="241">
        <f>'[1]Avail_Ex Bus'!CN29</f>
        <v>3</v>
      </c>
      <c r="D69" s="241">
        <f>'[1]Avail_Ex Bus'!CO29</f>
        <v>3</v>
      </c>
      <c r="E69" s="241">
        <f>'[1]Avail_Ex Bus'!CP29</f>
        <v>3</v>
      </c>
      <c r="F69" s="241">
        <f>'[1]Avail_Ex Bus'!CQ29</f>
        <v>6</v>
      </c>
      <c r="G69" s="241">
        <f>'[1]Avail_Ex Bus'!CR29</f>
        <v>12</v>
      </c>
      <c r="H69" s="241">
        <f>'[1]Avail_Ex Bus'!CS29</f>
        <v>16</v>
      </c>
      <c r="I69" s="241">
        <f>'[1]Avail_Ex Bus'!CT29</f>
        <v>16</v>
      </c>
      <c r="J69" s="241">
        <f>'[1]Avail_Ex Bus'!CU29</f>
        <v>16</v>
      </c>
      <c r="K69" s="241">
        <f>'[1]Avail_Ex Bus'!CV29</f>
        <v>11</v>
      </c>
      <c r="L69" s="241">
        <f>'[1]Avail_Ex Bus'!CW29</f>
        <v>5</v>
      </c>
      <c r="M69" s="241">
        <f>'[1]Avail_Ex Bus'!CX29</f>
        <v>5</v>
      </c>
      <c r="N69" s="241">
        <f>'[1]Avail_Ex Bus'!CY29</f>
        <v>4</v>
      </c>
      <c r="O69" s="221">
        <f t="shared" si="6"/>
        <v>100</v>
      </c>
    </row>
    <row r="70" spans="1:15">
      <c r="A70" s="219">
        <v>7</v>
      </c>
      <c r="B70" s="215" t="s">
        <v>80</v>
      </c>
      <c r="C70" s="241">
        <f>'[1]Avail_Ex Bus'!CN30</f>
        <v>0</v>
      </c>
      <c r="D70" s="241">
        <f>'[1]Avail_Ex Bus'!CO30</f>
        <v>0</v>
      </c>
      <c r="E70" s="241">
        <f>'[1]Avail_Ex Bus'!CP30</f>
        <v>0</v>
      </c>
      <c r="F70" s="241">
        <f>'[1]Avail_Ex Bus'!CQ30</f>
        <v>0</v>
      </c>
      <c r="G70" s="241">
        <f>'[1]Avail_Ex Bus'!CR30</f>
        <v>0</v>
      </c>
      <c r="H70" s="241">
        <f>'[1]Avail_Ex Bus'!CS30</f>
        <v>0</v>
      </c>
      <c r="I70" s="241">
        <f>'[1]Avail_Ex Bus'!CT30</f>
        <v>30</v>
      </c>
      <c r="J70" s="241">
        <f>'[1]Avail_Ex Bus'!CU30</f>
        <v>11</v>
      </c>
      <c r="K70" s="241">
        <f>'[1]Avail_Ex Bus'!CV30</f>
        <v>0</v>
      </c>
      <c r="L70" s="241">
        <f>'[1]Avail_Ex Bus'!CW30</f>
        <v>25</v>
      </c>
      <c r="M70" s="241">
        <f>'[1]Avail_Ex Bus'!CX30</f>
        <v>16</v>
      </c>
      <c r="N70" s="241">
        <f>'[1]Avail_Ex Bus'!CY30</f>
        <v>0</v>
      </c>
      <c r="O70" s="221">
        <f t="shared" si="6"/>
        <v>82</v>
      </c>
    </row>
    <row r="71" spans="1:15">
      <c r="A71" s="219">
        <v>8</v>
      </c>
      <c r="B71" s="215" t="s">
        <v>178</v>
      </c>
      <c r="C71" s="241">
        <f>'[1]Avail_Ex Bus'!CN31</f>
        <v>0</v>
      </c>
      <c r="D71" s="241">
        <f>'[1]Avail_Ex Bus'!CO31</f>
        <v>0</v>
      </c>
      <c r="E71" s="241">
        <f>'[1]Avail_Ex Bus'!CP31</f>
        <v>0</v>
      </c>
      <c r="F71" s="241">
        <f>'[1]Avail_Ex Bus'!CQ31</f>
        <v>7</v>
      </c>
      <c r="G71" s="241">
        <f>'[1]Avail_Ex Bus'!CR31</f>
        <v>10</v>
      </c>
      <c r="H71" s="241">
        <f>'[1]Avail_Ex Bus'!CS31</f>
        <v>10</v>
      </c>
      <c r="I71" s="241">
        <f>'[1]Avail_Ex Bus'!CT31</f>
        <v>10</v>
      </c>
      <c r="J71" s="241">
        <f>'[1]Avail_Ex Bus'!CU31</f>
        <v>8</v>
      </c>
      <c r="K71" s="241">
        <f>'[1]Avail_Ex Bus'!CV31</f>
        <v>8</v>
      </c>
      <c r="L71" s="241">
        <f>'[1]Avail_Ex Bus'!CW31</f>
        <v>8</v>
      </c>
      <c r="M71" s="241">
        <f>'[1]Avail_Ex Bus'!CX31</f>
        <v>2</v>
      </c>
      <c r="N71" s="241">
        <f>'[1]Avail_Ex Bus'!CY31</f>
        <v>0</v>
      </c>
      <c r="O71" s="221">
        <f t="shared" si="6"/>
        <v>63</v>
      </c>
    </row>
    <row r="72" spans="1:15">
      <c r="A72" s="219">
        <v>9</v>
      </c>
      <c r="B72" s="215" t="s">
        <v>82</v>
      </c>
      <c r="C72" s="241">
        <f>'[1]Avail_Ex Bus'!CN32</f>
        <v>0</v>
      </c>
      <c r="D72" s="241">
        <f>'[1]Avail_Ex Bus'!CO32</f>
        <v>0</v>
      </c>
      <c r="E72" s="241">
        <f>'[1]Avail_Ex Bus'!CP32</f>
        <v>0</v>
      </c>
      <c r="F72" s="241">
        <f>'[1]Avail_Ex Bus'!CQ32</f>
        <v>3</v>
      </c>
      <c r="G72" s="241">
        <f>'[1]Avail_Ex Bus'!CR32</f>
        <v>5</v>
      </c>
      <c r="H72" s="241">
        <f>'[1]Avail_Ex Bus'!CS32</f>
        <v>10</v>
      </c>
      <c r="I72" s="241">
        <f>'[1]Avail_Ex Bus'!CT32</f>
        <v>10</v>
      </c>
      <c r="J72" s="241">
        <f>'[1]Avail_Ex Bus'!CU32</f>
        <v>5</v>
      </c>
      <c r="K72" s="241">
        <f>'[1]Avail_Ex Bus'!CV32</f>
        <v>6</v>
      </c>
      <c r="L72" s="241">
        <f>'[1]Avail_Ex Bus'!CW32</f>
        <v>6</v>
      </c>
      <c r="M72" s="241">
        <f>'[1]Avail_Ex Bus'!CX32</f>
        <v>0</v>
      </c>
      <c r="N72" s="241">
        <f>'[1]Avail_Ex Bus'!CY32</f>
        <v>0</v>
      </c>
      <c r="O72" s="221">
        <f t="shared" si="6"/>
        <v>45</v>
      </c>
    </row>
    <row r="73" spans="1:15">
      <c r="A73" s="219">
        <v>10</v>
      </c>
      <c r="B73" s="215" t="s">
        <v>83</v>
      </c>
      <c r="C73" s="241">
        <f>'[1]Avail_Ex Bus'!CN33</f>
        <v>28</v>
      </c>
      <c r="D73" s="241">
        <f>'[1]Avail_Ex Bus'!CO33</f>
        <v>25</v>
      </c>
      <c r="E73" s="241">
        <f>'[1]Avail_Ex Bus'!CP33</f>
        <v>25</v>
      </c>
      <c r="F73" s="241">
        <f>'[1]Avail_Ex Bus'!CQ33</f>
        <v>28</v>
      </c>
      <c r="G73" s="241">
        <f>'[1]Avail_Ex Bus'!CR33</f>
        <v>55</v>
      </c>
      <c r="H73" s="241">
        <f>'[1]Avail_Ex Bus'!CS33</f>
        <v>59</v>
      </c>
      <c r="I73" s="241">
        <f>'[1]Avail_Ex Bus'!CT33</f>
        <v>60</v>
      </c>
      <c r="J73" s="241">
        <f>'[1]Avail_Ex Bus'!CU33</f>
        <v>59</v>
      </c>
      <c r="K73" s="241">
        <f>'[1]Avail_Ex Bus'!CV33</f>
        <v>54</v>
      </c>
      <c r="L73" s="241">
        <f>'[1]Avail_Ex Bus'!CW33</f>
        <v>54</v>
      </c>
      <c r="M73" s="241">
        <f>'[1]Avail_Ex Bus'!CX33</f>
        <v>41</v>
      </c>
      <c r="N73" s="241">
        <f>'[1]Avail_Ex Bus'!CY33</f>
        <v>45</v>
      </c>
      <c r="O73" s="221">
        <f t="shared" si="6"/>
        <v>533</v>
      </c>
    </row>
    <row r="74" spans="1:15">
      <c r="A74" s="219">
        <v>11</v>
      </c>
      <c r="B74" s="215" t="s">
        <v>84</v>
      </c>
      <c r="C74" s="241">
        <f>'[1]Avail_Ex Bus'!CN34</f>
        <v>2</v>
      </c>
      <c r="D74" s="241">
        <f>'[1]Avail_Ex Bus'!CO34</f>
        <v>2</v>
      </c>
      <c r="E74" s="241">
        <f>'[1]Avail_Ex Bus'!CP34</f>
        <v>1.5</v>
      </c>
      <c r="F74" s="241">
        <f>'[1]Avail_Ex Bus'!CQ34</f>
        <v>3</v>
      </c>
      <c r="G74" s="241">
        <f>'[1]Avail_Ex Bus'!CR34</f>
        <v>3</v>
      </c>
      <c r="H74" s="241">
        <f>'[1]Avail_Ex Bus'!CS34</f>
        <v>7.5</v>
      </c>
      <c r="I74" s="241">
        <f>'[1]Avail_Ex Bus'!CT34</f>
        <v>7.5</v>
      </c>
      <c r="J74" s="241">
        <f>'[1]Avail_Ex Bus'!CU34</f>
        <v>7</v>
      </c>
      <c r="K74" s="241">
        <f>'[1]Avail_Ex Bus'!CV34</f>
        <v>5.5</v>
      </c>
      <c r="L74" s="241">
        <f>'[1]Avail_Ex Bus'!CW34</f>
        <v>3</v>
      </c>
      <c r="M74" s="241">
        <f>'[1]Avail_Ex Bus'!CX34</f>
        <v>3.5</v>
      </c>
      <c r="N74" s="241">
        <f>'[1]Avail_Ex Bus'!CY34</f>
        <v>2</v>
      </c>
      <c r="O74" s="221">
        <f t="shared" si="6"/>
        <v>47.5</v>
      </c>
    </row>
    <row r="75" spans="1:15">
      <c r="A75" s="219">
        <v>12</v>
      </c>
      <c r="B75" s="215" t="s">
        <v>179</v>
      </c>
      <c r="C75" s="241">
        <f>'[1]Avail_Ex Bus'!CN35</f>
        <v>0</v>
      </c>
      <c r="D75" s="241">
        <f>'[1]Avail_Ex Bus'!CO35</f>
        <v>0</v>
      </c>
      <c r="E75" s="241">
        <f>'[1]Avail_Ex Bus'!CP35</f>
        <v>0</v>
      </c>
      <c r="F75" s="241">
        <f>'[1]Avail_Ex Bus'!CQ35</f>
        <v>4</v>
      </c>
      <c r="G75" s="241">
        <f>'[1]Avail_Ex Bus'!CR35</f>
        <v>7</v>
      </c>
      <c r="H75" s="241">
        <f>'[1]Avail_Ex Bus'!CS35</f>
        <v>15</v>
      </c>
      <c r="I75" s="241">
        <f>'[1]Avail_Ex Bus'!CT35</f>
        <v>15</v>
      </c>
      <c r="J75" s="241">
        <f>'[1]Avail_Ex Bus'!CU35</f>
        <v>10</v>
      </c>
      <c r="K75" s="241">
        <f>'[1]Avail_Ex Bus'!CV35</f>
        <v>10</v>
      </c>
      <c r="L75" s="241">
        <f>'[1]Avail_Ex Bus'!CW35</f>
        <v>5</v>
      </c>
      <c r="M75" s="241">
        <f>'[1]Avail_Ex Bus'!CX35</f>
        <v>5</v>
      </c>
      <c r="N75" s="241">
        <f>'[1]Avail_Ex Bus'!CY35</f>
        <v>4</v>
      </c>
      <c r="O75" s="221">
        <f t="shared" si="6"/>
        <v>75</v>
      </c>
    </row>
    <row r="76" spans="1:15">
      <c r="A76" s="219">
        <v>13</v>
      </c>
      <c r="B76" s="215" t="s">
        <v>85</v>
      </c>
      <c r="C76" s="241">
        <f>'[1]Avail_Ex Bus'!CN36</f>
        <v>0</v>
      </c>
      <c r="D76" s="241">
        <f>'[1]Avail_Ex Bus'!CO36</f>
        <v>0</v>
      </c>
      <c r="E76" s="241">
        <f>'[1]Avail_Ex Bus'!CP36</f>
        <v>0</v>
      </c>
      <c r="F76" s="241">
        <f>'[1]Avail_Ex Bus'!CQ36</f>
        <v>0</v>
      </c>
      <c r="G76" s="241">
        <f>'[1]Avail_Ex Bus'!CR36</f>
        <v>0</v>
      </c>
      <c r="H76" s="241">
        <f>'[1]Avail_Ex Bus'!CS36</f>
        <v>0</v>
      </c>
      <c r="I76" s="241">
        <f>'[1]Avail_Ex Bus'!CT36</f>
        <v>0</v>
      </c>
      <c r="J76" s="241">
        <f>'[1]Avail_Ex Bus'!CU36</f>
        <v>0</v>
      </c>
      <c r="K76" s="241">
        <f>'[1]Avail_Ex Bus'!CV36</f>
        <v>0</v>
      </c>
      <c r="L76" s="241">
        <f>'[1]Avail_Ex Bus'!CW36</f>
        <v>0</v>
      </c>
      <c r="M76" s="241">
        <f>'[1]Avail_Ex Bus'!CX36</f>
        <v>0</v>
      </c>
      <c r="N76" s="241">
        <f>'[1]Avail_Ex Bus'!CY36</f>
        <v>0</v>
      </c>
      <c r="O76" s="221">
        <f t="shared" si="6"/>
        <v>0</v>
      </c>
    </row>
    <row r="77" spans="1:15">
      <c r="A77" s="219">
        <v>14</v>
      </c>
      <c r="B77" s="215" t="s">
        <v>86</v>
      </c>
      <c r="C77" s="241">
        <f>'[1]Avail_Ex Bus'!CN37</f>
        <v>0</v>
      </c>
      <c r="D77" s="241">
        <f>'[1]Avail_Ex Bus'!CO37</f>
        <v>0</v>
      </c>
      <c r="E77" s="241">
        <f>'[1]Avail_Ex Bus'!CP37</f>
        <v>0</v>
      </c>
      <c r="F77" s="241">
        <f>'[1]Avail_Ex Bus'!CQ37</f>
        <v>0</v>
      </c>
      <c r="G77" s="241">
        <f>'[1]Avail_Ex Bus'!CR37</f>
        <v>0</v>
      </c>
      <c r="H77" s="241">
        <f>'[1]Avail_Ex Bus'!CS37</f>
        <v>0</v>
      </c>
      <c r="I77" s="241">
        <f>'[1]Avail_Ex Bus'!CT37</f>
        <v>0</v>
      </c>
      <c r="J77" s="241">
        <f>'[1]Avail_Ex Bus'!CU37</f>
        <v>0</v>
      </c>
      <c r="K77" s="241">
        <f>'[1]Avail_Ex Bus'!CV37</f>
        <v>0</v>
      </c>
      <c r="L77" s="241">
        <f>'[1]Avail_Ex Bus'!CW37</f>
        <v>0</v>
      </c>
      <c r="M77" s="241">
        <f>'[1]Avail_Ex Bus'!CX37</f>
        <v>0</v>
      </c>
      <c r="N77" s="241">
        <f>'[1]Avail_Ex Bus'!CY37</f>
        <v>0</v>
      </c>
      <c r="O77" s="221">
        <f t="shared" si="6"/>
        <v>0</v>
      </c>
    </row>
    <row r="78" spans="1:15">
      <c r="A78" s="228"/>
      <c r="B78" s="238" t="s">
        <v>87</v>
      </c>
      <c r="C78" s="226">
        <f>SUM(C64:C77)</f>
        <v>127.8391812865497</v>
      </c>
      <c r="D78" s="226">
        <f t="shared" ref="D78:N78" si="7">SUM(D64:D77)</f>
        <v>80.839181286549703</v>
      </c>
      <c r="E78" s="226">
        <f t="shared" si="7"/>
        <v>81.339181286549703</v>
      </c>
      <c r="F78" s="226">
        <f t="shared" si="7"/>
        <v>129.64619883040936</v>
      </c>
      <c r="G78" s="226">
        <f t="shared" si="7"/>
        <v>245.35672514619881</v>
      </c>
      <c r="H78" s="226">
        <f t="shared" si="7"/>
        <v>329.53508771929825</v>
      </c>
      <c r="I78" s="226">
        <f t="shared" si="7"/>
        <v>388.89181286549706</v>
      </c>
      <c r="J78" s="226">
        <f t="shared" si="7"/>
        <v>361.90935672514621</v>
      </c>
      <c r="K78" s="226">
        <f t="shared" si="7"/>
        <v>275.57017543859649</v>
      </c>
      <c r="L78" s="226">
        <f t="shared" si="7"/>
        <v>216.71345029239765</v>
      </c>
      <c r="M78" s="226">
        <f t="shared" si="7"/>
        <v>167.5029239766082</v>
      </c>
      <c r="N78" s="226">
        <f t="shared" si="7"/>
        <v>128.35672514619881</v>
      </c>
      <c r="O78" s="230">
        <f>SUM(O64:O77)</f>
        <v>2533.5</v>
      </c>
    </row>
    <row r="79" spans="1:15">
      <c r="A79" s="215"/>
      <c r="B79" s="215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6"/>
    </row>
    <row r="80" spans="1:15">
      <c r="A80" s="238" t="s">
        <v>88</v>
      </c>
      <c r="B80" s="238" t="s">
        <v>89</v>
      </c>
      <c r="C80" s="226">
        <f>C61+C78</f>
        <v>1469.4522506163462</v>
      </c>
      <c r="D80" s="226">
        <f t="shared" ref="D80:O80" si="8">D61+D78</f>
        <v>1449.5750176421429</v>
      </c>
      <c r="E80" s="226">
        <f t="shared" si="8"/>
        <v>1328.8894690035463</v>
      </c>
      <c r="F80" s="226">
        <f t="shared" si="8"/>
        <v>1087.4998861639579</v>
      </c>
      <c r="G80" s="226">
        <f t="shared" si="8"/>
        <v>1242.0709309577012</v>
      </c>
      <c r="H80" s="226">
        <f t="shared" si="8"/>
        <v>1461.5432174110006</v>
      </c>
      <c r="I80" s="226">
        <f t="shared" si="8"/>
        <v>1775.2253178396202</v>
      </c>
      <c r="J80" s="226">
        <f t="shared" si="8"/>
        <v>1703.5224260549426</v>
      </c>
      <c r="K80" s="226">
        <f t="shared" si="8"/>
        <v>1661.9036804127195</v>
      </c>
      <c r="L80" s="226">
        <f t="shared" si="8"/>
        <v>1603.0469552665209</v>
      </c>
      <c r="M80" s="226">
        <f t="shared" si="8"/>
        <v>1464.3955576620781</v>
      </c>
      <c r="N80" s="226">
        <f t="shared" si="8"/>
        <v>1514.690230120322</v>
      </c>
      <c r="O80" s="226">
        <f t="shared" si="8"/>
        <v>17761.8149391509</v>
      </c>
    </row>
    <row r="81" spans="1:15">
      <c r="A81" s="238" t="s">
        <v>90</v>
      </c>
      <c r="B81" s="228" t="s">
        <v>95</v>
      </c>
      <c r="C81" s="226">
        <f>C80+C49</f>
        <v>3627.5088957044973</v>
      </c>
      <c r="D81" s="226">
        <f t="shared" ref="D81:O81" si="9">D80+D49</f>
        <v>3578.2691832830424</v>
      </c>
      <c r="E81" s="226">
        <f t="shared" si="9"/>
        <v>3301.3375132244232</v>
      </c>
      <c r="F81" s="226">
        <f t="shared" si="9"/>
        <v>3170.0610254654457</v>
      </c>
      <c r="G81" s="226">
        <f t="shared" si="9"/>
        <v>3528.804238667778</v>
      </c>
      <c r="H81" s="226">
        <f t="shared" si="9"/>
        <v>3752.9917370157423</v>
      </c>
      <c r="I81" s="226">
        <f t="shared" si="9"/>
        <v>4334.1949591114453</v>
      </c>
      <c r="J81" s="226">
        <f t="shared" si="9"/>
        <v>4251.0949704599152</v>
      </c>
      <c r="K81" s="226">
        <f t="shared" si="9"/>
        <v>4268.0527795693342</v>
      </c>
      <c r="L81" s="226">
        <f t="shared" si="9"/>
        <v>4259.1481273342906</v>
      </c>
      <c r="M81" s="226">
        <f t="shared" si="9"/>
        <v>3909.0362924311266</v>
      </c>
      <c r="N81" s="226">
        <f t="shared" si="9"/>
        <v>4085.1578276183745</v>
      </c>
      <c r="O81" s="226">
        <f t="shared" si="9"/>
        <v>46065.657549885414</v>
      </c>
    </row>
    <row r="82" spans="1:15">
      <c r="A82" s="238" t="s">
        <v>92</v>
      </c>
      <c r="B82" s="228" t="s">
        <v>180</v>
      </c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30"/>
    </row>
    <row r="83" spans="1:15">
      <c r="A83" s="238" t="s">
        <v>94</v>
      </c>
      <c r="B83" s="228" t="s">
        <v>181</v>
      </c>
      <c r="C83" s="226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30"/>
    </row>
  </sheetData>
  <mergeCells count="1">
    <mergeCell ref="C4:N4"/>
  </mergeCells>
  <pageMargins left="0.7" right="0.7" top="0.75" bottom="0.75" header="0.3" footer="0.3"/>
  <pageSetup paperSize="9" scale="47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O83"/>
  <sheetViews>
    <sheetView view="pageBreakPreview" zoomScale="60" workbookViewId="0"/>
  </sheetViews>
  <sheetFormatPr defaultRowHeight="12.75"/>
  <cols>
    <col min="1" max="1" width="9.28515625" style="199" bestFit="1" customWidth="1"/>
    <col min="2" max="2" width="39.5703125" style="199" bestFit="1" customWidth="1"/>
    <col min="3" max="3" width="9.42578125" style="199" bestFit="1" customWidth="1"/>
    <col min="4" max="4" width="9.85546875" style="199" bestFit="1" customWidth="1"/>
    <col min="5" max="6" width="9.28515625" style="199" bestFit="1" customWidth="1"/>
    <col min="7" max="7" width="9.7109375" style="199" bestFit="1" customWidth="1"/>
    <col min="8" max="8" width="9.42578125" style="199" bestFit="1" customWidth="1"/>
    <col min="9" max="9" width="9.28515625" style="199" bestFit="1" customWidth="1"/>
    <col min="10" max="10" width="9.7109375" style="199" bestFit="1" customWidth="1"/>
    <col min="11" max="11" width="9.42578125" style="199" bestFit="1" customWidth="1"/>
    <col min="12" max="14" width="9.28515625" style="199" bestFit="1" customWidth="1"/>
    <col min="15" max="15" width="10.42578125" style="199" bestFit="1" customWidth="1"/>
    <col min="16" max="16384" width="9.140625" style="199"/>
  </cols>
  <sheetData>
    <row r="1" spans="1:15">
      <c r="A1" s="195"/>
      <c r="B1" s="196"/>
      <c r="C1" s="197"/>
      <c r="D1" s="197"/>
      <c r="E1" s="196"/>
      <c r="F1" s="196"/>
      <c r="G1" s="196" t="s">
        <v>0</v>
      </c>
      <c r="H1" s="196"/>
      <c r="I1" s="196"/>
      <c r="J1" s="196"/>
      <c r="K1" s="196"/>
      <c r="L1" s="196"/>
      <c r="M1" s="196"/>
      <c r="N1" s="196"/>
      <c r="O1" s="198"/>
    </row>
    <row r="2" spans="1:15" ht="18">
      <c r="A2" s="200" t="s">
        <v>144</v>
      </c>
      <c r="B2" s="201"/>
      <c r="C2" s="202" t="s">
        <v>186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4" t="s">
        <v>146</v>
      </c>
    </row>
    <row r="3" spans="1:1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6"/>
    </row>
    <row r="4" spans="1:15">
      <c r="A4" s="207"/>
      <c r="B4" s="208" t="s">
        <v>147</v>
      </c>
      <c r="C4" s="209" t="s">
        <v>148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O4" s="206"/>
    </row>
    <row r="5" spans="1:15">
      <c r="A5" s="212" t="s">
        <v>7</v>
      </c>
      <c r="B5" s="212" t="s">
        <v>149</v>
      </c>
      <c r="C5" s="213">
        <v>40269</v>
      </c>
      <c r="D5" s="213">
        <v>40299</v>
      </c>
      <c r="E5" s="213">
        <v>40330</v>
      </c>
      <c r="F5" s="213">
        <v>40360</v>
      </c>
      <c r="G5" s="213">
        <v>40391</v>
      </c>
      <c r="H5" s="213">
        <v>40422</v>
      </c>
      <c r="I5" s="213">
        <v>40452</v>
      </c>
      <c r="J5" s="213">
        <v>40483</v>
      </c>
      <c r="K5" s="213">
        <v>40513</v>
      </c>
      <c r="L5" s="213">
        <v>40544</v>
      </c>
      <c r="M5" s="213">
        <v>40575</v>
      </c>
      <c r="N5" s="213">
        <v>40603</v>
      </c>
      <c r="O5" s="214" t="s">
        <v>139</v>
      </c>
    </row>
    <row r="6" spans="1:15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1:15">
      <c r="A7" s="217" t="s">
        <v>31</v>
      </c>
      <c r="B7" s="216" t="s">
        <v>32</v>
      </c>
      <c r="C7" s="215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6"/>
    </row>
    <row r="8" spans="1:15">
      <c r="A8" s="219">
        <v>1</v>
      </c>
      <c r="B8" s="215" t="s">
        <v>33</v>
      </c>
      <c r="C8" s="220">
        <f>[1]West!AC153</f>
        <v>47.529124438400004</v>
      </c>
      <c r="D8" s="220">
        <f>[1]West!AD153</f>
        <v>44.722547343999999</v>
      </c>
      <c r="E8" s="220">
        <f>[1]West!AE153</f>
        <v>49.1030670496</v>
      </c>
      <c r="F8" s="220">
        <f>[1]West!AF153</f>
        <v>52.255109676799997</v>
      </c>
      <c r="G8" s="220">
        <f>[1]West!AG153</f>
        <v>59.140363590399993</v>
      </c>
      <c r="H8" s="220">
        <f>[1]West!AH153</f>
        <v>56.398693942400001</v>
      </c>
      <c r="I8" s="220">
        <f>[1]West!AI153</f>
        <v>58.567117625600005</v>
      </c>
      <c r="J8" s="220">
        <f>[1]West!AJ153</f>
        <v>49.431419942400005</v>
      </c>
      <c r="K8" s="220">
        <f>[1]West!AK153</f>
        <v>52.410427491199997</v>
      </c>
      <c r="L8" s="220">
        <f>[1]West!AL153</f>
        <v>53.075795257599999</v>
      </c>
      <c r="M8" s="220">
        <f>[1]West!AM153</f>
        <v>47.332943708800009</v>
      </c>
      <c r="N8" s="220">
        <f>[1]West!AN153</f>
        <v>52.803712083199997</v>
      </c>
      <c r="O8" s="221">
        <f>SUM(C8:N8)</f>
        <v>622.77032215040003</v>
      </c>
    </row>
    <row r="9" spans="1:15">
      <c r="A9" s="219">
        <v>2</v>
      </c>
      <c r="B9" s="215" t="s">
        <v>34</v>
      </c>
      <c r="C9" s="220">
        <f>[1]West!AC154</f>
        <v>41.340362527000003</v>
      </c>
      <c r="D9" s="220">
        <f>[1]West!AD154</f>
        <v>44.185546537000008</v>
      </c>
      <c r="E9" s="220">
        <f>[1]West!AE154</f>
        <v>47.423169524999992</v>
      </c>
      <c r="F9" s="220">
        <f>[1]West!AF154</f>
        <v>50.200386872999992</v>
      </c>
      <c r="G9" s="220">
        <f>[1]West!AG154</f>
        <v>51.199572088000011</v>
      </c>
      <c r="H9" s="220">
        <f>[1]West!AH154</f>
        <v>0</v>
      </c>
      <c r="I9" s="220">
        <f>[1]West!AI154</f>
        <v>43.398081751000007</v>
      </c>
      <c r="J9" s="220">
        <f>[1]West!AJ154</f>
        <v>40.699502532000004</v>
      </c>
      <c r="K9" s="220">
        <f>[1]West!AK154</f>
        <v>47.556570293999997</v>
      </c>
      <c r="L9" s="220">
        <f>[1]West!AL154</f>
        <v>47.79548183</v>
      </c>
      <c r="M9" s="220">
        <f>[1]West!AM154</f>
        <v>42.024858620000003</v>
      </c>
      <c r="N9" s="220">
        <f>[1]West!AN154</f>
        <v>49.240025817999999</v>
      </c>
      <c r="O9" s="221">
        <f t="shared" ref="O9:O21" si="0">SUM(C9:N9)</f>
        <v>505.06355839500003</v>
      </c>
    </row>
    <row r="10" spans="1:15">
      <c r="A10" s="219">
        <v>3</v>
      </c>
      <c r="B10" s="222" t="s">
        <v>35</v>
      </c>
      <c r="C10" s="220">
        <f>[1]West!AC155</f>
        <v>78.821572392100009</v>
      </c>
      <c r="D10" s="220">
        <f>[1]West!AD155</f>
        <v>84.048553759300006</v>
      </c>
      <c r="E10" s="220">
        <f>[1]West!AE155</f>
        <v>82.865174553800017</v>
      </c>
      <c r="F10" s="220">
        <f>[1]West!AF155</f>
        <v>84.242369792799991</v>
      </c>
      <c r="G10" s="220">
        <f>[1]West!AG155</f>
        <v>65.937151183600008</v>
      </c>
      <c r="H10" s="220">
        <f>[1]West!AH155</f>
        <v>38.338304514500003</v>
      </c>
      <c r="I10" s="220">
        <f>[1]West!AI155</f>
        <v>75.738242871699995</v>
      </c>
      <c r="J10" s="220">
        <f>[1]West!AJ155</f>
        <v>74.85346215460001</v>
      </c>
      <c r="K10" s="220">
        <f>[1]West!AK155</f>
        <v>78.809428067900015</v>
      </c>
      <c r="L10" s="220">
        <f>[1]West!AL155</f>
        <v>75.825145098200011</v>
      </c>
      <c r="M10" s="220">
        <f>[1]West!AM155</f>
        <v>71.47274548450001</v>
      </c>
      <c r="N10" s="220">
        <f>[1]West!AN155</f>
        <v>78.380012734200008</v>
      </c>
      <c r="O10" s="221">
        <f t="shared" si="0"/>
        <v>889.33216260720019</v>
      </c>
    </row>
    <row r="11" spans="1:15">
      <c r="A11" s="219">
        <v>4</v>
      </c>
      <c r="B11" s="215" t="s">
        <v>36</v>
      </c>
      <c r="C11" s="220">
        <f>[1]West!AC156</f>
        <v>61.209831967199996</v>
      </c>
      <c r="D11" s="220">
        <f>[1]West!AD156</f>
        <v>64.3661284736</v>
      </c>
      <c r="E11" s="220">
        <f>[1]West!AE156</f>
        <v>56.817159721600007</v>
      </c>
      <c r="F11" s="220">
        <f>[1]West!AF156</f>
        <v>38.104815321600007</v>
      </c>
      <c r="G11" s="220">
        <f>[1]West!AG156</f>
        <v>65.466740262399995</v>
      </c>
      <c r="H11" s="220">
        <f>[1]West!AH156</f>
        <v>27.526141903959143</v>
      </c>
      <c r="I11" s="220">
        <f>[1]West!AI156</f>
        <v>57.935027478400002</v>
      </c>
      <c r="J11" s="220">
        <f>[1]West!AJ156</f>
        <v>53.186059005600008</v>
      </c>
      <c r="K11" s="220">
        <f>[1]West!AK156</f>
        <v>56.6588545344</v>
      </c>
      <c r="L11" s="220">
        <f>[1]West!AL156</f>
        <v>58.918373757600001</v>
      </c>
      <c r="M11" s="220">
        <f>[1]West!AM156</f>
        <v>53.39964435440001</v>
      </c>
      <c r="N11" s="220">
        <f>[1]West!AN156</f>
        <v>62.451820206400008</v>
      </c>
      <c r="O11" s="221">
        <f t="shared" si="0"/>
        <v>656.04059698715923</v>
      </c>
    </row>
    <row r="12" spans="1:15">
      <c r="A12" s="219">
        <v>5</v>
      </c>
      <c r="B12" s="215" t="s">
        <v>37</v>
      </c>
      <c r="C12" s="220">
        <f>[1]West!AC157</f>
        <v>38.830961000000002</v>
      </c>
      <c r="D12" s="220">
        <f>[1]West!AD157</f>
        <v>40.750353500000003</v>
      </c>
      <c r="E12" s="220">
        <f>[1]West!AE157</f>
        <v>34.641672999999997</v>
      </c>
      <c r="F12" s="220">
        <f>[1]West!AF157</f>
        <v>34.968682000000001</v>
      </c>
      <c r="G12" s="220">
        <f>[1]West!AG157</f>
        <v>0</v>
      </c>
      <c r="H12" s="220">
        <f>[1]West!AH157</f>
        <v>0</v>
      </c>
      <c r="I12" s="220">
        <f>[1]West!AI157</f>
        <v>32.887866000000002</v>
      </c>
      <c r="J12" s="220">
        <f>[1]West!AJ157</f>
        <v>25.686385999999999</v>
      </c>
      <c r="K12" s="220">
        <f>[1]West!AK157</f>
        <v>40.196560500000004</v>
      </c>
      <c r="L12" s="220">
        <f>[1]West!AL157</f>
        <v>19.714586499999999</v>
      </c>
      <c r="M12" s="220">
        <f>[1]West!AM157</f>
        <v>16.740333</v>
      </c>
      <c r="N12" s="220">
        <f>[1]West!AN157</f>
        <v>39.953333999999998</v>
      </c>
      <c r="O12" s="221">
        <f t="shared" si="0"/>
        <v>324.37073550000002</v>
      </c>
    </row>
    <row r="13" spans="1:15">
      <c r="A13" s="219">
        <v>6</v>
      </c>
      <c r="B13" s="222" t="s">
        <v>38</v>
      </c>
      <c r="C13" s="220">
        <f>[1]West!AC158</f>
        <v>33.624268000000001</v>
      </c>
      <c r="D13" s="220">
        <f>[1]West!AD158</f>
        <v>36.362552000000001</v>
      </c>
      <c r="E13" s="220">
        <f>[1]West!AE158</f>
        <v>33.522995000000002</v>
      </c>
      <c r="F13" s="220">
        <f>[1]West!AF158</f>
        <v>33.499623499999998</v>
      </c>
      <c r="G13" s="220">
        <f>[1]West!AG158</f>
        <v>32.541829</v>
      </c>
      <c r="H13" s="220">
        <f>[1]West!AH158</f>
        <v>0</v>
      </c>
      <c r="I13" s="220">
        <f>[1]West!AI158</f>
        <v>28.472373999999999</v>
      </c>
      <c r="J13" s="220">
        <f>[1]West!AJ158</f>
        <v>27.321175499999999</v>
      </c>
      <c r="K13" s="220">
        <f>[1]West!AK158</f>
        <v>34.017722499999998</v>
      </c>
      <c r="L13" s="220">
        <f>[1]West!AL158</f>
        <v>17.196673000000001</v>
      </c>
      <c r="M13" s="220">
        <f>[1]West!AM158</f>
        <v>14.7154995</v>
      </c>
      <c r="N13" s="220">
        <f>[1]West!AN158</f>
        <v>29.786864999999999</v>
      </c>
      <c r="O13" s="221">
        <f t="shared" si="0"/>
        <v>321.061577</v>
      </c>
    </row>
    <row r="14" spans="1:15">
      <c r="A14" s="219">
        <v>7</v>
      </c>
      <c r="B14" s="215" t="s">
        <v>150</v>
      </c>
      <c r="C14" s="220">
        <f>[1]West!AC188</f>
        <v>21.492770208</v>
      </c>
      <c r="D14" s="220">
        <f>[1]West!AD188</f>
        <v>22.676477431999995</v>
      </c>
      <c r="E14" s="220">
        <f>[1]West!AE188</f>
        <v>20.796303499999997</v>
      </c>
      <c r="F14" s="220">
        <f>[1]West!AF188</f>
        <v>22.5099476392</v>
      </c>
      <c r="G14" s="220">
        <f>[1]West!AG188</f>
        <v>23.767649953599996</v>
      </c>
      <c r="H14" s="220">
        <f>[1]West!AH188</f>
        <v>23.220222838400002</v>
      </c>
      <c r="I14" s="220">
        <f>[1]West!AI188</f>
        <v>20.957563144000002</v>
      </c>
      <c r="J14" s="220">
        <f>[1]West!AJ188</f>
        <v>19.660484530400002</v>
      </c>
      <c r="K14" s="220">
        <f>[1]West!AK188</f>
        <v>19.118423912000001</v>
      </c>
      <c r="L14" s="220">
        <f>[1]West!AL188</f>
        <v>20.667974560800001</v>
      </c>
      <c r="M14" s="220">
        <f>[1]West!AM188</f>
        <v>18.630366260799999</v>
      </c>
      <c r="N14" s="220">
        <f>[1]West!AN188</f>
        <v>22.2042991464</v>
      </c>
      <c r="O14" s="221">
        <f t="shared" si="0"/>
        <v>255.70248312559997</v>
      </c>
    </row>
    <row r="15" spans="1:15">
      <c r="A15" s="219">
        <v>8</v>
      </c>
      <c r="B15" s="215" t="s">
        <v>39</v>
      </c>
      <c r="C15" s="220">
        <f>[1]West!AC159</f>
        <v>8.9064324999999993</v>
      </c>
      <c r="D15" s="220">
        <f>[1]West!AD159</f>
        <v>8.2318409999999993</v>
      </c>
      <c r="E15" s="220">
        <f>[1]West!AE159</f>
        <v>7.6601305000000002</v>
      </c>
      <c r="F15" s="220">
        <f>[1]West!AF159</f>
        <v>9.1751699999999996</v>
      </c>
      <c r="G15" s="220">
        <f>[1]West!AG159</f>
        <v>4.1188339999999997</v>
      </c>
      <c r="H15" s="220">
        <f>[1]West!AH159</f>
        <v>-0.65204200000000001</v>
      </c>
      <c r="I15" s="220">
        <f>[1]West!AI159</f>
        <v>7.9474729999999996</v>
      </c>
      <c r="J15" s="220">
        <f>[1]West!AJ159</f>
        <v>6.7590085000000002</v>
      </c>
      <c r="K15" s="220">
        <f>[1]West!AK159</f>
        <v>7.0455449999999997</v>
      </c>
      <c r="L15" s="220">
        <f>[1]West!AL159</f>
        <v>7.869567</v>
      </c>
      <c r="M15" s="220">
        <f>[1]West!AM159</f>
        <v>8.2341859999999993</v>
      </c>
      <c r="N15" s="220">
        <f>[1]West!AN159</f>
        <v>9.6928769999999993</v>
      </c>
      <c r="O15" s="221">
        <f t="shared" si="0"/>
        <v>84.98902249999999</v>
      </c>
    </row>
    <row r="16" spans="1:15">
      <c r="A16" s="219">
        <v>9</v>
      </c>
      <c r="B16" s="215" t="s">
        <v>40</v>
      </c>
      <c r="C16" s="220">
        <f>[1]West!AC160</f>
        <v>34.573599999999999</v>
      </c>
      <c r="D16" s="220">
        <f>[1]West!AD160</f>
        <v>39.956708499999998</v>
      </c>
      <c r="E16" s="220">
        <f>[1]West!AE160</f>
        <v>47.344242000000001</v>
      </c>
      <c r="F16" s="220">
        <f>[1]West!AF160</f>
        <v>26.892769999999999</v>
      </c>
      <c r="G16" s="220">
        <f>[1]West!AG160</f>
        <v>54.022244499999992</v>
      </c>
      <c r="H16" s="220">
        <f>[1]West!AH160</f>
        <v>58.025891000000001</v>
      </c>
      <c r="I16" s="220">
        <f>[1]West!AI160</f>
        <v>54.303120999999997</v>
      </c>
      <c r="J16" s="220">
        <f>[1]West!AJ160</f>
        <v>37.702567000000002</v>
      </c>
      <c r="K16" s="220">
        <f>[1]West!AK160</f>
        <v>39.728235499999997</v>
      </c>
      <c r="L16" s="220">
        <f>[1]West!AL160</f>
        <v>38.459340500000003</v>
      </c>
      <c r="M16" s="220">
        <f>[1]West!AM160</f>
        <v>36.980496500000001</v>
      </c>
      <c r="N16" s="220">
        <f>[1]West!AN160</f>
        <v>46.5119075</v>
      </c>
      <c r="O16" s="221">
        <f t="shared" si="0"/>
        <v>514.50112399999989</v>
      </c>
    </row>
    <row r="17" spans="1:15">
      <c r="A17" s="219"/>
      <c r="B17" s="215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1">
        <f t="shared" si="0"/>
        <v>0</v>
      </c>
    </row>
    <row r="18" spans="1:15">
      <c r="A18" s="219">
        <v>10</v>
      </c>
      <c r="B18" s="223" t="s">
        <v>151</v>
      </c>
      <c r="C18" s="220">
        <f>[1]West!AC161</f>
        <v>0</v>
      </c>
      <c r="D18" s="220">
        <f>[1]West!AD161</f>
        <v>0</v>
      </c>
      <c r="E18" s="220">
        <f>[1]West!AE161</f>
        <v>0</v>
      </c>
      <c r="F18" s="220">
        <f>[1]West!AF161</f>
        <v>0</v>
      </c>
      <c r="G18" s="220">
        <f>[1]West!AG161</f>
        <v>0</v>
      </c>
      <c r="H18" s="220">
        <f>[1]West!AH161</f>
        <v>0</v>
      </c>
      <c r="I18" s="220">
        <f>[1]West!AI161</f>
        <v>0</v>
      </c>
      <c r="J18" s="220">
        <f>[1]West!AJ161</f>
        <v>0</v>
      </c>
      <c r="K18" s="220">
        <f>[1]West!AK161</f>
        <v>0</v>
      </c>
      <c r="L18" s="220">
        <f>[1]West!AL161</f>
        <v>0</v>
      </c>
      <c r="M18" s="220">
        <f>[1]West!AM161</f>
        <v>0</v>
      </c>
      <c r="N18" s="220">
        <f>[1]West!AN161</f>
        <v>0</v>
      </c>
      <c r="O18" s="221">
        <f t="shared" si="0"/>
        <v>0</v>
      </c>
    </row>
    <row r="19" spans="1:15">
      <c r="A19" s="219">
        <v>11</v>
      </c>
      <c r="B19" s="223" t="s">
        <v>152</v>
      </c>
      <c r="C19" s="220">
        <f>[1]West!AC162</f>
        <v>0</v>
      </c>
      <c r="D19" s="220">
        <f>[1]West!AD162</f>
        <v>0</v>
      </c>
      <c r="E19" s="220">
        <f>[1]West!AE162</f>
        <v>0</v>
      </c>
      <c r="F19" s="220">
        <f>[1]West!AF162</f>
        <v>0</v>
      </c>
      <c r="G19" s="220">
        <f>[1]West!AG162</f>
        <v>0</v>
      </c>
      <c r="H19" s="220">
        <f>[1]West!AH162</f>
        <v>0</v>
      </c>
      <c r="I19" s="220">
        <f>[1]West!AI162</f>
        <v>0</v>
      </c>
      <c r="J19" s="220">
        <f>[1]West!AJ162</f>
        <v>0</v>
      </c>
      <c r="K19" s="220">
        <f>[1]West!AK162</f>
        <v>0</v>
      </c>
      <c r="L19" s="220">
        <f>[1]West!AL162</f>
        <v>0</v>
      </c>
      <c r="M19" s="220">
        <f>[1]West!AM162</f>
        <v>0</v>
      </c>
      <c r="N19" s="220">
        <f>[1]West!AN162</f>
        <v>0</v>
      </c>
      <c r="O19" s="221">
        <f t="shared" si="0"/>
        <v>0</v>
      </c>
    </row>
    <row r="20" spans="1:15">
      <c r="A20" s="219">
        <v>12</v>
      </c>
      <c r="B20" s="223" t="s">
        <v>153</v>
      </c>
      <c r="C20" s="220">
        <f>[1]West!AC163</f>
        <v>0</v>
      </c>
      <c r="D20" s="220">
        <f>[1]West!AD163</f>
        <v>0</v>
      </c>
      <c r="E20" s="220">
        <f>[1]West!AE163</f>
        <v>0</v>
      </c>
      <c r="F20" s="220">
        <f>[1]West!AF163</f>
        <v>0</v>
      </c>
      <c r="G20" s="220">
        <f>[1]West!AG163</f>
        <v>0</v>
      </c>
      <c r="H20" s="220">
        <f>[1]West!AH163</f>
        <v>0</v>
      </c>
      <c r="I20" s="220">
        <f>[1]West!AI163</f>
        <v>0</v>
      </c>
      <c r="J20" s="220">
        <f>[1]West!AJ163</f>
        <v>0</v>
      </c>
      <c r="K20" s="220">
        <f>[1]West!AK163</f>
        <v>0</v>
      </c>
      <c r="L20" s="220">
        <f>[1]West!AL163</f>
        <v>0</v>
      </c>
      <c r="M20" s="220">
        <f>[1]West!AM163</f>
        <v>0</v>
      </c>
      <c r="N20" s="220">
        <f>[1]West!AN163</f>
        <v>0</v>
      </c>
      <c r="O20" s="221">
        <f t="shared" si="0"/>
        <v>0</v>
      </c>
    </row>
    <row r="21" spans="1:15">
      <c r="A21" s="219">
        <v>13</v>
      </c>
      <c r="B21" s="223" t="s">
        <v>154</v>
      </c>
      <c r="C21" s="220">
        <f>[1]West!AC189</f>
        <v>10.322791559999999</v>
      </c>
      <c r="D21" s="220">
        <f>[1]West!AD189</f>
        <v>10.405873079999999</v>
      </c>
      <c r="E21" s="220">
        <f>[1]West!AE189</f>
        <v>8.7931648799999991</v>
      </c>
      <c r="F21" s="220">
        <f>[1]West!AF189</f>
        <v>7.6232098800000001</v>
      </c>
      <c r="G21" s="220">
        <f>[1]West!AG189</f>
        <v>4.9345081200000003</v>
      </c>
      <c r="H21" s="220">
        <f>[1]West!AH189</f>
        <v>0</v>
      </c>
      <c r="I21" s="220">
        <f>[1]West!AI189</f>
        <v>14.228003519999998</v>
      </c>
      <c r="J21" s="220">
        <f>[1]West!AJ189</f>
        <v>9.6312196079999968</v>
      </c>
      <c r="K21" s="220">
        <f>[1]West!AK189</f>
        <v>9.7988305536000002</v>
      </c>
      <c r="L21" s="220">
        <f>[1]West!AL189</f>
        <v>10.233954688319999</v>
      </c>
      <c r="M21" s="220">
        <f>[1]West!AM189</f>
        <v>11.293844001983999</v>
      </c>
      <c r="N21" s="220">
        <f>[1]West!AN189</f>
        <v>11.037170474380801</v>
      </c>
      <c r="O21" s="221">
        <f t="shared" si="0"/>
        <v>108.30257036628478</v>
      </c>
    </row>
    <row r="22" spans="1:15">
      <c r="A22" s="216"/>
      <c r="B22" s="224" t="s">
        <v>155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</row>
    <row r="23" spans="1:15">
      <c r="A23" s="215"/>
      <c r="B23" s="215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6"/>
    </row>
    <row r="24" spans="1:15">
      <c r="A24" s="226"/>
      <c r="B24" s="227" t="s">
        <v>44</v>
      </c>
      <c r="C24" s="226">
        <f>SUM(C8:C23)</f>
        <v>376.65171459269999</v>
      </c>
      <c r="D24" s="226">
        <f t="shared" ref="D24:N24" si="1">SUM(D8:D23)</f>
        <v>395.70658162590001</v>
      </c>
      <c r="E24" s="226">
        <f t="shared" si="1"/>
        <v>388.96707973000002</v>
      </c>
      <c r="F24" s="226">
        <f t="shared" si="1"/>
        <v>359.47208468339988</v>
      </c>
      <c r="G24" s="226">
        <f t="shared" si="1"/>
        <v>361.12889269799996</v>
      </c>
      <c r="H24" s="226">
        <f t="shared" si="1"/>
        <v>202.85721219925915</v>
      </c>
      <c r="I24" s="226">
        <f t="shared" si="1"/>
        <v>394.43487039070004</v>
      </c>
      <c r="J24" s="226">
        <f t="shared" si="1"/>
        <v>344.93128477300002</v>
      </c>
      <c r="K24" s="226">
        <f t="shared" si="1"/>
        <v>385.34059835310006</v>
      </c>
      <c r="L24" s="226">
        <f t="shared" si="1"/>
        <v>349.75689219252001</v>
      </c>
      <c r="M24" s="226">
        <f t="shared" si="1"/>
        <v>320.82491743048405</v>
      </c>
      <c r="N24" s="226">
        <f t="shared" si="1"/>
        <v>402.06202396258078</v>
      </c>
      <c r="O24" s="226">
        <f>SUM(C24:N24)</f>
        <v>4282.1341526316437</v>
      </c>
    </row>
    <row r="25" spans="1:15" ht="12.75" hidden="1" customHeight="1">
      <c r="A25" s="215"/>
      <c r="B25" s="215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6"/>
    </row>
    <row r="26" spans="1:15" ht="12.75" hidden="1" customHeight="1">
      <c r="A26" s="216" t="s">
        <v>45</v>
      </c>
      <c r="B26" s="216" t="s">
        <v>156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6"/>
    </row>
    <row r="27" spans="1:15" ht="12.75" hidden="1" customHeight="1">
      <c r="A27" s="215">
        <v>1</v>
      </c>
      <c r="B27" s="215" t="s">
        <v>157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21"/>
    </row>
    <row r="28" spans="1:15" ht="12.75" hidden="1" customHeight="1">
      <c r="A28" s="215">
        <v>2</v>
      </c>
      <c r="B28" s="215" t="s">
        <v>158</v>
      </c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21"/>
    </row>
    <row r="29" spans="1:15" ht="12.75" hidden="1" customHeight="1">
      <c r="A29" s="215">
        <v>3</v>
      </c>
      <c r="B29" s="215" t="s">
        <v>159</v>
      </c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21"/>
    </row>
    <row r="30" spans="1:15" ht="12.75" hidden="1" customHeight="1">
      <c r="A30" s="228"/>
      <c r="B30" s="229" t="s">
        <v>160</v>
      </c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30"/>
    </row>
    <row r="31" spans="1:15">
      <c r="A31" s="215"/>
      <c r="B31" s="215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6"/>
    </row>
    <row r="32" spans="1:15">
      <c r="A32" s="217" t="s">
        <v>45</v>
      </c>
      <c r="B32" s="231" t="s">
        <v>50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6"/>
    </row>
    <row r="33" spans="1:15">
      <c r="A33" s="219">
        <v>1</v>
      </c>
      <c r="B33" s="232" t="s">
        <v>51</v>
      </c>
      <c r="C33" s="233">
        <f>[1]West!AC183</f>
        <v>17.987362057351497</v>
      </c>
      <c r="D33" s="233">
        <f>[1]West!AD183</f>
        <v>16.777708984821604</v>
      </c>
      <c r="E33" s="233">
        <f>[1]West!AE183</f>
        <v>12.7440124315021</v>
      </c>
      <c r="F33" s="233">
        <f>[1]West!AF183</f>
        <v>13.042135699170286</v>
      </c>
      <c r="G33" s="233">
        <f>[1]West!AG183</f>
        <v>2.396274570195942</v>
      </c>
      <c r="H33" s="233">
        <f>[1]West!AH183</f>
        <v>0</v>
      </c>
      <c r="I33" s="233">
        <f>[1]West!AI183</f>
        <v>17.137108523199998</v>
      </c>
      <c r="J33" s="233">
        <f>[1]West!AJ183</f>
        <v>14.091181024971347</v>
      </c>
      <c r="K33" s="233">
        <f>[1]West!AK183</f>
        <v>14.360614743665199</v>
      </c>
      <c r="L33" s="233">
        <f>[1]West!AL183</f>
        <v>14.624310552564182</v>
      </c>
      <c r="M33" s="233">
        <f>[1]West!AM183</f>
        <v>14.82853922621312</v>
      </c>
      <c r="N33" s="233">
        <f>[1]West!AN183</f>
        <v>15.008350814122768</v>
      </c>
      <c r="O33" s="221">
        <f t="shared" ref="O33:O38" si="2">SUM(C33:N33)</f>
        <v>152.99759862777805</v>
      </c>
    </row>
    <row r="34" spans="1:15">
      <c r="A34" s="219">
        <v>2</v>
      </c>
      <c r="B34" s="232" t="s">
        <v>52</v>
      </c>
      <c r="C34" s="233">
        <f>[1]West!AC184</f>
        <v>2.1246899919999938</v>
      </c>
      <c r="D34" s="233">
        <f>[1]West!AD184</f>
        <v>2.0876602591999966</v>
      </c>
      <c r="E34" s="233">
        <f>[1]West!AE184</f>
        <v>0.2965941232</v>
      </c>
      <c r="F34" s="233">
        <f>[1]West!AF184</f>
        <v>0.58672465760000414</v>
      </c>
      <c r="G34" s="233">
        <f>[1]West!AG184</f>
        <v>1.4674138943999979</v>
      </c>
      <c r="H34" s="233">
        <f>[1]West!AH184</f>
        <v>0.93162051680000346</v>
      </c>
      <c r="I34" s="233">
        <f>[1]West!AI184</f>
        <v>2.4152638239999997</v>
      </c>
      <c r="J34" s="233">
        <f>[1]West!AJ184</f>
        <v>1.139523403200001</v>
      </c>
      <c r="K34" s="233">
        <f>[1]West!AK184</f>
        <v>1.3081092592000014</v>
      </c>
      <c r="L34" s="233">
        <f>[1]West!AL184</f>
        <v>1.4523861795200008</v>
      </c>
      <c r="M34" s="233">
        <f>[1]West!AM184</f>
        <v>1.4493806365440012</v>
      </c>
      <c r="N34" s="233">
        <f>[1]West!AN184</f>
        <v>1.5529326604928007</v>
      </c>
      <c r="O34" s="221">
        <f t="shared" si="2"/>
        <v>16.812299406156804</v>
      </c>
    </row>
    <row r="35" spans="1:15">
      <c r="A35" s="219">
        <v>3</v>
      </c>
      <c r="B35" s="232" t="s">
        <v>161</v>
      </c>
      <c r="C35" s="233">
        <f>[1]West!AC190</f>
        <v>19.2927</v>
      </c>
      <c r="D35" s="233">
        <f>[1]West!AD190</f>
        <v>18.245819999999998</v>
      </c>
      <c r="E35" s="233">
        <f>[1]West!AE190</f>
        <v>22.894982500000001</v>
      </c>
      <c r="F35" s="233">
        <f>[1]West!AF190</f>
        <v>28.820620000000002</v>
      </c>
      <c r="G35" s="233">
        <f>[1]West!AG190</f>
        <v>38.813290000000002</v>
      </c>
      <c r="H35" s="233">
        <f>[1]West!AH190</f>
        <v>0</v>
      </c>
      <c r="I35" s="233">
        <f>[1]West!AI190</f>
        <v>26.597692500000001</v>
      </c>
      <c r="J35" s="233">
        <f>[1]West!AJ190</f>
        <v>27.555242000000003</v>
      </c>
      <c r="K35" s="233">
        <f>[1]West!AK190</f>
        <v>28.487293899999997</v>
      </c>
      <c r="L35" s="233">
        <f>[1]West!AL190</f>
        <v>28.420628680000004</v>
      </c>
      <c r="M35" s="233">
        <f>[1]West!AM190</f>
        <v>26.342096415999993</v>
      </c>
      <c r="N35" s="233">
        <f>[1]West!AN190</f>
        <v>27.4805906992</v>
      </c>
      <c r="O35" s="221">
        <f t="shared" si="2"/>
        <v>292.95095669519998</v>
      </c>
    </row>
    <row r="36" spans="1:15">
      <c r="A36" s="219">
        <v>4</v>
      </c>
      <c r="B36" s="232" t="s">
        <v>53</v>
      </c>
      <c r="C36" s="234">
        <f>[1]West!AC303</f>
        <v>0</v>
      </c>
      <c r="D36" s="234">
        <f>[1]West!AD303</f>
        <v>0</v>
      </c>
      <c r="E36" s="234">
        <f>[1]West!AE303</f>
        <v>0</v>
      </c>
      <c r="F36" s="234">
        <f>[1]West!AF303</f>
        <v>0</v>
      </c>
      <c r="G36" s="234">
        <f>[1]West!AG303</f>
        <v>0</v>
      </c>
      <c r="H36" s="234">
        <f>[1]West!AH303</f>
        <v>0</v>
      </c>
      <c r="I36" s="234">
        <f>[1]West!AI303</f>
        <v>0</v>
      </c>
      <c r="J36" s="234">
        <f>[1]West!AJ303</f>
        <v>0</v>
      </c>
      <c r="K36" s="234">
        <f>[1]West!AK303</f>
        <v>0</v>
      </c>
      <c r="L36" s="234">
        <f>[1]West!AL303</f>
        <v>0</v>
      </c>
      <c r="M36" s="234">
        <f>[1]West!AM303</f>
        <v>0</v>
      </c>
      <c r="N36" s="234">
        <f>[1]West!AN303</f>
        <v>0</v>
      </c>
      <c r="O36" s="221">
        <f t="shared" si="2"/>
        <v>0</v>
      </c>
    </row>
    <row r="37" spans="1:15">
      <c r="A37" s="219">
        <v>5</v>
      </c>
      <c r="B37" s="232" t="s">
        <v>54</v>
      </c>
      <c r="C37" s="234">
        <f>[1]West!AC304</f>
        <v>0</v>
      </c>
      <c r="D37" s="234">
        <f>[1]West!AD304</f>
        <v>0</v>
      </c>
      <c r="E37" s="234">
        <f>[1]West!AE304</f>
        <v>0</v>
      </c>
      <c r="F37" s="234">
        <f>[1]West!AF304</f>
        <v>0</v>
      </c>
      <c r="G37" s="234">
        <f>[1]West!AG304</f>
        <v>0</v>
      </c>
      <c r="H37" s="234">
        <f>[1]West!AH304</f>
        <v>0</v>
      </c>
      <c r="I37" s="234">
        <f>[1]West!AI304</f>
        <v>0</v>
      </c>
      <c r="J37" s="234">
        <f>[1]West!AJ304</f>
        <v>0</v>
      </c>
      <c r="K37" s="234">
        <f>[1]West!AK304</f>
        <v>0</v>
      </c>
      <c r="L37" s="234">
        <f>[1]West!AL304</f>
        <v>0</v>
      </c>
      <c r="M37" s="234">
        <f>[1]West!AM304</f>
        <v>0</v>
      </c>
      <c r="N37" s="234">
        <f>[1]West!AN304</f>
        <v>0</v>
      </c>
      <c r="O37" s="221">
        <f t="shared" si="2"/>
        <v>0</v>
      </c>
    </row>
    <row r="38" spans="1:15">
      <c r="A38" s="228"/>
      <c r="B38" s="229" t="s">
        <v>55</v>
      </c>
      <c r="C38" s="235">
        <f>SUM(C33:C37)</f>
        <v>39.404752049351487</v>
      </c>
      <c r="D38" s="235">
        <f t="shared" ref="D38:N38" si="3">SUM(D33:D37)</f>
        <v>37.111189244021602</v>
      </c>
      <c r="E38" s="235">
        <f t="shared" si="3"/>
        <v>35.935589054702099</v>
      </c>
      <c r="F38" s="235">
        <f t="shared" si="3"/>
        <v>42.449480356770295</v>
      </c>
      <c r="G38" s="235">
        <f t="shared" si="3"/>
        <v>42.67697846459594</v>
      </c>
      <c r="H38" s="235">
        <f t="shared" si="3"/>
        <v>0.93162051680000346</v>
      </c>
      <c r="I38" s="235">
        <f t="shared" si="3"/>
        <v>46.150064847199999</v>
      </c>
      <c r="J38" s="235">
        <f t="shared" si="3"/>
        <v>42.78594642817135</v>
      </c>
      <c r="K38" s="235">
        <f t="shared" si="3"/>
        <v>44.156017902865202</v>
      </c>
      <c r="L38" s="235">
        <f t="shared" si="3"/>
        <v>44.497325412084187</v>
      </c>
      <c r="M38" s="235">
        <f t="shared" si="3"/>
        <v>42.62001627875712</v>
      </c>
      <c r="N38" s="235">
        <f t="shared" si="3"/>
        <v>44.041874173815572</v>
      </c>
      <c r="O38" s="235">
        <f t="shared" si="2"/>
        <v>462.76085472913491</v>
      </c>
    </row>
    <row r="39" spans="1:15">
      <c r="A39" s="215"/>
      <c r="B39" s="231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6"/>
    </row>
    <row r="40" spans="1:15">
      <c r="A40" s="217" t="s">
        <v>49</v>
      </c>
      <c r="B40" s="231" t="s">
        <v>57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6"/>
    </row>
    <row r="41" spans="1:15">
      <c r="A41" s="219">
        <v>1</v>
      </c>
      <c r="B41" s="232" t="s">
        <v>58</v>
      </c>
      <c r="C41" s="233">
        <f>[1]West!AC164</f>
        <v>80.032437996815219</v>
      </c>
      <c r="D41" s="233">
        <f>[1]West!AD164</f>
        <v>48.224455032480101</v>
      </c>
      <c r="E41" s="233">
        <f>[1]West!AE164</f>
        <v>37.206215632622957</v>
      </c>
      <c r="F41" s="233">
        <f>[1]West!AF164</f>
        <v>68.867895321391913</v>
      </c>
      <c r="G41" s="233">
        <f>[1]West!AG164</f>
        <v>49.072626230165646</v>
      </c>
      <c r="H41" s="233">
        <f>[1]West!AH164</f>
        <v>204.698225710971</v>
      </c>
      <c r="I41" s="233">
        <f>[1]West!AI164</f>
        <v>105.5846715</v>
      </c>
      <c r="J41" s="233">
        <f>[1]West!AJ164</f>
        <v>73.733391999999995</v>
      </c>
      <c r="K41" s="233">
        <f>[1]West!AK164</f>
        <v>122.8130535</v>
      </c>
      <c r="L41" s="233">
        <f>[1]West!AL164</f>
        <v>156.000416</v>
      </c>
      <c r="M41" s="233">
        <f>[1]West!AM164</f>
        <v>90.454871499999996</v>
      </c>
      <c r="N41" s="233">
        <f>[1]West!AN164</f>
        <v>96.381567500000003</v>
      </c>
      <c r="O41" s="221">
        <f t="shared" ref="O41:O47" si="4">SUM(C41:N41)</f>
        <v>1133.0698279244471</v>
      </c>
    </row>
    <row r="42" spans="1:15">
      <c r="A42" s="219">
        <v>2</v>
      </c>
      <c r="B42" s="232" t="s">
        <v>59</v>
      </c>
      <c r="C42" s="233">
        <f>[1]West!AC165</f>
        <v>56.877466000000005</v>
      </c>
      <c r="D42" s="233">
        <f>[1]West!AD165</f>
        <v>38.277052000000005</v>
      </c>
      <c r="E42" s="233">
        <f>[1]West!AE165</f>
        <v>36.099967200000002</v>
      </c>
      <c r="F42" s="233">
        <f>[1]West!AF165</f>
        <v>54.726646400000014</v>
      </c>
      <c r="G42" s="233">
        <f>[1]West!AG165</f>
        <v>83.604756399999999</v>
      </c>
      <c r="H42" s="233">
        <f>[1]West!AH165</f>
        <v>185.3354564</v>
      </c>
      <c r="I42" s="233">
        <f>[1]West!AI165</f>
        <v>60.835002799999991</v>
      </c>
      <c r="J42" s="233">
        <f>[1]West!AJ165</f>
        <v>17.944473199999997</v>
      </c>
      <c r="K42" s="233">
        <f>[1]West!AK165</f>
        <v>36.674722400000007</v>
      </c>
      <c r="L42" s="233">
        <f>[1]West!AL165</f>
        <v>69.448104400000005</v>
      </c>
      <c r="M42" s="233">
        <f>[1]West!AM165</f>
        <v>39.769216399999998</v>
      </c>
      <c r="N42" s="233">
        <f>[1]West!AN165</f>
        <v>57.150987200000003</v>
      </c>
      <c r="O42" s="221">
        <f t="shared" si="4"/>
        <v>736.74385080000002</v>
      </c>
    </row>
    <row r="43" spans="1:15">
      <c r="A43" s="219">
        <v>3</v>
      </c>
      <c r="B43" s="215" t="s">
        <v>162</v>
      </c>
      <c r="C43" s="233">
        <f>[1]West!AC166</f>
        <v>45.101939999999999</v>
      </c>
      <c r="D43" s="233">
        <f>[1]West!AD166</f>
        <v>29.48826</v>
      </c>
      <c r="E43" s="233">
        <f>[1]West!AE166</f>
        <v>24.594839999999998</v>
      </c>
      <c r="F43" s="233">
        <f>[1]West!AF166</f>
        <v>48.162960000000005</v>
      </c>
      <c r="G43" s="233">
        <f>[1]West!AG166</f>
        <v>38.329740000000001</v>
      </c>
      <c r="H43" s="233">
        <f>[1]West!AH166</f>
        <v>102.58895999999999</v>
      </c>
      <c r="I43" s="233">
        <f>[1]West!AI166</f>
        <v>51.060299999999998</v>
      </c>
      <c r="J43" s="233">
        <f>[1]West!AJ166</f>
        <v>36.332099999999997</v>
      </c>
      <c r="K43" s="233">
        <f>[1]West!AK166</f>
        <v>60.142045199999998</v>
      </c>
      <c r="L43" s="233">
        <f>[1]West!AL166</f>
        <v>78.547820999999999</v>
      </c>
      <c r="M43" s="233">
        <f>[1]West!AM166</f>
        <v>48.046050000000001</v>
      </c>
      <c r="N43" s="233">
        <f>[1]West!AN166</f>
        <v>52.832249999999995</v>
      </c>
      <c r="O43" s="221">
        <f t="shared" si="4"/>
        <v>615.22726620000003</v>
      </c>
    </row>
    <row r="44" spans="1:15">
      <c r="A44" s="219">
        <v>4</v>
      </c>
      <c r="B44" s="232" t="s">
        <v>61</v>
      </c>
      <c r="C44" s="233">
        <f>[1]West!AC187</f>
        <v>4.1787326560000002</v>
      </c>
      <c r="D44" s="233">
        <f>[1]West!AD187</f>
        <v>4.4894920184</v>
      </c>
      <c r="E44" s="233">
        <f>[1]West!AE187</f>
        <v>5.5816076568000002</v>
      </c>
      <c r="F44" s="233">
        <f>[1]West!AF187</f>
        <v>2.4879952408000001</v>
      </c>
      <c r="G44" s="233">
        <f>[1]West!AG187</f>
        <v>3.5874662263999997</v>
      </c>
      <c r="H44" s="233">
        <f>[1]West!AH187</f>
        <v>4.8032718528000009</v>
      </c>
      <c r="I44" s="233">
        <f>[1]West!AI187</f>
        <v>2.0732564064000001</v>
      </c>
      <c r="J44" s="233">
        <f>[1]West!AJ187</f>
        <v>3.70671947664</v>
      </c>
      <c r="K44" s="233">
        <f>[1]West!AK187</f>
        <v>3.3317418406080002</v>
      </c>
      <c r="L44" s="233">
        <f>[1]West!AL187</f>
        <v>3.5004911605696001</v>
      </c>
      <c r="M44" s="233">
        <f>[1]West!AM187</f>
        <v>3.4830961474035202</v>
      </c>
      <c r="N44" s="233">
        <f>[1]West!AN187</f>
        <v>3.2190610063242242</v>
      </c>
      <c r="O44" s="221">
        <f t="shared" si="4"/>
        <v>44.442931689145354</v>
      </c>
    </row>
    <row r="45" spans="1:15">
      <c r="A45" s="219">
        <v>5</v>
      </c>
      <c r="B45" s="232" t="s">
        <v>163</v>
      </c>
      <c r="C45" s="233">
        <f>[1]West!AC12</f>
        <v>0</v>
      </c>
      <c r="D45" s="233">
        <f>[1]West!AD12</f>
        <v>0</v>
      </c>
      <c r="E45" s="233">
        <f>[1]West!AE12</f>
        <v>0</v>
      </c>
      <c r="F45" s="233">
        <f>[1]West!AF12</f>
        <v>0</v>
      </c>
      <c r="G45" s="233">
        <f>[1]West!AG12</f>
        <v>0</v>
      </c>
      <c r="H45" s="233">
        <f>[1]West!AH12</f>
        <v>0</v>
      </c>
      <c r="I45" s="233">
        <f>[1]West!AI12</f>
        <v>0</v>
      </c>
      <c r="J45" s="233">
        <f>[1]West!AJ12</f>
        <v>0</v>
      </c>
      <c r="K45" s="233">
        <f>[1]West!AK12</f>
        <v>0</v>
      </c>
      <c r="L45" s="233">
        <f>[1]West!AL12</f>
        <v>0</v>
      </c>
      <c r="M45" s="233">
        <f>[1]West!AM12</f>
        <v>0</v>
      </c>
      <c r="N45" s="233">
        <f>[1]West!AN12</f>
        <v>0</v>
      </c>
      <c r="O45" s="221">
        <f t="shared" si="4"/>
        <v>0</v>
      </c>
    </row>
    <row r="46" spans="1:15">
      <c r="A46" s="219">
        <v>6</v>
      </c>
      <c r="B46" s="232" t="s">
        <v>164</v>
      </c>
      <c r="C46" s="233">
        <f>[1]West!AC16</f>
        <v>175.90534555684167</v>
      </c>
      <c r="D46" s="233">
        <f>[1]West!AD16</f>
        <v>236.35855314863329</v>
      </c>
      <c r="E46" s="233">
        <f>[1]West!AE16</f>
        <v>198.67907442370654</v>
      </c>
      <c r="F46" s="233">
        <f>[1]West!AF16</f>
        <v>41.849439793547958</v>
      </c>
      <c r="G46" s="233">
        <f>[1]West!AG16</f>
        <v>0</v>
      </c>
      <c r="H46" s="233">
        <f>[1]West!AH16</f>
        <v>0</v>
      </c>
      <c r="I46" s="233">
        <f>[1]West!AI16</f>
        <v>290.84947605669254</v>
      </c>
      <c r="J46" s="233">
        <f>[1]West!AJ16</f>
        <v>716.87830635651039</v>
      </c>
      <c r="K46" s="233">
        <f>[1]West!AK16</f>
        <v>590.83116760552753</v>
      </c>
      <c r="L46" s="233">
        <f>[1]West!AL16</f>
        <v>350.22779336541907</v>
      </c>
      <c r="M46" s="233">
        <f>[1]West!AM16</f>
        <v>397.4168894517735</v>
      </c>
      <c r="N46" s="233">
        <f>[1]West!AN16</f>
        <v>311.77391453401174</v>
      </c>
      <c r="O46" s="221">
        <f t="shared" si="4"/>
        <v>3310.7699602926641</v>
      </c>
    </row>
    <row r="47" spans="1:15">
      <c r="A47" s="228"/>
      <c r="B47" s="229" t="s">
        <v>64</v>
      </c>
      <c r="C47" s="235">
        <f>SUM(C41:C46)</f>
        <v>362.09592220965692</v>
      </c>
      <c r="D47" s="235">
        <f t="shared" ref="D47:N47" si="5">SUM(D41:D46)</f>
        <v>356.83781219951339</v>
      </c>
      <c r="E47" s="235">
        <f t="shared" si="5"/>
        <v>302.16170491312948</v>
      </c>
      <c r="F47" s="235">
        <f t="shared" si="5"/>
        <v>216.09493675573987</v>
      </c>
      <c r="G47" s="235">
        <f t="shared" si="5"/>
        <v>174.59458885656568</v>
      </c>
      <c r="H47" s="235">
        <f t="shared" si="5"/>
        <v>497.42591396377094</v>
      </c>
      <c r="I47" s="235">
        <f t="shared" si="5"/>
        <v>510.40270676309251</v>
      </c>
      <c r="J47" s="235">
        <f t="shared" si="5"/>
        <v>848.59499103315034</v>
      </c>
      <c r="K47" s="235">
        <f t="shared" si="5"/>
        <v>813.79273054613554</v>
      </c>
      <c r="L47" s="235">
        <f t="shared" si="5"/>
        <v>657.72462592598868</v>
      </c>
      <c r="M47" s="235">
        <f t="shared" si="5"/>
        <v>579.17012349917707</v>
      </c>
      <c r="N47" s="235">
        <f t="shared" si="5"/>
        <v>521.35778024033596</v>
      </c>
      <c r="O47" s="235">
        <f t="shared" si="4"/>
        <v>5840.2538369062559</v>
      </c>
    </row>
    <row r="48" spans="1:15">
      <c r="A48" s="215"/>
      <c r="B48" s="215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7"/>
    </row>
    <row r="49" spans="1:15">
      <c r="A49" s="228" t="s">
        <v>65</v>
      </c>
      <c r="B49" s="238" t="s">
        <v>165</v>
      </c>
      <c r="C49" s="235">
        <f>C24+C38+C47</f>
        <v>778.15238885170834</v>
      </c>
      <c r="D49" s="235">
        <f t="shared" ref="D49:O49" si="6">D24+D38+D47</f>
        <v>789.65558306943501</v>
      </c>
      <c r="E49" s="235">
        <f t="shared" si="6"/>
        <v>727.06437369783157</v>
      </c>
      <c r="F49" s="235">
        <f t="shared" si="6"/>
        <v>618.01650179591002</v>
      </c>
      <c r="G49" s="235">
        <f t="shared" si="6"/>
        <v>578.40046001916153</v>
      </c>
      <c r="H49" s="235">
        <f t="shared" si="6"/>
        <v>701.21474667983011</v>
      </c>
      <c r="I49" s="235">
        <f t="shared" si="6"/>
        <v>950.98764200099254</v>
      </c>
      <c r="J49" s="235">
        <f t="shared" si="6"/>
        <v>1236.3122222343218</v>
      </c>
      <c r="K49" s="235">
        <f t="shared" si="6"/>
        <v>1243.2893468021007</v>
      </c>
      <c r="L49" s="235">
        <f t="shared" si="6"/>
        <v>1051.9788435305929</v>
      </c>
      <c r="M49" s="235">
        <f t="shared" si="6"/>
        <v>942.61505720841819</v>
      </c>
      <c r="N49" s="235">
        <f t="shared" si="6"/>
        <v>967.46167837673238</v>
      </c>
      <c r="O49" s="235">
        <f t="shared" si="6"/>
        <v>10585.148844267034</v>
      </c>
    </row>
    <row r="50" spans="1:15">
      <c r="A50" s="216"/>
      <c r="B50" s="217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6"/>
    </row>
    <row r="51" spans="1:15">
      <c r="A51" s="217" t="s">
        <v>31</v>
      </c>
      <c r="B51" s="216" t="s">
        <v>67</v>
      </c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6"/>
    </row>
    <row r="52" spans="1:15">
      <c r="A52" s="219">
        <v>1</v>
      </c>
      <c r="B52" s="239" t="s">
        <v>166</v>
      </c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21"/>
    </row>
    <row r="53" spans="1:15">
      <c r="A53" s="219">
        <v>2</v>
      </c>
      <c r="B53" s="239" t="s">
        <v>167</v>
      </c>
      <c r="C53" s="218">
        <f>[1]West!AC168</f>
        <v>8.7605249999999995</v>
      </c>
      <c r="D53" s="218">
        <f>[1]West!AD168</f>
        <v>6.3198749999999997</v>
      </c>
      <c r="E53" s="218">
        <f>[1]West!AE168</f>
        <v>0</v>
      </c>
      <c r="F53" s="218">
        <f>[1]West!AF168</f>
        <v>2.6385000000000001</v>
      </c>
      <c r="G53" s="218">
        <f>[1]West!AG168</f>
        <v>4.8476249999999999</v>
      </c>
      <c r="H53" s="218">
        <f>[1]West!AH168</f>
        <v>9.33</v>
      </c>
      <c r="I53" s="218">
        <f>[1]West!AI168</f>
        <v>18.4635</v>
      </c>
      <c r="J53" s="218">
        <f>[1]West!AJ168</f>
        <v>7.0559249999999993</v>
      </c>
      <c r="K53" s="218">
        <f>[1]West!AK168</f>
        <v>8.4671099999999981</v>
      </c>
      <c r="L53" s="218">
        <f>[1]West!AL168</f>
        <v>9.6328319999999987</v>
      </c>
      <c r="M53" s="218">
        <f>[1]West!AM168</f>
        <v>10.5898734</v>
      </c>
      <c r="N53" s="218">
        <f>[1]West!AN168</f>
        <v>10.841848079999998</v>
      </c>
      <c r="O53" s="221">
        <f>SUM(C53:N53)</f>
        <v>96.947613480000001</v>
      </c>
    </row>
    <row r="54" spans="1:15">
      <c r="A54" s="219">
        <v>3</v>
      </c>
      <c r="B54" s="239" t="s">
        <v>168</v>
      </c>
      <c r="C54" s="218">
        <f>[1]West!AC192</f>
        <v>34.488225</v>
      </c>
      <c r="D54" s="218">
        <f>[1]West!AD192</f>
        <v>33.766424999999998</v>
      </c>
      <c r="E54" s="218">
        <f>[1]West!AE192</f>
        <v>32.230350000000001</v>
      </c>
      <c r="F54" s="218">
        <f>[1]West!AF192</f>
        <v>29.449349999999999</v>
      </c>
      <c r="G54" s="218">
        <f>[1]West!AG192</f>
        <v>29.589149999999997</v>
      </c>
      <c r="H54" s="218">
        <f>[1]West!AH192</f>
        <v>4.2075000000000001E-2</v>
      </c>
      <c r="I54" s="218">
        <f>[1]West!AI192</f>
        <v>30.640649999999997</v>
      </c>
      <c r="J54" s="218">
        <f>[1]West!AJ192</f>
        <v>24.390314999999998</v>
      </c>
      <c r="K54" s="218">
        <f>[1]West!AK192</f>
        <v>22.822308</v>
      </c>
      <c r="L54" s="218">
        <f>[1]West!AL192</f>
        <v>21.496899599999995</v>
      </c>
      <c r="M54" s="218">
        <f>[1]West!AM192</f>
        <v>19.87844952</v>
      </c>
      <c r="N54" s="218">
        <f>[1]West!AN192</f>
        <v>23.845724423999997</v>
      </c>
      <c r="O54" s="221">
        <f>SUM(C54:N54)</f>
        <v>302.639921544</v>
      </c>
    </row>
    <row r="55" spans="1:15">
      <c r="A55" s="219">
        <v>4</v>
      </c>
      <c r="B55" s="239" t="s">
        <v>169</v>
      </c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21"/>
    </row>
    <row r="56" spans="1:15">
      <c r="A56" s="219">
        <v>5</v>
      </c>
      <c r="B56" s="239" t="s">
        <v>170</v>
      </c>
      <c r="C56" s="218">
        <f>[1]West!AC169</f>
        <v>95.046244767999951</v>
      </c>
      <c r="D56" s="218">
        <f>[1]West!AD169</f>
        <v>87.283663568000037</v>
      </c>
      <c r="E56" s="218">
        <f>[1]West!AE169</f>
        <v>65.465820655999991</v>
      </c>
      <c r="F56" s="218">
        <f>[1]West!AF169</f>
        <v>71.7704418</v>
      </c>
      <c r="G56" s="218">
        <f>[1]West!AG169</f>
        <v>68.020876735999991</v>
      </c>
      <c r="H56" s="218">
        <f>[1]West!AH169</f>
        <v>61.065847344000019</v>
      </c>
      <c r="I56" s="218">
        <f>[1]West!AI169</f>
        <v>73.645910999999998</v>
      </c>
      <c r="J56" s="218">
        <f>[1]West!AJ169</f>
        <v>67.993779507200003</v>
      </c>
      <c r="K56" s="218">
        <f>[1]West!AK169</f>
        <v>68.499371277440005</v>
      </c>
      <c r="L56" s="218">
        <f>[1]West!AL169</f>
        <v>67.845157172927998</v>
      </c>
      <c r="M56" s="218">
        <f>[1]West!AM169</f>
        <v>67.81001326031361</v>
      </c>
      <c r="N56" s="218">
        <f>[1]West!AN169</f>
        <v>69.158846443576323</v>
      </c>
      <c r="O56" s="221">
        <f>SUM(C56:N56)</f>
        <v>863.60597353345793</v>
      </c>
    </row>
    <row r="57" spans="1:15">
      <c r="A57" s="219">
        <v>6</v>
      </c>
      <c r="B57" s="239" t="s">
        <v>171</v>
      </c>
      <c r="O57" s="221"/>
    </row>
    <row r="58" spans="1:15">
      <c r="A58" s="219">
        <v>7</v>
      </c>
      <c r="B58" s="239" t="s">
        <v>172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21"/>
    </row>
    <row r="59" spans="1:15">
      <c r="A59" s="219">
        <v>8</v>
      </c>
      <c r="B59" s="239" t="s">
        <v>173</v>
      </c>
      <c r="C59" s="218">
        <f>[1]West!AC170</f>
        <v>115.153875</v>
      </c>
      <c r="D59" s="218">
        <f>[1]West!AD170</f>
        <v>104.85112500000001</v>
      </c>
      <c r="E59" s="218">
        <f>[1]West!AE170</f>
        <v>86.892749999999992</v>
      </c>
      <c r="F59" s="218">
        <f>[1]West!AF170</f>
        <v>58.036124999999998</v>
      </c>
      <c r="G59" s="218">
        <f>[1]West!AG170</f>
        <v>58.793249999999993</v>
      </c>
      <c r="H59" s="218">
        <f>[1]West!AH170</f>
        <v>33.299250000000001</v>
      </c>
      <c r="I59" s="218">
        <f>[1]West!AI170</f>
        <v>47.964525000000002</v>
      </c>
      <c r="J59" s="218">
        <f>[1]West!AJ170</f>
        <v>56.99718</v>
      </c>
      <c r="K59" s="218">
        <f>[1]West!AK170</f>
        <v>51.018066000000005</v>
      </c>
      <c r="L59" s="218">
        <f>[1]West!AL170</f>
        <v>49.614454200000004</v>
      </c>
      <c r="M59" s="218">
        <f>[1]West!AM170</f>
        <v>47.778695040000009</v>
      </c>
      <c r="N59" s="218">
        <f>[1]West!AN170</f>
        <v>50.674584048</v>
      </c>
      <c r="O59" s="221">
        <f>SUM(C59:N59)</f>
        <v>761.07387928799983</v>
      </c>
    </row>
    <row r="60" spans="1:15">
      <c r="A60" s="219">
        <v>9</v>
      </c>
      <c r="B60" s="239" t="s">
        <v>174</v>
      </c>
      <c r="C60" s="218">
        <f>[1]West!AC191</f>
        <v>39.853499999999997</v>
      </c>
      <c r="D60" s="218">
        <f>[1]West!AD191</f>
        <v>86.466975000000005</v>
      </c>
      <c r="E60" s="218">
        <f>[1]West!AE191</f>
        <v>78.059624999999997</v>
      </c>
      <c r="F60" s="218">
        <f>[1]West!AF191</f>
        <v>62.201324999999997</v>
      </c>
      <c r="G60" s="218">
        <f>[1]West!AG191</f>
        <v>90.244500000000002</v>
      </c>
      <c r="H60" s="218">
        <f>[1]West!AH191</f>
        <v>77.156625000000005</v>
      </c>
      <c r="I60" s="218">
        <f>[1]West!AI191</f>
        <v>93.058499999999995</v>
      </c>
      <c r="J60" s="218">
        <f>[1]West!AJ191</f>
        <v>80.144114999999985</v>
      </c>
      <c r="K60" s="218">
        <f>[1]West!AK191</f>
        <v>80.561012999999988</v>
      </c>
      <c r="L60" s="218">
        <f>[1]West!AL191</f>
        <v>84.232950599999995</v>
      </c>
      <c r="M60" s="218">
        <f>[1]West!AM191</f>
        <v>83.030640719999994</v>
      </c>
      <c r="N60" s="218">
        <f>[1]West!AN191</f>
        <v>84.205443863999989</v>
      </c>
      <c r="O60" s="221">
        <f>SUM(C60:N60)</f>
        <v>939.21521318399994</v>
      </c>
    </row>
    <row r="61" spans="1:15">
      <c r="A61" s="228"/>
      <c r="B61" s="238" t="s">
        <v>73</v>
      </c>
      <c r="C61" s="226">
        <f>SUM(C52:C60)</f>
        <v>293.30236976799995</v>
      </c>
      <c r="D61" s="226">
        <f t="shared" ref="D61:O61" si="7">SUM(D52:D60)</f>
        <v>318.68806356800002</v>
      </c>
      <c r="E61" s="226">
        <f t="shared" si="7"/>
        <v>262.64854565599995</v>
      </c>
      <c r="F61" s="226">
        <f t="shared" si="7"/>
        <v>224.09574179999998</v>
      </c>
      <c r="G61" s="226">
        <f t="shared" si="7"/>
        <v>251.49540173599996</v>
      </c>
      <c r="H61" s="226">
        <f t="shared" si="7"/>
        <v>180.89379734400001</v>
      </c>
      <c r="I61" s="226">
        <f t="shared" si="7"/>
        <v>263.77308599999998</v>
      </c>
      <c r="J61" s="226">
        <f t="shared" si="7"/>
        <v>236.58131450719998</v>
      </c>
      <c r="K61" s="226">
        <f t="shared" si="7"/>
        <v>231.36786827743998</v>
      </c>
      <c r="L61" s="226">
        <f t="shared" si="7"/>
        <v>232.822293572928</v>
      </c>
      <c r="M61" s="226">
        <f t="shared" si="7"/>
        <v>229.08767194031361</v>
      </c>
      <c r="N61" s="226">
        <f t="shared" si="7"/>
        <v>238.72644685957633</v>
      </c>
      <c r="O61" s="226">
        <f t="shared" si="7"/>
        <v>2963.4826010294573</v>
      </c>
    </row>
    <row r="62" spans="1:15">
      <c r="A62" s="215"/>
      <c r="B62" s="215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6"/>
    </row>
    <row r="63" spans="1:15">
      <c r="A63" s="217" t="s">
        <v>45</v>
      </c>
      <c r="B63" s="216" t="s">
        <v>74</v>
      </c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21"/>
    </row>
    <row r="64" spans="1:15">
      <c r="A64" s="219">
        <v>1</v>
      </c>
      <c r="B64" s="215" t="s">
        <v>75</v>
      </c>
      <c r="C64" s="234">
        <f>[1]West!AC171</f>
        <v>0.12338250000000001</v>
      </c>
      <c r="D64" s="234">
        <f>[1]West!AD171</f>
        <v>0.54144400000000004</v>
      </c>
      <c r="E64" s="234">
        <f>[1]West!AE171</f>
        <v>0.53095225000000001</v>
      </c>
      <c r="F64" s="234">
        <f>[1]West!AF171</f>
        <v>0.135465</v>
      </c>
      <c r="G64" s="234">
        <f>[1]West!AG171</f>
        <v>1.94E-4</v>
      </c>
      <c r="H64" s="234">
        <f>[1]West!AH171</f>
        <v>0</v>
      </c>
      <c r="I64" s="234">
        <f>[1]West!AI171</f>
        <v>1.279774</v>
      </c>
      <c r="J64" s="234">
        <f>[1]West!AJ171</f>
        <v>0.39720169999999999</v>
      </c>
      <c r="K64" s="234">
        <f>[1]West!AK171</f>
        <v>0.37045158999999994</v>
      </c>
      <c r="L64" s="234">
        <f>[1]West!AL171</f>
        <v>0.41744890800000001</v>
      </c>
      <c r="M64" s="234">
        <f>[1]West!AM171</f>
        <v>0.50089988959999998</v>
      </c>
      <c r="N64" s="234">
        <f>[1]West!AN171</f>
        <v>0.59315521751999989</v>
      </c>
      <c r="O64" s="221">
        <f>SUM(C64:N64)</f>
        <v>4.8903690551199999</v>
      </c>
    </row>
    <row r="65" spans="1:15">
      <c r="A65" s="219">
        <v>2</v>
      </c>
      <c r="B65" s="215" t="s">
        <v>175</v>
      </c>
      <c r="C65" s="243">
        <f>[1]West!AC172</f>
        <v>0.91231249999999098</v>
      </c>
      <c r="D65" s="243">
        <f>[1]West!AD172</f>
        <v>0.16435650000000002</v>
      </c>
      <c r="E65" s="243">
        <f>[1]West!AE172</f>
        <v>0.78130250000000001</v>
      </c>
      <c r="F65" s="243">
        <f>[1]West!AF172</f>
        <v>0.75547850000000005</v>
      </c>
      <c r="G65" s="243">
        <f>[1]West!AG172</f>
        <v>3.1769375000000002</v>
      </c>
      <c r="H65" s="243">
        <f>[1]West!AH172</f>
        <v>1.7823960000000001</v>
      </c>
      <c r="I65" s="243">
        <f>[1]West!AI172</f>
        <v>2.6485310000000002</v>
      </c>
      <c r="J65" s="243">
        <f>[1]West!AJ172</f>
        <v>1.8289291000000003</v>
      </c>
      <c r="K65" s="243">
        <f>[1]West!AK172</f>
        <v>2.0384544199999999</v>
      </c>
      <c r="L65" s="243">
        <f>[1]West!AL172</f>
        <v>2.2950496040000004</v>
      </c>
      <c r="M65" s="243">
        <f>[1]West!AM172</f>
        <v>2.1186720248000004</v>
      </c>
      <c r="N65" s="243">
        <f>[1]West!AN172</f>
        <v>2.1859272297599999</v>
      </c>
      <c r="O65" s="244">
        <f>SUM(C65:N65)</f>
        <v>20.688346878559994</v>
      </c>
    </row>
    <row r="66" spans="1:15">
      <c r="A66" s="219">
        <v>3</v>
      </c>
      <c r="B66" s="215" t="s">
        <v>176</v>
      </c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4"/>
    </row>
    <row r="67" spans="1:15">
      <c r="A67" s="219">
        <v>4</v>
      </c>
      <c r="B67" s="215" t="s">
        <v>77</v>
      </c>
      <c r="C67" s="234">
        <f>[1]West!AC173</f>
        <v>6.3104640000000005</v>
      </c>
      <c r="D67" s="234">
        <f>[1]West!AD173</f>
        <v>5.7679295999999987</v>
      </c>
      <c r="E67" s="234">
        <f>[1]West!AE173</f>
        <v>2.3102304</v>
      </c>
      <c r="F67" s="234">
        <f>[1]West!AF173</f>
        <v>1.1478815999999998</v>
      </c>
      <c r="G67" s="234">
        <f>[1]West!AG173</f>
        <v>1.0920767999999998</v>
      </c>
      <c r="H67" s="234">
        <f>[1]West!AH173</f>
        <v>6.7545791999999985</v>
      </c>
      <c r="I67" s="234">
        <f>[1]West!AI173</f>
        <v>11.3043648</v>
      </c>
      <c r="J67" s="234">
        <f>[1]West!AJ173</f>
        <v>4.5218265600000001</v>
      </c>
      <c r="K67" s="234">
        <f>[1]West!AK173</f>
        <v>4.9641457920000001</v>
      </c>
      <c r="L67" s="234">
        <f>[1]West!AL173</f>
        <v>5.7273986303999997</v>
      </c>
      <c r="M67" s="234">
        <f>[1]West!AM173</f>
        <v>6.6544629964799995</v>
      </c>
      <c r="N67" s="234">
        <f>[1]West!AN173</f>
        <v>6.6344397557759995</v>
      </c>
      <c r="O67" s="221">
        <f>SUM(C67:N67)</f>
        <v>63.189800134656004</v>
      </c>
    </row>
    <row r="68" spans="1:15">
      <c r="A68" s="219">
        <v>5</v>
      </c>
      <c r="B68" s="215" t="s">
        <v>187</v>
      </c>
      <c r="C68" s="234">
        <f>[1]West!AC174</f>
        <v>43.198997999999996</v>
      </c>
      <c r="D68" s="234">
        <f>[1]West!AD174</f>
        <v>29.566451999999995</v>
      </c>
      <c r="E68" s="234">
        <f>[1]West!AE174</f>
        <v>37.643112000000002</v>
      </c>
      <c r="F68" s="234">
        <f>[1]West!AF174</f>
        <v>39.919212000000002</v>
      </c>
      <c r="G68" s="234">
        <f>[1]West!AG174</f>
        <v>37.987668000000006</v>
      </c>
      <c r="H68" s="234">
        <f>[1]West!AH174</f>
        <v>42.287952000000004</v>
      </c>
      <c r="I68" s="234">
        <f>[1]West!AI174</f>
        <v>68.972796000000002</v>
      </c>
      <c r="J68" s="234">
        <f>[1]West!AJ174</f>
        <v>45.362148000000005</v>
      </c>
      <c r="K68" s="234">
        <f>[1]West!AK174</f>
        <v>46.905955200000008</v>
      </c>
      <c r="L68" s="234">
        <f>[1]West!AL174</f>
        <v>48.303303840000005</v>
      </c>
      <c r="M68" s="234">
        <f>[1]West!AM174</f>
        <v>50.366431008000006</v>
      </c>
      <c r="N68" s="234">
        <f>[1]West!AN174</f>
        <v>51.982126809600004</v>
      </c>
      <c r="O68" s="221">
        <f t="shared" ref="O68:O77" si="8">SUM(C68:N68)</f>
        <v>542.4961548576</v>
      </c>
    </row>
    <row r="69" spans="1:15">
      <c r="A69" s="219">
        <v>6</v>
      </c>
      <c r="B69" s="215" t="s">
        <v>79</v>
      </c>
      <c r="C69" s="234">
        <f>[1]West!AC175</f>
        <v>0</v>
      </c>
      <c r="D69" s="234">
        <f>[1]West!AD175</f>
        <v>0</v>
      </c>
      <c r="E69" s="234">
        <f>[1]West!AE175</f>
        <v>0</v>
      </c>
      <c r="F69" s="234">
        <f>[1]West!AF175</f>
        <v>0</v>
      </c>
      <c r="G69" s="234">
        <f>[1]West!AG175</f>
        <v>0</v>
      </c>
      <c r="H69" s="234">
        <f>[1]West!AH175</f>
        <v>0</v>
      </c>
      <c r="I69" s="234">
        <f>[1]West!AI175</f>
        <v>0</v>
      </c>
      <c r="J69" s="234">
        <f>[1]West!AJ175</f>
        <v>0</v>
      </c>
      <c r="K69" s="234">
        <f>[1]West!AK175</f>
        <v>0</v>
      </c>
      <c r="L69" s="234">
        <f>[1]West!AL175</f>
        <v>0</v>
      </c>
      <c r="M69" s="234">
        <f>[1]West!AM175</f>
        <v>0</v>
      </c>
      <c r="N69" s="234">
        <f>[1]West!AN175</f>
        <v>0</v>
      </c>
      <c r="O69" s="221">
        <f t="shared" si="8"/>
        <v>0</v>
      </c>
    </row>
    <row r="70" spans="1:15">
      <c r="A70" s="219">
        <v>7</v>
      </c>
      <c r="B70" s="215" t="s">
        <v>80</v>
      </c>
      <c r="C70" s="234">
        <f>[1]West!AC176</f>
        <v>0</v>
      </c>
      <c r="D70" s="234">
        <f>[1]West!AD176</f>
        <v>0</v>
      </c>
      <c r="E70" s="234">
        <f>[1]West!AE176</f>
        <v>0</v>
      </c>
      <c r="F70" s="234">
        <f>[1]West!AF176</f>
        <v>0</v>
      </c>
      <c r="G70" s="234">
        <f>[1]West!AG176</f>
        <v>0</v>
      </c>
      <c r="H70" s="234">
        <f>[1]West!AH176</f>
        <v>0</v>
      </c>
      <c r="I70" s="234">
        <f>[1]West!AI176</f>
        <v>0</v>
      </c>
      <c r="J70" s="234">
        <f>[1]West!AJ176</f>
        <v>0</v>
      </c>
      <c r="K70" s="234">
        <f>[1]West!AK176</f>
        <v>0</v>
      </c>
      <c r="L70" s="234">
        <f>[1]West!AL176</f>
        <v>0</v>
      </c>
      <c r="M70" s="234">
        <f>[1]West!AM176</f>
        <v>0</v>
      </c>
      <c r="N70" s="234">
        <f>[1]West!AN176</f>
        <v>0</v>
      </c>
      <c r="O70" s="221">
        <f t="shared" si="8"/>
        <v>0</v>
      </c>
    </row>
    <row r="71" spans="1:15">
      <c r="A71" s="219">
        <v>8</v>
      </c>
      <c r="B71" s="215" t="s">
        <v>178</v>
      </c>
      <c r="C71" s="241">
        <f>[1]West!AC177</f>
        <v>-1.1404799999997949E-2</v>
      </c>
      <c r="D71" s="241">
        <f>[1]West!AD177</f>
        <v>-1.354080000000195E-2</v>
      </c>
      <c r="E71" s="241">
        <f>[1]West!AE177</f>
        <v>0.10511520000000453</v>
      </c>
      <c r="F71" s="241">
        <f>[1]West!AF177</f>
        <v>-9.7416000000000003E-2</v>
      </c>
      <c r="G71" s="241">
        <f>[1]West!AG177</f>
        <v>0.33462719999999652</v>
      </c>
      <c r="H71" s="241">
        <f>[1]West!AH177</f>
        <v>3.6763200000001994E-2</v>
      </c>
      <c r="I71" s="241">
        <f>[1]West!AI177</f>
        <v>3.0150575999999996</v>
      </c>
      <c r="J71" s="241">
        <f>[1]West!AJ177</f>
        <v>0.67882944000000056</v>
      </c>
      <c r="K71" s="241">
        <f>[1]West!AK177</f>
        <v>0.7935722879999999</v>
      </c>
      <c r="L71" s="241">
        <f>[1]West!AL177</f>
        <v>0.97176994559999974</v>
      </c>
      <c r="M71" s="241">
        <f>[1]West!AM177</f>
        <v>1.0991984947200002</v>
      </c>
      <c r="N71" s="241">
        <f>[1]West!AN177</f>
        <v>1.311685553664</v>
      </c>
      <c r="O71" s="221">
        <f t="shared" si="8"/>
        <v>8.2242573219840036</v>
      </c>
    </row>
    <row r="72" spans="1:15">
      <c r="A72" s="219">
        <v>9</v>
      </c>
      <c r="B72" s="215" t="s">
        <v>82</v>
      </c>
      <c r="C72" s="241">
        <f>[1]West!AC178</f>
        <v>0</v>
      </c>
      <c r="D72" s="241">
        <f>[1]West!AD178</f>
        <v>0</v>
      </c>
      <c r="E72" s="241">
        <f>[1]West!AE178</f>
        <v>1.7999999999998976E-3</v>
      </c>
      <c r="F72" s="241">
        <f>[1]West!AF178</f>
        <v>0.97649999999999992</v>
      </c>
      <c r="G72" s="241">
        <f>[1]West!AG178</f>
        <v>1.8441000000000003</v>
      </c>
      <c r="H72" s="241">
        <f>[1]West!AH178</f>
        <v>1.782</v>
      </c>
      <c r="I72" s="241">
        <f>[1]West!AI178</f>
        <v>0.35685</v>
      </c>
      <c r="J72" s="241">
        <f>[1]West!AJ178</f>
        <v>0.99224999999999997</v>
      </c>
      <c r="K72" s="241">
        <f>[1]West!AK178</f>
        <v>1.1903400000000002</v>
      </c>
      <c r="L72" s="241">
        <f>[1]West!AL178</f>
        <v>1.2331080000000003</v>
      </c>
      <c r="M72" s="241">
        <f>[1]West!AM178</f>
        <v>1.1109096000000001</v>
      </c>
      <c r="N72" s="241">
        <f>[1]West!AN178</f>
        <v>0.97669151999999992</v>
      </c>
      <c r="O72" s="221">
        <f t="shared" si="8"/>
        <v>10.464549119999999</v>
      </c>
    </row>
    <row r="73" spans="1:15">
      <c r="A73" s="219">
        <v>10</v>
      </c>
      <c r="B73" s="215" t="s">
        <v>83</v>
      </c>
      <c r="C73" s="241">
        <f>[1]West!AC179</f>
        <v>12.919248</v>
      </c>
      <c r="D73" s="241">
        <f>[1]West!AD179</f>
        <v>8.5304160000000007</v>
      </c>
      <c r="E73" s="241">
        <f>[1]West!AE179</f>
        <v>9.2597760000000005</v>
      </c>
      <c r="F73" s="241">
        <f>[1]West!AF179</f>
        <v>7.6757760000000008</v>
      </c>
      <c r="G73" s="241">
        <f>[1]West!AG179</f>
        <v>7.6949280000000009</v>
      </c>
      <c r="H73" s="241">
        <f>[1]West!AH179</f>
        <v>25.557264000000004</v>
      </c>
      <c r="I73" s="241">
        <f>[1]West!AI179</f>
        <v>15.101424000000002</v>
      </c>
      <c r="J73" s="241">
        <f>[1]West!AJ179</f>
        <v>13.057833599999999</v>
      </c>
      <c r="K73" s="241">
        <f>[1]West!AK179</f>
        <v>13.817445119999997</v>
      </c>
      <c r="L73" s="241">
        <f>[1]West!AL179</f>
        <v>15.045778944</v>
      </c>
      <c r="M73" s="241">
        <f>[1]West!AM179</f>
        <v>16.515949132799999</v>
      </c>
      <c r="N73" s="241">
        <f>[1]West!AN179</f>
        <v>14.707686159359998</v>
      </c>
      <c r="O73" s="221">
        <f t="shared" si="8"/>
        <v>159.88352495615999</v>
      </c>
    </row>
    <row r="74" spans="1:15">
      <c r="A74" s="219">
        <v>11</v>
      </c>
      <c r="B74" s="215" t="s">
        <v>84</v>
      </c>
      <c r="C74" s="241">
        <f>[1]West!AC180</f>
        <v>-5.5520000000067061E-3</v>
      </c>
      <c r="D74" s="241">
        <f>[1]West!AD180</f>
        <v>-6.5776000000038653E-3</v>
      </c>
      <c r="E74" s="241">
        <f>[1]West!AE180</f>
        <v>-1.2704E-2</v>
      </c>
      <c r="F74" s="241">
        <f>[1]West!AF180</f>
        <v>-6.7551999999955308E-3</v>
      </c>
      <c r="G74" s="241">
        <f>[1]West!AG180</f>
        <v>7.4975999999977649E-3</v>
      </c>
      <c r="H74" s="241">
        <f>[1]West!AH180</f>
        <v>8.7512000000003726E-2</v>
      </c>
      <c r="I74" s="241">
        <f>[1]West!AI180</f>
        <v>0.12690880000000002</v>
      </c>
      <c r="J74" s="241">
        <f>[1]West!AJ180</f>
        <v>4.0491840000001195E-2</v>
      </c>
      <c r="K74" s="241">
        <f>[1]West!AK180</f>
        <v>5.1131008000001435E-2</v>
      </c>
      <c r="L74" s="241">
        <f>[1]West!AL180</f>
        <v>6.270824960000082E-2</v>
      </c>
      <c r="M74" s="241">
        <f>[1]West!AM180</f>
        <v>7.3750379520001449E-2</v>
      </c>
      <c r="N74" s="241">
        <f>[1]West!AN180</f>
        <v>7.0998055424000991E-2</v>
      </c>
      <c r="O74" s="221">
        <f t="shared" si="8"/>
        <v>0.48940913254400131</v>
      </c>
    </row>
    <row r="75" spans="1:15">
      <c r="A75" s="219">
        <v>12</v>
      </c>
      <c r="B75" s="215" t="s">
        <v>179</v>
      </c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21">
        <f t="shared" si="8"/>
        <v>0</v>
      </c>
    </row>
    <row r="76" spans="1:15">
      <c r="A76" s="219">
        <v>13</v>
      </c>
      <c r="B76" s="215" t="s">
        <v>85</v>
      </c>
      <c r="C76" s="241">
        <f>[1]West!AC181</f>
        <v>-2.0879999999999999E-2</v>
      </c>
      <c r="D76" s="241">
        <f>[1]West!AD181</f>
        <v>-1.1807999999999999E-2</v>
      </c>
      <c r="E76" s="241">
        <f>[1]West!AE181</f>
        <v>-1.4831999999999998E-2</v>
      </c>
      <c r="F76" s="241">
        <f>[1]West!AF181</f>
        <v>1.8287999999999999E-2</v>
      </c>
      <c r="G76" s="241">
        <f>[1]West!AG181</f>
        <v>0.17712</v>
      </c>
      <c r="H76" s="241">
        <f>[1]West!AH181</f>
        <v>0</v>
      </c>
      <c r="I76" s="241">
        <f>[1]West!AI181</f>
        <v>0.663408</v>
      </c>
      <c r="J76" s="241">
        <f>[1]West!AJ181</f>
        <v>0.22852799999999998</v>
      </c>
      <c r="K76" s="241">
        <f>[1]West!AK181</f>
        <v>0.2772</v>
      </c>
      <c r="L76" s="241">
        <f>[1]West!AL181</f>
        <v>0.32898240000000001</v>
      </c>
      <c r="M76" s="241">
        <f>[1]West!AM181</f>
        <v>0.35935487999999999</v>
      </c>
      <c r="N76" s="241">
        <f>[1]West!AN181</f>
        <v>0.37149465599999998</v>
      </c>
      <c r="O76" s="221">
        <f t="shared" si="8"/>
        <v>2.3768559360000001</v>
      </c>
    </row>
    <row r="77" spans="1:15">
      <c r="A77" s="219">
        <v>14</v>
      </c>
      <c r="B77" s="215" t="s">
        <v>86</v>
      </c>
      <c r="C77" s="241">
        <f>[1]West!AC182</f>
        <v>0</v>
      </c>
      <c r="D77" s="241">
        <f>[1]West!AD182</f>
        <v>0</v>
      </c>
      <c r="E77" s="241">
        <f>[1]West!AE182</f>
        <v>0</v>
      </c>
      <c r="F77" s="241">
        <f>[1]West!AF182</f>
        <v>0</v>
      </c>
      <c r="G77" s="241">
        <f>[1]West!AG182</f>
        <v>0</v>
      </c>
      <c r="H77" s="241">
        <f>[1]West!AH182</f>
        <v>0</v>
      </c>
      <c r="I77" s="241">
        <f>[1]West!AI182</f>
        <v>0</v>
      </c>
      <c r="J77" s="241">
        <f>[1]West!AJ182</f>
        <v>0</v>
      </c>
      <c r="K77" s="241">
        <f>[1]West!AK182</f>
        <v>0</v>
      </c>
      <c r="L77" s="241">
        <f>[1]West!AL182</f>
        <v>0</v>
      </c>
      <c r="M77" s="241">
        <f>[1]West!AM182</f>
        <v>0</v>
      </c>
      <c r="N77" s="241">
        <f>[1]West!AN182</f>
        <v>0</v>
      </c>
      <c r="O77" s="221">
        <f t="shared" si="8"/>
        <v>0</v>
      </c>
    </row>
    <row r="78" spans="1:15">
      <c r="A78" s="228"/>
      <c r="B78" s="238" t="s">
        <v>87</v>
      </c>
      <c r="C78" s="226">
        <f>SUM(C64:C77)</f>
        <v>63.426568199999984</v>
      </c>
      <c r="D78" s="226">
        <f t="shared" ref="D78:N78" si="9">SUM(D64:D77)</f>
        <v>44.538671699999988</v>
      </c>
      <c r="E78" s="226">
        <f t="shared" si="9"/>
        <v>50.60475235000002</v>
      </c>
      <c r="F78" s="226">
        <f t="shared" si="9"/>
        <v>50.524429900000001</v>
      </c>
      <c r="G78" s="226">
        <f t="shared" si="9"/>
        <v>52.315149100000006</v>
      </c>
      <c r="H78" s="226">
        <f t="shared" si="9"/>
        <v>78.288466400000019</v>
      </c>
      <c r="I78" s="226">
        <f t="shared" si="9"/>
        <v>103.46911420000001</v>
      </c>
      <c r="J78" s="226">
        <f t="shared" si="9"/>
        <v>67.108038239999999</v>
      </c>
      <c r="K78" s="226">
        <f t="shared" si="9"/>
        <v>70.408695417999994</v>
      </c>
      <c r="L78" s="226">
        <f t="shared" si="9"/>
        <v>74.385548521600015</v>
      </c>
      <c r="M78" s="226">
        <f t="shared" si="9"/>
        <v>78.799628405920004</v>
      </c>
      <c r="N78" s="226">
        <f t="shared" si="9"/>
        <v>78.834204957103992</v>
      </c>
      <c r="O78" s="230">
        <f>SUM(O64:O77)</f>
        <v>812.70326739262396</v>
      </c>
    </row>
    <row r="79" spans="1:15">
      <c r="A79" s="215"/>
      <c r="B79" s="215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6"/>
    </row>
    <row r="80" spans="1:15">
      <c r="A80" s="238" t="s">
        <v>88</v>
      </c>
      <c r="B80" s="238" t="s">
        <v>89</v>
      </c>
      <c r="C80" s="226">
        <f>C61+C78</f>
        <v>356.72893796799991</v>
      </c>
      <c r="D80" s="226">
        <f t="shared" ref="D80:O80" si="10">D61+D78</f>
        <v>363.22673526800003</v>
      </c>
      <c r="E80" s="226">
        <f t="shared" si="10"/>
        <v>313.25329800599997</v>
      </c>
      <c r="F80" s="226">
        <f t="shared" si="10"/>
        <v>274.62017170000001</v>
      </c>
      <c r="G80" s="226">
        <f t="shared" si="10"/>
        <v>303.81055083599995</v>
      </c>
      <c r="H80" s="226">
        <f t="shared" si="10"/>
        <v>259.18226374400001</v>
      </c>
      <c r="I80" s="226">
        <f t="shared" si="10"/>
        <v>367.24220019999996</v>
      </c>
      <c r="J80" s="226">
        <f t="shared" si="10"/>
        <v>303.68935274719996</v>
      </c>
      <c r="K80" s="226">
        <f t="shared" si="10"/>
        <v>301.77656369543996</v>
      </c>
      <c r="L80" s="226">
        <f t="shared" si="10"/>
        <v>307.20784209452802</v>
      </c>
      <c r="M80" s="226">
        <f t="shared" si="10"/>
        <v>307.88730034623359</v>
      </c>
      <c r="N80" s="226">
        <f t="shared" si="10"/>
        <v>317.56065181668032</v>
      </c>
      <c r="O80" s="226">
        <f t="shared" si="10"/>
        <v>3776.1858684220815</v>
      </c>
    </row>
    <row r="81" spans="1:15">
      <c r="A81" s="238" t="s">
        <v>90</v>
      </c>
      <c r="B81" s="228" t="s">
        <v>95</v>
      </c>
      <c r="C81" s="226">
        <f>C80+C49</f>
        <v>1134.8813268197082</v>
      </c>
      <c r="D81" s="226">
        <f t="shared" ref="D81:O81" si="11">D80+D49</f>
        <v>1152.882318337435</v>
      </c>
      <c r="E81" s="226">
        <f t="shared" si="11"/>
        <v>1040.3176717038316</v>
      </c>
      <c r="F81" s="226">
        <f t="shared" si="11"/>
        <v>892.63667349591003</v>
      </c>
      <c r="G81" s="226">
        <f t="shared" si="11"/>
        <v>882.21101085516148</v>
      </c>
      <c r="H81" s="226">
        <f t="shared" si="11"/>
        <v>960.39701042383012</v>
      </c>
      <c r="I81" s="226">
        <f t="shared" si="11"/>
        <v>1318.2298422009926</v>
      </c>
      <c r="J81" s="226">
        <f t="shared" si="11"/>
        <v>1540.0015749815218</v>
      </c>
      <c r="K81" s="226">
        <f t="shared" si="11"/>
        <v>1545.0659104975407</v>
      </c>
      <c r="L81" s="226">
        <f t="shared" si="11"/>
        <v>1359.1866856251208</v>
      </c>
      <c r="M81" s="226">
        <f t="shared" si="11"/>
        <v>1250.5023575546518</v>
      </c>
      <c r="N81" s="226">
        <f t="shared" si="11"/>
        <v>1285.0223301934127</v>
      </c>
      <c r="O81" s="226">
        <f t="shared" si="11"/>
        <v>14361.334712689117</v>
      </c>
    </row>
    <row r="82" spans="1:15">
      <c r="A82" s="238" t="s">
        <v>92</v>
      </c>
      <c r="B82" s="228" t="s">
        <v>180</v>
      </c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30"/>
    </row>
    <row r="83" spans="1:15">
      <c r="A83" s="238" t="s">
        <v>94</v>
      </c>
      <c r="B83" s="228" t="s">
        <v>181</v>
      </c>
      <c r="C83" s="226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30"/>
    </row>
  </sheetData>
  <mergeCells count="14">
    <mergeCell ref="L65:L66"/>
    <mergeCell ref="M65:M66"/>
    <mergeCell ref="N65:N66"/>
    <mergeCell ref="O65:O66"/>
    <mergeCell ref="C4:N4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</mergeCells>
  <pageMargins left="0.7" right="0.7" top="0.75" bottom="0.75" header="0.3" footer="0.3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F1_11_W</vt:lpstr>
      <vt:lpstr>F1_12_W</vt:lpstr>
      <vt:lpstr>F1_13_W</vt:lpstr>
      <vt:lpstr>F1e (2)</vt:lpstr>
      <vt:lpstr>F1c_W</vt:lpstr>
      <vt:lpstr>F1a 10-11</vt:lpstr>
      <vt:lpstr>F1a 11-12</vt:lpstr>
      <vt:lpstr>F1a 12-13</vt:lpstr>
      <vt:lpstr>F1a 10-11-W</vt:lpstr>
      <vt:lpstr>F1a 11-12-W</vt:lpstr>
      <vt:lpstr>F1a 12-13-W</vt:lpstr>
      <vt:lpstr>Sheet14</vt:lpstr>
      <vt:lpstr>F1_11_W!Print_Titles</vt:lpstr>
      <vt:lpstr>F1_12_W!Print_Titles</vt:lpstr>
      <vt:lpstr>F1_13_W!Print_Titles</vt:lpstr>
    </vt:vector>
  </TitlesOfParts>
  <Company>MPPKVVC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cp:lastPrinted>2011-01-31T12:29:43Z</cp:lastPrinted>
  <dcterms:created xsi:type="dcterms:W3CDTF">2011-01-31T09:57:48Z</dcterms:created>
  <dcterms:modified xsi:type="dcterms:W3CDTF">2011-01-31T13:25:04Z</dcterms:modified>
</cp:coreProperties>
</file>