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922CB62D-089D-478C-84C8-438AB1DBF5F1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Brainstorm" sheetId="4" r:id="rId1"/>
    <sheet name="Vlookup Advanced" sheetId="2" r:id="rId2"/>
  </sheets>
  <definedNames>
    <definedName name="_xlnm._FilterDatabase" localSheetId="0" hidden="1">Brainstorm!$D$13:$D$27</definedName>
    <definedName name="Amarilla">'Vlookup Advanced'!$I$15:$J$20</definedName>
    <definedName name="Montana">'Vlookup Advanced'!$L$15:$M$20</definedName>
    <definedName name="Paseo">'Vlookup Advanced'!$F$15:$G$20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16" i="2"/>
  <c r="C9" i="2"/>
  <c r="C10" i="2"/>
  <c r="C7" i="2"/>
  <c r="C8" i="2"/>
  <c r="C6" i="2"/>
  <c r="E29" i="2" l="1"/>
  <c r="E31" i="2"/>
  <c r="E32" i="2"/>
  <c r="E30" i="2"/>
  <c r="E33" i="2"/>
  <c r="E34" i="2"/>
  <c r="E35" i="2"/>
  <c r="E36" i="2"/>
  <c r="E37" i="2"/>
  <c r="E28" i="2"/>
  <c r="C31" i="2" l="1"/>
  <c r="C32" i="2"/>
  <c r="C28" i="2"/>
  <c r="C30" i="2"/>
  <c r="C29" i="2"/>
  <c r="E11" i="4"/>
  <c r="E10" i="4"/>
  <c r="D11" i="4"/>
  <c r="D10" i="4"/>
  <c r="D7" i="4"/>
  <c r="E7" i="4"/>
  <c r="I15" i="4" l="1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</calcChain>
</file>

<file path=xl/sharedStrings.xml><?xml version="1.0" encoding="utf-8"?>
<sst xmlns="http://schemas.openxmlformats.org/spreadsheetml/2006/main" count="136" uniqueCount="46">
  <si>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</si>
  <si>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</si>
  <si>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</si>
  <si>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</si>
  <si>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</si>
  <si>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</si>
  <si>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</si>
  <si>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</si>
  <si>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</si>
  <si>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</si>
  <si>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</si>
  <si>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</si>
  <si>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</si>
  <si>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</si>
  <si>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</si>
  <si>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</si>
  <si>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</si>
  <si>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</si>
  <si>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</si>
  <si>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</si>
  <si>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</si>
  <si>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</si>
  <si>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</si>
  <si>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</si>
  <si>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</si>
  <si>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</si>
  <si>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</si>
  <si>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</si>
  <si>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</si>
  <si>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</si>
  <si>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</si>
  <si>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</si>
  <si>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</si>
  <si>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</si>
  <si>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</si>
  <si>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</si>
  <si>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</si>
  <si>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</si>
  <si>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</si>
  <si>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</si>
  <si>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</si>
  <si>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</si>
  <si>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</si>
  <si>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</si>
  <si>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</si>
  <si>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Product+model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</si>
</sst>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4</xdr:row>
      <xdr:rowOff>99060</xdr:rowOff>
    </xdr:from>
    <xdr:to>
      <xdr:col>12</xdr:col>
      <xdr:colOff>518329</xdr:colOff>
      <xdr:row>11</xdr:row>
      <xdr:rowOff>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7340" y="93726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O27"/>
  <sheetViews>
    <sheetView tabSelected="1" workbookViewId="0">
      <selection activeCell="K17" sqref="K17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17.5546875" bestFit="1" customWidth="1"/>
    <col min="13" max="14" width="14.88671875" bestFit="1" customWidth="1"/>
    <col min="15" max="15" width="21.5546875" bestFit="1" customWidth="1"/>
  </cols>
  <sheetData>
    <row r="2" spans="2:15" ht="15.6" x14ac:dyDescent="0.3">
      <c r="B2" s="9" t="s">
        <v>19</v>
      </c>
    </row>
    <row r="3" spans="2:15" ht="18" x14ac:dyDescent="0.35">
      <c r="B3" s="9" t="s">
        <v>20</v>
      </c>
      <c r="G3" s="10"/>
    </row>
    <row r="4" spans="2:15" ht="18" x14ac:dyDescent="0.35">
      <c r="B4" s="9" t="s">
        <v>21</v>
      </c>
      <c r="G4" s="10"/>
    </row>
    <row r="5" spans="2:15" ht="18" x14ac:dyDescent="0.35">
      <c r="G5" s="10"/>
    </row>
    <row r="6" spans="2:15" x14ac:dyDescent="0.3">
      <c r="B6" s="11" t="s">
        <v>22</v>
      </c>
      <c r="C6" s="11" t="s">
        <v>23</v>
      </c>
      <c r="D6" s="11" t="s">
        <v>24</v>
      </c>
      <c r="E6" s="11" t="s">
        <v>25</v>
      </c>
    </row>
    <row r="7" spans="2:15" x14ac:dyDescent="0.3">
      <c r="B7" s="1" t="s">
        <v>34</v>
      </c>
      <c r="C7" s="1" t="s">
        <v>35</v>
      </c>
      <c r="D7" s="5">
        <f>IF(SUMIFS(H14:H27,B14:B27,B7,C14:C27,C7)=0,"NA",SUMIFS(H14:H27,B14:B27,B7,C14:C27,C7))</f>
        <v>1750700</v>
      </c>
      <c r="E7" s="5">
        <f>IF(SUMIFS(I14:I27,B14:B27,B7,C14:C27,C7)=0,"NA",SUMIFS(I14:I27,B14:B27,B7,C14:C27,C7))</f>
        <v>1700680</v>
      </c>
    </row>
    <row r="9" spans="2:15" x14ac:dyDescent="0.3">
      <c r="C9" s="1"/>
      <c r="D9" s="1"/>
      <c r="E9" s="11" t="s">
        <v>26</v>
      </c>
    </row>
    <row r="10" spans="2:15" x14ac:dyDescent="0.3">
      <c r="C10" s="11" t="s">
        <v>27</v>
      </c>
      <c r="D10" s="5">
        <f>MAX(F14:F27)</f>
        <v>260</v>
      </c>
      <c r="E10" s="5" t="str">
        <f>INDEX(D14:D27,MATCH(MAX(F14:F27),F14:F27,0))</f>
        <v>Amarilla</v>
      </c>
    </row>
    <row r="11" spans="2:15" x14ac:dyDescent="0.3">
      <c r="C11" s="11" t="s">
        <v>28</v>
      </c>
      <c r="D11" s="5">
        <f>MIN(F14:F27)</f>
        <v>5</v>
      </c>
      <c r="E11" s="5" t="str">
        <f>INDEX(D14:D27,MATCH(MIN(F14:F27),F14:F27,0))</f>
        <v>Montana</v>
      </c>
    </row>
    <row r="13" spans="2:15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5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v>10</v>
      </c>
      <c r="G14" s="1">
        <v>350</v>
      </c>
      <c r="H14" s="5">
        <f>E14*G14</f>
        <v>997850</v>
      </c>
      <c r="I14" s="5">
        <f>H14-(E14*F14)</f>
        <v>969340</v>
      </c>
    </row>
    <row r="15" spans="2:15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v>10</v>
      </c>
      <c r="G15" s="1">
        <v>300</v>
      </c>
      <c r="H15" s="5">
        <f t="shared" ref="H15:H27" si="0">E15*G15</f>
        <v>1048500</v>
      </c>
      <c r="I15" s="5">
        <f t="shared" ref="I15:I27" si="1">H15-(E15*F15)</f>
        <v>1013550</v>
      </c>
      <c r="N15" s="1" t="s">
        <v>34</v>
      </c>
      <c r="O15" s="1" t="s">
        <v>35</v>
      </c>
    </row>
    <row r="16" spans="2:15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v>10</v>
      </c>
      <c r="G16" s="1">
        <v>350</v>
      </c>
      <c r="H16" s="5">
        <f t="shared" si="0"/>
        <v>921200</v>
      </c>
      <c r="I16" s="5">
        <f t="shared" si="1"/>
        <v>894880</v>
      </c>
      <c r="N16" s="1" t="s">
        <v>37</v>
      </c>
      <c r="O16" s="1" t="s">
        <v>36</v>
      </c>
    </row>
    <row r="17" spans="2:15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v>120</v>
      </c>
      <c r="G17" s="1">
        <v>350</v>
      </c>
      <c r="H17" s="5">
        <f t="shared" si="0"/>
        <v>921200</v>
      </c>
      <c r="I17" s="5">
        <f t="shared" si="1"/>
        <v>605360</v>
      </c>
      <c r="K17" s="1" t="s">
        <v>1</v>
      </c>
      <c r="L17" s="1" t="s">
        <v>30</v>
      </c>
      <c r="N17" s="1" t="s">
        <v>40</v>
      </c>
      <c r="O17" s="1" t="s">
        <v>38</v>
      </c>
    </row>
    <row r="18" spans="2:15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v>120</v>
      </c>
      <c r="G18" s="1">
        <v>300</v>
      </c>
      <c r="H18" s="5">
        <f t="shared" si="0"/>
        <v>772200</v>
      </c>
      <c r="I18" s="5">
        <f t="shared" si="1"/>
        <v>463320</v>
      </c>
      <c r="K18" s="1" t="s">
        <v>8</v>
      </c>
      <c r="L18" s="1">
        <v>10</v>
      </c>
      <c r="N18" s="1" t="s">
        <v>43</v>
      </c>
      <c r="O18" s="1" t="s">
        <v>39</v>
      </c>
    </row>
    <row r="19" spans="2:15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v>10</v>
      </c>
      <c r="G19" s="1">
        <v>350</v>
      </c>
      <c r="H19" s="5">
        <f t="shared" si="0"/>
        <v>752850</v>
      </c>
      <c r="I19" s="5">
        <f t="shared" si="1"/>
        <v>731340</v>
      </c>
      <c r="K19" s="1" t="s">
        <v>10</v>
      </c>
      <c r="L19" s="1">
        <v>120</v>
      </c>
      <c r="N19" s="1" t="s">
        <v>44</v>
      </c>
      <c r="O19" s="1" t="s">
        <v>42</v>
      </c>
    </row>
    <row r="20" spans="2:15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v>260</v>
      </c>
      <c r="G20" s="1">
        <v>300</v>
      </c>
      <c r="H20" s="5">
        <f t="shared" si="0"/>
        <v>742500</v>
      </c>
      <c r="I20" s="5">
        <f t="shared" si="1"/>
        <v>99000</v>
      </c>
      <c r="K20" s="1" t="s">
        <v>4</v>
      </c>
      <c r="L20" s="1">
        <v>260</v>
      </c>
    </row>
    <row r="21" spans="2:15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v>250</v>
      </c>
      <c r="G21" s="1">
        <v>350</v>
      </c>
      <c r="H21" s="5">
        <f t="shared" si="0"/>
        <v>779625</v>
      </c>
      <c r="I21" s="5">
        <f t="shared" si="1"/>
        <v>222750</v>
      </c>
      <c r="K21" s="1" t="s">
        <v>16</v>
      </c>
      <c r="L21" s="1">
        <v>5</v>
      </c>
    </row>
    <row r="22" spans="2:15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v>250</v>
      </c>
      <c r="G22" s="1">
        <v>300</v>
      </c>
      <c r="H22" s="5">
        <f t="shared" si="0"/>
        <v>762300</v>
      </c>
      <c r="I22" s="5">
        <f t="shared" si="1"/>
        <v>127050</v>
      </c>
      <c r="K22" s="1" t="s">
        <v>41</v>
      </c>
      <c r="L22" s="1">
        <v>250</v>
      </c>
    </row>
    <row r="23" spans="2:15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v>120</v>
      </c>
      <c r="G23" s="1">
        <v>300</v>
      </c>
      <c r="H23" s="5">
        <f t="shared" si="0"/>
        <v>760800</v>
      </c>
      <c r="I23" s="5">
        <f t="shared" si="1"/>
        <v>456480</v>
      </c>
    </row>
    <row r="24" spans="2:15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v>10</v>
      </c>
      <c r="G24" s="1">
        <v>350</v>
      </c>
      <c r="H24" s="5">
        <f t="shared" si="0"/>
        <v>702450</v>
      </c>
      <c r="I24" s="5">
        <f t="shared" si="1"/>
        <v>682380</v>
      </c>
    </row>
    <row r="25" spans="2:15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v>120</v>
      </c>
      <c r="G25" s="1">
        <v>300</v>
      </c>
      <c r="H25" s="5">
        <f t="shared" si="0"/>
        <v>738000</v>
      </c>
      <c r="I25" s="5">
        <f t="shared" si="1"/>
        <v>442800</v>
      </c>
    </row>
    <row r="26" spans="2:15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v>5</v>
      </c>
      <c r="G26" s="1">
        <v>300</v>
      </c>
      <c r="H26" s="5">
        <f t="shared" si="0"/>
        <v>1140750</v>
      </c>
      <c r="I26" s="5">
        <f t="shared" si="1"/>
        <v>1121737.5</v>
      </c>
    </row>
    <row r="27" spans="2:15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v>120</v>
      </c>
      <c r="G27" s="1">
        <v>300</v>
      </c>
      <c r="H27" s="5">
        <f t="shared" si="0"/>
        <v>1138050</v>
      </c>
      <c r="I27" s="5">
        <f t="shared" si="1"/>
        <v>682830</v>
      </c>
    </row>
  </sheetData>
  <dataValidations count="2">
    <dataValidation type="list" allowBlank="1" showInputMessage="1" showErrorMessage="1" sqref="B7" xr:uid="{C0FEF442-419F-4F52-AC96-A2EE63D22E4B}">
      <formula1>$N$15:$N$19</formula1>
    </dataValidation>
    <dataValidation type="list" allowBlank="1" showInputMessage="1" showErrorMessage="1" sqref="C7" xr:uid="{8097FAF6-B465-4EF2-A7A5-4E1894F9D0C5}">
      <formula1>$O$15:$O$19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19" workbookViewId="0">
      <selection activeCell="N6" sqref="N6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6.109375" bestFit="1" customWidth="1"/>
    <col min="6" max="6" width="9.6640625" bestFit="1" customWidth="1"/>
    <col min="7" max="7" width="9.44140625" bestFit="1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>
        <f>VLOOKUP(LEFT(B6,SEARCH(" ",B6)-1),$F$6:$G$10,2,0)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 t="shared" ref="C7:C8" si="0">VLOOKUP(LEFT(B7,SEARCH(" ",B7)-1),$F$6:$G$10,2,0)</f>
        <v>2151</v>
      </c>
      <c r="F7" s="1" t="s">
        <v>16</v>
      </c>
      <c r="G7" s="1">
        <v>2227.5</v>
      </c>
    </row>
    <row r="8" spans="2:13" x14ac:dyDescent="0.3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>VLOOKUP(LEFT(B9,SEARCH(" ",B9) -1),$F$6:$G$10,2,0)</f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>VLOOKUP(LEFT(B10,SEARCH(" ",B10)-1),$F$6:$G$10,2,0)</f>
        <v>2541</v>
      </c>
      <c r="F10" s="1" t="s">
        <v>41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2">
        <f t="shared" ref="D16:D22" si="1">IF($B16="Paseo",VLOOKUP($C16,Paseo,2,1),IF($B16="Amarilla",VLOOKUP($C16,Amarilla,2,1),VLOOKUP($C16,Montana,2,1)))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2">
        <f t="shared" si="1"/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2">
        <f t="shared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2">
        <f t="shared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2">
        <f t="shared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2">
        <f t="shared" si="1"/>
        <v>7.0000000000000007E-2</v>
      </c>
    </row>
    <row r="22" spans="2:13" x14ac:dyDescent="0.3">
      <c r="B22" s="1" t="s">
        <v>8</v>
      </c>
      <c r="C22" s="1">
        <v>2293.1999999999998</v>
      </c>
      <c r="D22" s="12">
        <f t="shared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E27" t="s">
        <v>45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VLOOKUP(B28,E27:H37,4,0)</f>
        <v>2574</v>
      </c>
      <c r="E28" t="str">
        <f>CONCATENATE(F28," - ",G28)</f>
        <v>Paseo - 895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2">VLOOKUP(B29,$E$27:$H$37,4,0)</f>
        <v>2151</v>
      </c>
      <c r="E29" t="str">
        <f>CONCATENATE(F29,"- ",G29)</f>
        <v>Montana - 125</v>
      </c>
      <c r="F29" s="1" t="s">
        <v>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E30" t="str">
        <f t="shared" ref="E30:E37" si="3">CONCATENATE(F30," - ",G30)</f>
        <v>Amarilla - 145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2"/>
        <v>2227.5</v>
      </c>
      <c r="E31" t="str">
        <f>CONCATENATE(F31,"- ",G31)</f>
        <v>Montana - 848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2"/>
        <v>2541</v>
      </c>
      <c r="E32" t="str">
        <f>CONCATENATE(F32,"- ",G32)</f>
        <v>VTT - 777</v>
      </c>
      <c r="F32" s="1" t="s">
        <v>12</v>
      </c>
      <c r="G32" s="8">
        <v>777</v>
      </c>
      <c r="H32" s="1">
        <v>2541</v>
      </c>
    </row>
    <row r="33" spans="5:8" x14ac:dyDescent="0.3">
      <c r="E33" t="str">
        <f t="shared" si="3"/>
        <v>Velo - 235</v>
      </c>
      <c r="F33" s="1" t="s">
        <v>10</v>
      </c>
      <c r="G33" s="8">
        <v>235</v>
      </c>
      <c r="H33" s="1">
        <v>2574</v>
      </c>
    </row>
    <row r="34" spans="5:8" x14ac:dyDescent="0.3">
      <c r="E34" t="str">
        <f t="shared" si="3"/>
        <v>Paseo - 985</v>
      </c>
      <c r="F34" s="1" t="s">
        <v>8</v>
      </c>
      <c r="G34" s="8">
        <v>985</v>
      </c>
      <c r="H34" s="8">
        <v>2585.1</v>
      </c>
    </row>
    <row r="35" spans="5:8" x14ac:dyDescent="0.3">
      <c r="E35" t="str">
        <f t="shared" si="3"/>
        <v>Velo - 1122</v>
      </c>
      <c r="F35" s="1" t="s">
        <v>10</v>
      </c>
      <c r="G35" s="8">
        <v>1122</v>
      </c>
      <c r="H35" s="8">
        <v>2632.95</v>
      </c>
    </row>
    <row r="36" spans="5:8" x14ac:dyDescent="0.3">
      <c r="E36" t="str">
        <f t="shared" si="3"/>
        <v>VTT  - 1260</v>
      </c>
      <c r="F36" s="1" t="s">
        <v>12</v>
      </c>
      <c r="G36" s="8">
        <v>1260</v>
      </c>
      <c r="H36" s="8">
        <v>2680.8</v>
      </c>
    </row>
    <row r="37" spans="5:8" x14ac:dyDescent="0.3">
      <c r="E37" t="str">
        <f t="shared" si="3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2022-07-27T07:17:57Z</dcterms:created>
  <dcterms:modified xsi:type="dcterms:W3CDTF">2023-08-22T13:28:41Z</dcterms:modified>
</cp:coreProperties>
</file>