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905"/>
  </bookViews>
  <sheets>
    <sheet name="DG Active 650 + ST BF180" sheetId="1" r:id="rId1"/>
  </sheets>
  <externalReferences>
    <externalReference r:id="rId2"/>
    <externalReference r:id="rId3"/>
  </externalReferences>
  <definedNames>
    <definedName name="Business">[1]Values!$AJ$5:$AJ$6</definedName>
    <definedName name="CO_Type">[1]Values!$AQ$5:$AQ$6</definedName>
    <definedName name="Company_Code">[1]Values!$B$4:$B$5</definedName>
    <definedName name="EG" localSheetId="0">[2]Values!#REF!</definedName>
    <definedName name="EG">[2]Values!#REF!</definedName>
    <definedName name="Format">[1]Values!$W$5:$W$6</definedName>
    <definedName name="MEAC" localSheetId="0">[1]Values!#REF!</definedName>
    <definedName name="MEAC">[1]Values!#REF!</definedName>
    <definedName name="MEIC" localSheetId="0">[1]Values!#REF!</definedName>
    <definedName name="MEIC">[1]Values!#REF!</definedName>
    <definedName name="MELC" localSheetId="0">[1]Values!#REF!</definedName>
    <definedName name="MELC">[1]Values!#REF!</definedName>
    <definedName name="_MG1" localSheetId="0">[1]Values!#REF!</definedName>
    <definedName name="_MG1">[1]Values!#REF!</definedName>
    <definedName name="Plant_Code" localSheetId="0">[1]Values!#REF!</definedName>
    <definedName name="Plant_Code">[1]Values!#REF!</definedName>
    <definedName name="TDS_Type" localSheetId="0">[2]Values!#REF!</definedName>
    <definedName name="TDS_Type">[2]Values!#REF!</definedName>
    <definedName name="Yes_No">[1]Values!$J$5:$J$6</definedName>
  </definedNames>
  <calcPr calcId="152511"/>
</workbook>
</file>

<file path=xl/calcChain.xml><?xml version="1.0" encoding="utf-8"?>
<calcChain xmlns="http://schemas.openxmlformats.org/spreadsheetml/2006/main">
  <c r="F96" i="1" l="1"/>
  <c r="K74" i="1"/>
  <c r="K73" i="1"/>
  <c r="L73" i="1" s="1"/>
  <c r="K72" i="1"/>
  <c r="K71" i="1"/>
  <c r="M70" i="1"/>
  <c r="K70" i="1"/>
  <c r="J70" i="1"/>
  <c r="J69" i="1"/>
  <c r="E59" i="1"/>
  <c r="E55" i="1"/>
  <c r="K43" i="1"/>
  <c r="L42" i="1"/>
  <c r="K42" i="1"/>
  <c r="K41" i="1"/>
  <c r="L40" i="1"/>
  <c r="K40" i="1"/>
  <c r="K39" i="1"/>
  <c r="K38" i="1"/>
  <c r="L38" i="1" s="1"/>
  <c r="K37" i="1"/>
  <c r="K36" i="1"/>
  <c r="L36" i="1" s="1"/>
  <c r="M35" i="1"/>
  <c r="K35" i="1"/>
  <c r="J35" i="1"/>
  <c r="J34" i="1"/>
  <c r="F28" i="1"/>
  <c r="F24" i="1"/>
  <c r="H10" i="1"/>
</calcChain>
</file>

<file path=xl/sharedStrings.xml><?xml version="1.0" encoding="utf-8"?>
<sst xmlns="http://schemas.openxmlformats.org/spreadsheetml/2006/main" count="71" uniqueCount="61">
  <si>
    <t>MDG Display</t>
  </si>
  <si>
    <t>Initiated By</t>
  </si>
  <si>
    <t>Nguyễn Thị Ngọc Hiền</t>
  </si>
  <si>
    <t>Ten nguoi yeu cau</t>
  </si>
  <si>
    <t>Date</t>
  </si>
  <si>
    <t>Ngay</t>
  </si>
  <si>
    <t>Brand Team</t>
  </si>
  <si>
    <t>Company Code</t>
  </si>
  <si>
    <t>ICP</t>
  </si>
  <si>
    <t>Business</t>
  </si>
  <si>
    <t>Domestic</t>
  </si>
  <si>
    <t>Format Type</t>
  </si>
  <si>
    <t>Consumer Offer</t>
  </si>
  <si>
    <t>MKT</t>
  </si>
  <si>
    <t>Brand Name</t>
  </si>
  <si>
    <t>X-MEN Shampoo Rigid</t>
  </si>
  <si>
    <t>FG Description</t>
  </si>
  <si>
    <t>01 DG Active 650g + 01 ST BF 180g</t>
  </si>
  <si>
    <t>Bar Code</t>
  </si>
  <si>
    <t>Packaging</t>
  </si>
  <si>
    <t>RSP ( - vat)</t>
  </si>
  <si>
    <t>De trong</t>
  </si>
  <si>
    <t>Gross Weight Per Case</t>
  </si>
  <si>
    <t>Gross Weight Per Piece</t>
  </si>
  <si>
    <t>Net Weight Per Piece</t>
  </si>
  <si>
    <t>Shelf Days</t>
  </si>
  <si>
    <t>Min 365 days, max 1080 days</t>
  </si>
  <si>
    <t>Ware house Codes</t>
  </si>
  <si>
    <t>SC</t>
  </si>
  <si>
    <t>Select Material Planner</t>
  </si>
  <si>
    <t>Comments</t>
  </si>
  <si>
    <t>Supply Chain</t>
  </si>
  <si>
    <t>FG Code Reference</t>
  </si>
  <si>
    <t>New Parent Material Code</t>
  </si>
  <si>
    <t>No</t>
  </si>
  <si>
    <t>Plant Code</t>
  </si>
  <si>
    <t>MVC2,MVC3,MVC4</t>
  </si>
  <si>
    <t>Case Pack Size</t>
  </si>
  <si>
    <t>Select Business Finance</t>
  </si>
  <si>
    <t>Business Finance</t>
  </si>
  <si>
    <t>POSM</t>
  </si>
  <si>
    <t>MG1</t>
  </si>
  <si>
    <t>variant</t>
  </si>
  <si>
    <t>MG2</t>
  </si>
  <si>
    <t>Pack size</t>
  </si>
  <si>
    <t>MG3</t>
  </si>
  <si>
    <t>PM type (chai/lo)</t>
  </si>
  <si>
    <t>Reporting Unit of Measure</t>
  </si>
  <si>
    <t>KL/KG</t>
  </si>
  <si>
    <t>Standard Cost</t>
  </si>
  <si>
    <t>SAP Team</t>
  </si>
  <si>
    <t>New FG Code</t>
  </si>
  <si>
    <t>Sales Commercial</t>
  </si>
  <si>
    <t>RSP (-vat)</t>
  </si>
  <si>
    <t>Batch / Free / Discount condition</t>
  </si>
  <si>
    <t>Other</t>
  </si>
  <si>
    <t>Active QM</t>
  </si>
  <si>
    <t>01; 04; 08</t>
  </si>
  <si>
    <t>Specification</t>
  </si>
  <si>
    <t>Appearance (A,B,C)</t>
  </si>
  <si>
    <t>Volume (Cd3)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</si>
</sst>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Calibri"/>
    </font>
    <font>
      <sz val="10"/>
      <name val="Calibri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b/>
      <sz val="14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9"/>
      <name val="Calibri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vertical="center"/>
    </xf>
    <xf numFmtId="0" fontId="4" fillId="3" borderId="7" xfId="2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4" fillId="2" borderId="0" xfId="2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0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textRotation="90"/>
    </xf>
    <xf numFmtId="0" fontId="7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6" xfId="0" applyFont="1" applyFill="1" applyBorder="1" applyAlignment="1">
      <alignment horizontal="center" vertical="center" textRotation="90"/>
    </xf>
    <xf numFmtId="0" fontId="11" fillId="2" borderId="10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Vendor Creation Process" xfId="2"/>
  </cellStyles>
  <dxfs count="20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border>
        <left/>
        <right style="thin">
          <color indexed="64"/>
        </right>
        <top/>
        <bottom/>
      </border>
    </dxf>
    <dxf>
      <font>
        <condense val="0"/>
        <extend val="0"/>
        <color indexed="43"/>
      </font>
      <fill>
        <patternFill>
          <bgColor indexed="43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  <border>
        <left/>
        <right/>
        <top/>
        <bottom/>
      </border>
    </dxf>
    <dxf>
      <font>
        <condense val="0"/>
        <extend val="0"/>
        <color indexed="43"/>
      </font>
      <fill>
        <patternFill>
          <bgColor indexed="4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ndense val="0"/>
        <extend val="0"/>
        <color indexed="9"/>
      </font>
      <border>
        <left/>
        <right/>
        <top/>
        <bottom/>
      </border>
    </dxf>
    <dxf>
      <font>
        <condense val="0"/>
        <extend val="0"/>
        <color indexed="43"/>
      </font>
      <fill>
        <patternFill>
          <bgColor indexed="43"/>
        </patternFill>
      </fill>
      <border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Microsoft/Windows/INetCache/Content.Outlook/A5Z3IN3S/Finished%20Goods%20Creation-Vietnam%20-%20Promotion%20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eet\0907\Projects\2014-15\Master%20Data%20Gateway\Vietnam\Specs\Vendor%20Creation-Vietn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 Active 650 + ST BF180"/>
      <sheetName val="ST Active 650 + DG BF180"/>
      <sheetName val="ST Sport 650 + DG BF180"/>
      <sheetName val="TG Active 650 + DG BF180"/>
      <sheetName val="TG Sport 650 + DG BF180"/>
      <sheetName val="DG Active 380 + DG C75"/>
      <sheetName val="DG Sport 380 + DG C75"/>
      <sheetName val="ST Sport 380 + DG C75"/>
      <sheetName val="ST Active 380 + DG C75"/>
      <sheetName val="DG Sport 180 + Lan BF25"/>
      <sheetName val="DG Active ADD180 + Lan BF25"/>
      <sheetName val="DG Sport ADD180 + Lan BF25"/>
      <sheetName val="DG Cool 180 + Lan BF25"/>
      <sheetName val="DG BF 180 + Lan BF25"/>
      <sheetName val="Gel Active 150+DG C75"/>
      <sheetName val="Gel Sport 150+DG C75"/>
      <sheetName val="Gel Sieu cung 150+DG C75"/>
      <sheetName val="Gel SC&amp;BT 150+DG C75"/>
      <sheetName val="Gel Boss 150+day B5g"/>
      <sheetName val="Gel Active 150+ day C5g"/>
      <sheetName val="Gel Sport 150+ day C5g"/>
      <sheetName val="Gel SC 150+ day C5g"/>
      <sheetName val="Gel SC &amp;BT150+ day C5g"/>
      <sheetName val="Wax spiky+Lan 20"/>
      <sheetName val="Wax clean cut+Lan 20"/>
      <sheetName val="Wax freestyle+lan 20"/>
      <sheetName val="Confirmation"/>
      <sheetName val="Briefing"/>
      <sheetName val="Values"/>
      <sheetName val="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B1" t="str">
            <v>Back</v>
          </cell>
          <cell r="J1" t="str">
            <v>Back</v>
          </cell>
        </row>
        <row r="3">
          <cell r="B3" t="str">
            <v>Company Code</v>
          </cell>
        </row>
        <row r="4">
          <cell r="B4" t="str">
            <v>ICP</v>
          </cell>
          <cell r="C4" t="str">
            <v>ICP Domestic</v>
          </cell>
          <cell r="J4" t="str">
            <v>Yes/No</v>
          </cell>
          <cell r="W4" t="str">
            <v>Format</v>
          </cell>
          <cell r="AJ4" t="str">
            <v>Business</v>
          </cell>
          <cell r="AK4" t="str">
            <v>Display name</v>
          </cell>
          <cell r="AN4" t="str">
            <v>Business</v>
          </cell>
          <cell r="AO4" t="str">
            <v>Display name</v>
          </cell>
        </row>
        <row r="5">
          <cell r="B5" t="str">
            <v>TP</v>
          </cell>
          <cell r="C5" t="str">
            <v>Thuan Phat Domestic</v>
          </cell>
          <cell r="J5" t="str">
            <v>Yes</v>
          </cell>
          <cell r="K5" t="str">
            <v>-</v>
          </cell>
          <cell r="W5" t="str">
            <v>Consumer Offer</v>
          </cell>
          <cell r="X5" t="str">
            <v>A</v>
          </cell>
          <cell r="Y5" t="str">
            <v xml:space="preserve">Description </v>
          </cell>
          <cell r="Z5" t="str">
            <v>Period of Offer</v>
          </cell>
          <cell r="AA5" t="str">
            <v>Ratio of Free Pieces</v>
          </cell>
          <cell r="AB5" t="str">
            <v>Case Pack Size</v>
          </cell>
          <cell r="AC5" t="str">
            <v>CO Type</v>
          </cell>
          <cell r="AD5" t="str">
            <v>Standard Cost</v>
          </cell>
          <cell r="AF5" t="str">
            <v xml:space="preserve">Description </v>
          </cell>
          <cell r="AG5" t="str">
            <v>To be Entered</v>
          </cell>
          <cell r="AJ5" t="str">
            <v>Domestic</v>
          </cell>
          <cell r="AL5" t="str">
            <v>-</v>
          </cell>
          <cell r="AN5" t="str">
            <v>Consumer Offer</v>
          </cell>
          <cell r="AO5" t="str">
            <v>Free Item Code Data</v>
          </cell>
          <cell r="AQ5" t="str">
            <v>POSM</v>
          </cell>
        </row>
        <row r="6">
          <cell r="J6" t="str">
            <v>No</v>
          </cell>
          <cell r="K6" t="str">
            <v>Old Parent Material</v>
          </cell>
          <cell r="W6" t="str">
            <v>Non Consumer Offer</v>
          </cell>
          <cell r="X6" t="str">
            <v>B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  <cell r="AF6" t="str">
            <v>Period of Offer</v>
          </cell>
          <cell r="AG6" t="str">
            <v>To be Entered</v>
          </cell>
          <cell r="AJ6" t="str">
            <v>Export</v>
          </cell>
          <cell r="AL6" t="str">
            <v>Country to Exported</v>
          </cell>
          <cell r="AN6" t="str">
            <v>Non Consumer Offer</v>
          </cell>
          <cell r="AO6" t="str">
            <v>-</v>
          </cell>
          <cell r="AQ6" t="str">
            <v>Non Valuated</v>
          </cell>
        </row>
        <row r="7">
          <cell r="AF7" t="str">
            <v>Ratio of Free Pieces</v>
          </cell>
          <cell r="AG7" t="str">
            <v>To be Entered</v>
          </cell>
        </row>
        <row r="8">
          <cell r="AF8" t="str">
            <v>Case Pack Size</v>
          </cell>
          <cell r="AG8" t="str">
            <v>To be Entered</v>
          </cell>
        </row>
        <row r="9">
          <cell r="AF9" t="str">
            <v>-</v>
          </cell>
          <cell r="AG9" t="str">
            <v>Not to be Entered</v>
          </cell>
        </row>
        <row r="10">
          <cell r="AF10" t="str">
            <v>CO Type</v>
          </cell>
          <cell r="AG10" t="str">
            <v>To be Entered</v>
          </cell>
        </row>
        <row r="11">
          <cell r="AF11" t="str">
            <v>Standard Cost</v>
          </cell>
          <cell r="AG11" t="str">
            <v>To be Entered</v>
          </cell>
        </row>
      </sheetData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l View"/>
      <sheetName val="Confirmation"/>
      <sheetName val="Briefing"/>
      <sheetName val="Values"/>
      <sheetName val="Country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9"/>
  <sheetViews>
    <sheetView tabSelected="1" topLeftCell="C79" workbookViewId="0">
      <selection activeCell="L81" sqref="L81"/>
    </sheetView>
  </sheetViews>
  <sheetFormatPr defaultRowHeight="20.100000000000001" customHeight="1" x14ac:dyDescent="0.2"/>
  <cols>
    <col min="1" max="1" width="4.28515625" style="25" customWidth="1"/>
    <col min="2" max="2" width="6" style="25" customWidth="1"/>
    <col min="3" max="4" width="9.140625" style="25"/>
    <col min="5" max="5" width="48.140625" style="60" customWidth="1"/>
    <col min="6" max="6" width="41" style="32" customWidth="1"/>
    <col min="7" max="7" width="17.28515625" style="32" customWidth="1"/>
    <col min="8" max="8" width="9.28515625" style="32" customWidth="1"/>
    <col min="9" max="10" width="9.140625" style="25"/>
    <col min="11" max="11" width="15.140625" style="25" bestFit="1" customWidth="1"/>
    <col min="12" max="16384" width="9.140625" style="25"/>
  </cols>
  <sheetData>
    <row r="3" spans="3:9" s="6" customFormat="1" ht="20.100000000000001" customHeight="1" x14ac:dyDescent="0.2">
      <c r="C3" s="1" t="s">
        <v>0</v>
      </c>
      <c r="D3" s="2"/>
      <c r="E3" s="3"/>
      <c r="F3" s="4"/>
      <c r="G3" s="4"/>
      <c r="H3" s="4"/>
      <c r="I3" s="5"/>
    </row>
    <row r="4" spans="3:9" s="6" customFormat="1" ht="20.100000000000001" customHeight="1" x14ac:dyDescent="0.2">
      <c r="C4" s="7"/>
      <c r="D4" s="8"/>
      <c r="E4" s="9" t="s">
        <v>1</v>
      </c>
      <c r="F4" s="10" t="s">
        <v>2</v>
      </c>
      <c r="H4" s="6" t="s">
        <v>3</v>
      </c>
      <c r="I4" s="11"/>
    </row>
    <row r="5" spans="3:9" s="6" customFormat="1" ht="20.100000000000001" customHeight="1" x14ac:dyDescent="0.2">
      <c r="C5" s="7"/>
      <c r="D5" s="8"/>
      <c r="E5" s="12"/>
      <c r="F5" s="13"/>
      <c r="I5" s="11"/>
    </row>
    <row r="6" spans="3:9" s="6" customFormat="1" ht="20.100000000000001" customHeight="1" x14ac:dyDescent="0.2">
      <c r="C6" s="7"/>
      <c r="D6" s="8"/>
      <c r="E6" s="9" t="s">
        <v>4</v>
      </c>
      <c r="F6" s="14">
        <v>42106</v>
      </c>
      <c r="H6" s="6" t="s">
        <v>5</v>
      </c>
      <c r="I6" s="11"/>
    </row>
    <row r="7" spans="3:9" s="6" customFormat="1" ht="20.100000000000001" customHeight="1" x14ac:dyDescent="0.2">
      <c r="C7" s="15"/>
      <c r="D7" s="16"/>
      <c r="E7" s="17"/>
      <c r="F7" s="18"/>
      <c r="G7" s="18"/>
      <c r="H7" s="18"/>
      <c r="I7" s="19"/>
    </row>
    <row r="9" spans="3:9" ht="20.100000000000001" customHeight="1" x14ac:dyDescent="0.2">
      <c r="C9" s="20" t="s">
        <v>6</v>
      </c>
      <c r="D9" s="21"/>
      <c r="E9" s="22"/>
      <c r="F9" s="23"/>
      <c r="G9" s="23"/>
      <c r="H9" s="23"/>
      <c r="I9" s="24"/>
    </row>
    <row r="10" spans="3:9" ht="20.100000000000001" customHeight="1" x14ac:dyDescent="0.2">
      <c r="C10" s="26"/>
      <c r="D10" s="27"/>
      <c r="E10" s="9" t="s">
        <v>7</v>
      </c>
      <c r="F10" s="28" t="s">
        <v>8</v>
      </c>
      <c r="G10" s="6"/>
      <c r="H10" s="6" t="str">
        <f>VLOOKUP(F10,[1]Values!B$1:C$65536,2,0)</f>
        <v>ICP Domestic</v>
      </c>
      <c r="I10" s="29"/>
    </row>
    <row r="11" spans="3:9" ht="20.100000000000001" customHeight="1" x14ac:dyDescent="0.2">
      <c r="C11" s="26"/>
      <c r="D11" s="27"/>
      <c r="E11" s="30"/>
      <c r="F11" s="31"/>
      <c r="G11" s="6"/>
      <c r="H11" s="6"/>
      <c r="I11" s="29"/>
    </row>
    <row r="12" spans="3:9" ht="20.100000000000001" customHeight="1" x14ac:dyDescent="0.2">
      <c r="C12" s="26"/>
      <c r="D12" s="27"/>
      <c r="E12" s="9" t="s">
        <v>9</v>
      </c>
      <c r="F12" s="28" t="s">
        <v>10</v>
      </c>
      <c r="G12" s="6"/>
      <c r="H12" s="6"/>
      <c r="I12" s="29"/>
    </row>
    <row r="13" spans="3:9" ht="20.100000000000001" customHeight="1" x14ac:dyDescent="0.2">
      <c r="C13" s="26"/>
      <c r="D13" s="27"/>
      <c r="E13" s="30"/>
      <c r="F13" s="31"/>
      <c r="G13" s="6"/>
      <c r="H13" s="31"/>
      <c r="I13" s="29"/>
    </row>
    <row r="14" spans="3:9" ht="20.100000000000001" customHeight="1" x14ac:dyDescent="0.2">
      <c r="C14" s="26"/>
      <c r="D14" s="27"/>
      <c r="E14" s="9" t="s">
        <v>11</v>
      </c>
      <c r="F14" s="28" t="s">
        <v>12</v>
      </c>
      <c r="H14" s="6" t="s">
        <v>13</v>
      </c>
      <c r="I14" s="29"/>
    </row>
    <row r="15" spans="3:9" ht="20.100000000000001" customHeight="1" x14ac:dyDescent="0.2">
      <c r="C15" s="26"/>
      <c r="D15" s="27"/>
      <c r="E15" s="30"/>
      <c r="F15" s="31"/>
      <c r="H15" s="6"/>
      <c r="I15" s="29"/>
    </row>
    <row r="16" spans="3:9" ht="20.100000000000001" customHeight="1" x14ac:dyDescent="0.2">
      <c r="C16" s="26"/>
      <c r="D16" s="27"/>
      <c r="E16" s="9" t="s">
        <v>14</v>
      </c>
      <c r="F16" s="28" t="s">
        <v>15</v>
      </c>
      <c r="H16" s="6" t="s">
        <v>13</v>
      </c>
      <c r="I16" s="29"/>
    </row>
    <row r="17" spans="3:9" ht="20.100000000000001" customHeight="1" x14ac:dyDescent="0.2">
      <c r="C17" s="26"/>
      <c r="D17" s="27"/>
      <c r="E17" s="30"/>
      <c r="F17" s="31"/>
      <c r="H17" s="6"/>
      <c r="I17" s="29"/>
    </row>
    <row r="18" spans="3:9" ht="20.100000000000001" customHeight="1" x14ac:dyDescent="0.2">
      <c r="C18" s="26"/>
      <c r="D18" s="27"/>
      <c r="E18" s="33" t="s">
        <v>16</v>
      </c>
      <c r="F18" s="28" t="s">
        <v>17</v>
      </c>
      <c r="H18" s="6" t="s">
        <v>13</v>
      </c>
      <c r="I18" s="29"/>
    </row>
    <row r="19" spans="3:9" ht="20.100000000000001" customHeight="1" x14ac:dyDescent="0.2">
      <c r="C19" s="26"/>
      <c r="D19" s="27"/>
      <c r="E19" s="30"/>
      <c r="F19" s="31"/>
      <c r="H19" s="6"/>
      <c r="I19" s="29"/>
    </row>
    <row r="20" spans="3:9" ht="20.100000000000001" customHeight="1" x14ac:dyDescent="0.2">
      <c r="C20" s="26"/>
      <c r="D20" s="27"/>
      <c r="E20" s="33" t="s">
        <v>18</v>
      </c>
      <c r="F20" s="28"/>
      <c r="H20" s="6" t="s">
        <v>19</v>
      </c>
      <c r="I20" s="29"/>
    </row>
    <row r="21" spans="3:9" ht="20.100000000000001" customHeight="1" x14ac:dyDescent="0.2">
      <c r="C21" s="26"/>
      <c r="D21" s="27"/>
      <c r="E21" s="30"/>
      <c r="F21" s="31"/>
      <c r="H21" s="6"/>
      <c r="I21" s="29"/>
    </row>
    <row r="22" spans="3:9" ht="20.100000000000001" customHeight="1" x14ac:dyDescent="0.2">
      <c r="C22" s="26"/>
      <c r="D22" s="27"/>
      <c r="E22" s="33" t="s">
        <v>20</v>
      </c>
      <c r="F22" s="34"/>
      <c r="H22" s="6" t="s">
        <v>21</v>
      </c>
      <c r="I22" s="29"/>
    </row>
    <row r="23" spans="3:9" ht="20.100000000000001" customHeight="1" x14ac:dyDescent="0.2">
      <c r="C23" s="26"/>
      <c r="D23" s="27"/>
      <c r="E23" s="30"/>
      <c r="F23" s="31"/>
      <c r="H23" s="6"/>
      <c r="I23" s="29"/>
    </row>
    <row r="24" spans="3:9" ht="20.100000000000001" customHeight="1" x14ac:dyDescent="0.2">
      <c r="C24" s="26"/>
      <c r="D24" s="27"/>
      <c r="E24" s="33" t="s">
        <v>22</v>
      </c>
      <c r="F24" s="28">
        <f>F26*8</f>
        <v>7840</v>
      </c>
      <c r="H24" s="6" t="s">
        <v>19</v>
      </c>
      <c r="I24" s="29"/>
    </row>
    <row r="25" spans="3:9" ht="20.100000000000001" customHeight="1" x14ac:dyDescent="0.2">
      <c r="C25" s="26"/>
      <c r="D25" s="27"/>
      <c r="E25" s="30"/>
      <c r="F25" s="31"/>
      <c r="H25" s="6"/>
      <c r="I25" s="29"/>
    </row>
    <row r="26" spans="3:9" ht="20.100000000000001" customHeight="1" x14ac:dyDescent="0.2">
      <c r="C26" s="26"/>
      <c r="D26" s="27"/>
      <c r="E26" s="33" t="s">
        <v>23</v>
      </c>
      <c r="F26" s="28">
        <v>980</v>
      </c>
      <c r="H26" s="6" t="s">
        <v>19</v>
      </c>
      <c r="I26" s="29"/>
    </row>
    <row r="27" spans="3:9" ht="20.100000000000001" customHeight="1" x14ac:dyDescent="0.2">
      <c r="C27" s="26"/>
      <c r="D27" s="27"/>
      <c r="E27" s="30"/>
      <c r="F27" s="31"/>
      <c r="H27" s="6"/>
      <c r="I27" s="29"/>
    </row>
    <row r="28" spans="3:9" ht="20.100000000000001" customHeight="1" x14ac:dyDescent="0.2">
      <c r="C28" s="26"/>
      <c r="D28" s="27"/>
      <c r="E28" s="33" t="s">
        <v>24</v>
      </c>
      <c r="F28" s="28">
        <f>650+180</f>
        <v>830</v>
      </c>
      <c r="H28" s="6" t="s">
        <v>19</v>
      </c>
      <c r="I28" s="29"/>
    </row>
    <row r="29" spans="3:9" ht="20.100000000000001" customHeight="1" x14ac:dyDescent="0.2">
      <c r="C29" s="26"/>
      <c r="D29" s="27"/>
      <c r="E29" s="30"/>
      <c r="F29" s="31"/>
      <c r="H29" s="6"/>
      <c r="I29" s="29"/>
    </row>
    <row r="30" spans="3:9" ht="20.100000000000001" customHeight="1" x14ac:dyDescent="0.2">
      <c r="C30" s="26"/>
      <c r="D30" s="27"/>
      <c r="E30" s="33" t="s">
        <v>25</v>
      </c>
      <c r="F30" s="28" t="s">
        <v>26</v>
      </c>
      <c r="H30" s="6" t="s">
        <v>13</v>
      </c>
      <c r="I30" s="29"/>
    </row>
    <row r="31" spans="3:9" ht="20.100000000000001" customHeight="1" x14ac:dyDescent="0.2">
      <c r="C31" s="26"/>
      <c r="D31" s="27"/>
      <c r="E31" s="30"/>
      <c r="F31" s="31"/>
      <c r="H31" s="6"/>
      <c r="I31" s="29"/>
    </row>
    <row r="32" spans="3:9" ht="20.100000000000001" customHeight="1" x14ac:dyDescent="0.2">
      <c r="C32" s="26"/>
      <c r="D32" s="27"/>
      <c r="E32" s="33" t="s">
        <v>27</v>
      </c>
      <c r="F32" s="28"/>
      <c r="H32" s="6" t="s">
        <v>28</v>
      </c>
      <c r="I32" s="29"/>
    </row>
    <row r="33" spans="3:15" ht="20.100000000000001" customHeight="1" x14ac:dyDescent="0.2">
      <c r="C33" s="26"/>
      <c r="D33" s="27"/>
      <c r="E33" s="30"/>
      <c r="F33" s="31"/>
      <c r="G33" s="31"/>
      <c r="H33" s="31"/>
      <c r="I33" s="29"/>
    </row>
    <row r="34" spans="3:15" ht="20.100000000000001" customHeight="1" x14ac:dyDescent="0.2">
      <c r="C34" s="26"/>
      <c r="D34" s="27"/>
      <c r="E34" s="30"/>
      <c r="F34" s="31"/>
      <c r="G34" s="31"/>
      <c r="H34" s="31"/>
      <c r="I34" s="29"/>
      <c r="J34" s="35" t="str">
        <f>VLOOKUP($F$14,[1]Values!$AN$1:$AO$65536,2,0)</f>
        <v>Free Item Code Data</v>
      </c>
      <c r="K34" s="30"/>
      <c r="L34" s="31"/>
      <c r="M34" s="31"/>
      <c r="N34" s="31"/>
      <c r="O34" s="29"/>
    </row>
    <row r="35" spans="3:15" ht="20.100000000000001" customHeight="1" x14ac:dyDescent="0.2">
      <c r="C35" s="26"/>
      <c r="D35" s="27"/>
      <c r="E35" s="30"/>
      <c r="F35" s="31"/>
      <c r="G35" s="31"/>
      <c r="H35" s="31"/>
      <c r="I35" s="29"/>
      <c r="J35" s="36" t="str">
        <f>VLOOKUP($F$14,[1]Values!$W$1:$X$65536,2,0)</f>
        <v>A</v>
      </c>
      <c r="K35" s="37" t="str">
        <f>VLOOKUP($F$14,[1]Values!$W$1:$X$65536,2,0)</f>
        <v>A</v>
      </c>
      <c r="L35" s="37"/>
      <c r="M35" s="36" t="e">
        <f>VLOOKUP(L14,[1]Values!AC$1:AD$65536,2,0)</f>
        <v>#N/A</v>
      </c>
      <c r="N35" s="36"/>
      <c r="O35" s="38"/>
    </row>
    <row r="36" spans="3:15" ht="20.100000000000001" customHeight="1" x14ac:dyDescent="0.2">
      <c r="C36" s="26"/>
      <c r="D36" s="27"/>
      <c r="E36" s="30"/>
      <c r="F36" s="31"/>
      <c r="G36" s="31"/>
      <c r="H36" s="31"/>
      <c r="I36" s="29"/>
      <c r="J36" s="36"/>
      <c r="K36" s="33" t="str">
        <f>VLOOKUP($F$14,[1]Values!$W$1:$AB$65536,3,0)</f>
        <v xml:space="preserve">Description </v>
      </c>
      <c r="L36" s="39" t="e">
        <f>VLOOKUP(K36,[1]Values!AL$1:AM$65536,2,0)</f>
        <v>#N/A</v>
      </c>
      <c r="M36" s="36"/>
      <c r="N36" s="36"/>
      <c r="O36" s="38"/>
    </row>
    <row r="37" spans="3:15" ht="20.100000000000001" customHeight="1" x14ac:dyDescent="0.2">
      <c r="C37" s="26"/>
      <c r="D37" s="27"/>
      <c r="E37" s="30"/>
      <c r="F37" s="31"/>
      <c r="G37" s="31"/>
      <c r="H37" s="31"/>
      <c r="I37" s="29"/>
      <c r="J37" s="36"/>
      <c r="K37" s="37" t="str">
        <f>VLOOKUP($F$14,[1]Values!$W$1:$X$65536,2,0)</f>
        <v>A</v>
      </c>
      <c r="L37" s="37"/>
      <c r="M37" s="36"/>
      <c r="N37" s="36"/>
      <c r="O37" s="38"/>
    </row>
    <row r="38" spans="3:15" ht="20.100000000000001" customHeight="1" x14ac:dyDescent="0.2">
      <c r="C38" s="26"/>
      <c r="D38" s="27"/>
      <c r="E38" s="30"/>
      <c r="F38" s="31"/>
      <c r="G38" s="31"/>
      <c r="H38" s="31"/>
      <c r="I38" s="29"/>
      <c r="J38" s="36"/>
      <c r="K38" s="40" t="str">
        <f>VLOOKUP($F$14,[1]Values!$W$1:$AB$65536,4,0)</f>
        <v>Period of Offer</v>
      </c>
      <c r="L38" s="39" t="e">
        <f>VLOOKUP(K38,[1]Values!AL$1:AM$65536,2,0)</f>
        <v>#N/A</v>
      </c>
      <c r="M38" s="36"/>
      <c r="N38" s="36"/>
      <c r="O38" s="38"/>
    </row>
    <row r="39" spans="3:15" ht="20.100000000000001" customHeight="1" x14ac:dyDescent="0.2">
      <c r="C39" s="26"/>
      <c r="D39" s="27"/>
      <c r="E39" s="30"/>
      <c r="F39" s="31"/>
      <c r="G39" s="31"/>
      <c r="H39" s="31"/>
      <c r="I39" s="29"/>
      <c r="J39" s="36"/>
      <c r="K39" s="37" t="str">
        <f>VLOOKUP($F$14,[1]Values!$W$1:$X$65536,2,0)</f>
        <v>A</v>
      </c>
      <c r="L39" s="37"/>
      <c r="M39" s="36"/>
      <c r="N39" s="36"/>
      <c r="O39" s="38"/>
    </row>
    <row r="40" spans="3:15" ht="20.100000000000001" customHeight="1" x14ac:dyDescent="0.2">
      <c r="C40" s="26"/>
      <c r="D40" s="27"/>
      <c r="E40" s="30"/>
      <c r="F40" s="31"/>
      <c r="G40" s="31"/>
      <c r="H40" s="31"/>
      <c r="I40" s="29"/>
      <c r="J40" s="36"/>
      <c r="K40" s="40" t="str">
        <f>VLOOKUP($F$14,[1]Values!$W$1:$AB$65536,5,0)</f>
        <v>Ratio of Free Pieces</v>
      </c>
      <c r="L40" s="39" t="e">
        <f>VLOOKUP(K40,[1]Values!AL$1:AM$65536,2,0)</f>
        <v>#N/A</v>
      </c>
      <c r="M40" s="36"/>
      <c r="N40" s="36"/>
      <c r="O40" s="38"/>
    </row>
    <row r="41" spans="3:15" ht="20.100000000000001" customHeight="1" x14ac:dyDescent="0.2">
      <c r="C41" s="26"/>
      <c r="D41" s="27"/>
      <c r="E41" s="30"/>
      <c r="F41" s="31"/>
      <c r="G41" s="31"/>
      <c r="H41" s="31"/>
      <c r="I41" s="29"/>
      <c r="J41" s="36"/>
      <c r="K41" s="37" t="str">
        <f>VLOOKUP($F$14,[1]Values!$W$1:$X$65536,2,0)</f>
        <v>A</v>
      </c>
      <c r="L41" s="37"/>
      <c r="M41" s="36"/>
      <c r="N41" s="36"/>
      <c r="O41" s="38"/>
    </row>
    <row r="42" spans="3:15" ht="20.100000000000001" customHeight="1" x14ac:dyDescent="0.2">
      <c r="C42" s="26"/>
      <c r="D42" s="27"/>
      <c r="E42" s="30"/>
      <c r="F42" s="31"/>
      <c r="G42" s="31"/>
      <c r="H42" s="31"/>
      <c r="I42" s="29"/>
      <c r="J42" s="36"/>
      <c r="K42" s="40" t="str">
        <f>VLOOKUP($F$14,[1]Values!$W$1:$AB$65536,6,0)</f>
        <v>Case Pack Size</v>
      </c>
      <c r="L42" s="39" t="e">
        <f>VLOOKUP(K42,[1]Values!AL$1:AM$65536,2,0)</f>
        <v>#N/A</v>
      </c>
      <c r="M42" s="36"/>
      <c r="N42" s="36"/>
      <c r="O42" s="38"/>
    </row>
    <row r="43" spans="3:15" ht="20.100000000000001" customHeight="1" x14ac:dyDescent="0.2">
      <c r="C43" s="26"/>
      <c r="D43" s="27"/>
      <c r="E43" s="30"/>
      <c r="F43" s="31"/>
      <c r="G43" s="31"/>
      <c r="H43" s="31"/>
      <c r="I43" s="29"/>
      <c r="J43" s="36"/>
      <c r="K43" s="41" t="str">
        <f>VLOOKUP($F$14,[1]Values!$W$1:$X$65536,2,0)</f>
        <v>A</v>
      </c>
      <c r="L43" s="41"/>
      <c r="M43" s="36"/>
      <c r="N43" s="36"/>
      <c r="O43" s="38"/>
    </row>
    <row r="44" spans="3:15" ht="20.100000000000001" customHeight="1" x14ac:dyDescent="0.2">
      <c r="C44" s="26"/>
      <c r="D44" s="27"/>
      <c r="E44" s="30"/>
      <c r="F44" s="31"/>
      <c r="G44" s="31"/>
      <c r="H44" s="31"/>
      <c r="I44" s="29"/>
    </row>
    <row r="45" spans="3:15" ht="20.100000000000001" customHeight="1" x14ac:dyDescent="0.2">
      <c r="C45" s="26"/>
      <c r="D45" s="27"/>
      <c r="E45" s="33" t="s">
        <v>29</v>
      </c>
      <c r="F45" s="28"/>
      <c r="H45" s="6"/>
      <c r="I45" s="29"/>
    </row>
    <row r="46" spans="3:15" ht="20.100000000000001" customHeight="1" x14ac:dyDescent="0.2">
      <c r="C46" s="26"/>
      <c r="D46" s="27"/>
      <c r="E46" s="30"/>
      <c r="F46" s="31"/>
      <c r="H46" s="6"/>
      <c r="I46" s="29"/>
    </row>
    <row r="47" spans="3:15" ht="20.100000000000001" customHeight="1" x14ac:dyDescent="0.2">
      <c r="C47" s="26"/>
      <c r="D47" s="27"/>
      <c r="E47" s="33" t="s">
        <v>30</v>
      </c>
      <c r="F47" s="28"/>
      <c r="H47" s="6"/>
      <c r="I47" s="29"/>
    </row>
    <row r="48" spans="3:15" ht="20.100000000000001" customHeight="1" x14ac:dyDescent="0.2">
      <c r="C48" s="42"/>
      <c r="D48" s="43"/>
      <c r="E48" s="44"/>
      <c r="F48" s="45"/>
      <c r="G48" s="45"/>
      <c r="H48" s="45"/>
      <c r="I48" s="46"/>
    </row>
    <row r="50" spans="3:9" ht="20.100000000000001" customHeight="1" x14ac:dyDescent="0.2">
      <c r="C50" s="20" t="s">
        <v>31</v>
      </c>
      <c r="D50" s="47"/>
      <c r="E50" s="22"/>
      <c r="F50" s="23"/>
      <c r="G50" s="23"/>
      <c r="H50" s="23"/>
      <c r="I50" s="24"/>
    </row>
    <row r="51" spans="3:9" ht="20.100000000000001" customHeight="1" x14ac:dyDescent="0.2">
      <c r="C51" s="26"/>
      <c r="D51" s="48"/>
      <c r="E51" s="33" t="s">
        <v>32</v>
      </c>
      <c r="F51" s="28"/>
      <c r="H51" s="6"/>
      <c r="I51" s="29"/>
    </row>
    <row r="52" spans="3:9" ht="20.100000000000001" customHeight="1" x14ac:dyDescent="0.2">
      <c r="C52" s="26"/>
      <c r="D52" s="48"/>
      <c r="E52" s="30"/>
      <c r="F52" s="31"/>
      <c r="H52" s="6"/>
      <c r="I52" s="29"/>
    </row>
    <row r="53" spans="3:9" ht="20.100000000000001" customHeight="1" x14ac:dyDescent="0.2">
      <c r="C53" s="26"/>
      <c r="D53" s="48"/>
      <c r="E53" s="33" t="s">
        <v>33</v>
      </c>
      <c r="F53" s="28" t="s">
        <v>34</v>
      </c>
      <c r="H53" s="6"/>
      <c r="I53" s="29"/>
    </row>
    <row r="54" spans="3:9" ht="20.100000000000001" customHeight="1" x14ac:dyDescent="0.2">
      <c r="C54" s="26"/>
      <c r="D54" s="48"/>
      <c r="E54" s="30"/>
      <c r="F54" s="31"/>
      <c r="H54" s="6"/>
      <c r="I54" s="29"/>
    </row>
    <row r="55" spans="3:9" ht="20.100000000000001" customHeight="1" x14ac:dyDescent="0.2">
      <c r="C55" s="26"/>
      <c r="D55" s="48"/>
      <c r="E55" s="33" t="str">
        <f>VLOOKUP(F53,[1]Values!J$1:K$65536,2,0)</f>
        <v>Old Parent Material</v>
      </c>
      <c r="F55" s="28"/>
      <c r="H55" s="6"/>
      <c r="I55" s="29"/>
    </row>
    <row r="56" spans="3:9" ht="20.100000000000001" customHeight="1" x14ac:dyDescent="0.2">
      <c r="C56" s="26"/>
      <c r="D56" s="48"/>
      <c r="E56" s="30"/>
      <c r="F56" s="31"/>
      <c r="H56" s="6"/>
      <c r="I56" s="29"/>
    </row>
    <row r="57" spans="3:9" ht="20.100000000000001" customHeight="1" x14ac:dyDescent="0.2">
      <c r="C57" s="26"/>
      <c r="D57" s="48"/>
      <c r="E57" s="33" t="s">
        <v>35</v>
      </c>
      <c r="F57" s="28" t="s">
        <v>36</v>
      </c>
      <c r="H57" s="6"/>
      <c r="I57" s="29"/>
    </row>
    <row r="58" spans="3:9" ht="20.100000000000001" customHeight="1" x14ac:dyDescent="0.2">
      <c r="C58" s="26"/>
      <c r="D58" s="48"/>
      <c r="E58" s="30"/>
      <c r="F58" s="31"/>
      <c r="H58" s="6"/>
      <c r="I58" s="29"/>
    </row>
    <row r="59" spans="3:9" ht="20.100000000000001" customHeight="1" x14ac:dyDescent="0.2">
      <c r="C59" s="26"/>
      <c r="D59" s="48"/>
      <c r="E59" s="33" t="str">
        <f>VLOOKUP(F12,[1]Values!AJ$1:AL$65536,3,0)</f>
        <v>-</v>
      </c>
      <c r="F59" s="28"/>
      <c r="H59" s="6"/>
      <c r="I59" s="29"/>
    </row>
    <row r="60" spans="3:9" ht="20.100000000000001" customHeight="1" x14ac:dyDescent="0.2">
      <c r="C60" s="26"/>
      <c r="D60" s="48"/>
      <c r="E60" s="30"/>
      <c r="F60" s="31"/>
      <c r="H60" s="6"/>
      <c r="I60" s="29"/>
    </row>
    <row r="61" spans="3:9" ht="20.100000000000001" customHeight="1" x14ac:dyDescent="0.2">
      <c r="C61" s="26"/>
      <c r="D61" s="48"/>
      <c r="E61" s="33" t="s">
        <v>37</v>
      </c>
      <c r="F61" s="28">
        <v>8</v>
      </c>
      <c r="H61" s="6"/>
      <c r="I61" s="29"/>
    </row>
    <row r="62" spans="3:9" ht="20.100000000000001" customHeight="1" x14ac:dyDescent="0.2">
      <c r="C62" s="26"/>
      <c r="D62" s="48"/>
      <c r="E62" s="30"/>
      <c r="F62" s="31"/>
      <c r="H62" s="6"/>
      <c r="I62" s="29"/>
    </row>
    <row r="63" spans="3:9" ht="20.100000000000001" customHeight="1" x14ac:dyDescent="0.2">
      <c r="C63" s="26"/>
      <c r="D63" s="48"/>
      <c r="E63" s="33" t="s">
        <v>38</v>
      </c>
      <c r="F63" s="28"/>
      <c r="H63" s="6"/>
      <c r="I63" s="29"/>
    </row>
    <row r="64" spans="3:9" ht="20.100000000000001" customHeight="1" x14ac:dyDescent="0.2">
      <c r="C64" s="26"/>
      <c r="D64" s="48"/>
      <c r="E64" s="30"/>
      <c r="F64" s="31"/>
      <c r="H64" s="6"/>
      <c r="I64" s="29"/>
    </row>
    <row r="65" spans="3:15" ht="20.100000000000001" customHeight="1" x14ac:dyDescent="0.2">
      <c r="C65" s="26"/>
      <c r="D65" s="48"/>
      <c r="E65" s="33" t="s">
        <v>30</v>
      </c>
      <c r="F65" s="28"/>
      <c r="H65" s="6"/>
      <c r="I65" s="29"/>
    </row>
    <row r="66" spans="3:15" ht="20.100000000000001" customHeight="1" x14ac:dyDescent="0.2">
      <c r="C66" s="42"/>
      <c r="D66" s="49"/>
      <c r="E66" s="44"/>
      <c r="F66" s="45"/>
      <c r="G66" s="45"/>
      <c r="H66" s="45"/>
      <c r="I66" s="46"/>
    </row>
    <row r="67" spans="3:15" ht="20.100000000000001" customHeight="1" x14ac:dyDescent="0.2">
      <c r="D67" s="27"/>
      <c r="E67" s="30"/>
      <c r="F67" s="31"/>
      <c r="G67" s="31"/>
      <c r="H67" s="31"/>
      <c r="I67" s="27"/>
    </row>
    <row r="68" spans="3:15" ht="20.100000000000001" customHeight="1" x14ac:dyDescent="0.2">
      <c r="C68" s="20" t="s">
        <v>39</v>
      </c>
      <c r="D68" s="47"/>
      <c r="E68" s="22"/>
      <c r="F68" s="23"/>
      <c r="G68" s="23"/>
      <c r="H68" s="23"/>
      <c r="I68" s="24"/>
    </row>
    <row r="69" spans="3:15" ht="20.100000000000001" customHeight="1" x14ac:dyDescent="0.2">
      <c r="C69" s="26"/>
      <c r="D69" s="48"/>
      <c r="E69" s="30"/>
      <c r="F69" s="31"/>
      <c r="G69" s="31"/>
      <c r="H69" s="31"/>
      <c r="I69" s="29"/>
      <c r="J69" s="35" t="str">
        <f>VLOOKUP($F$14,[1]Values!$AN$1:$AO$65536,2,0)</f>
        <v>Free Item Code Data</v>
      </c>
      <c r="K69" s="30"/>
      <c r="L69" s="31"/>
      <c r="M69" s="31"/>
      <c r="N69" s="31"/>
      <c r="O69" s="29"/>
    </row>
    <row r="70" spans="3:15" ht="20.100000000000001" customHeight="1" x14ac:dyDescent="0.2">
      <c r="C70" s="26"/>
      <c r="D70" s="48"/>
      <c r="E70" s="30"/>
      <c r="F70" s="31"/>
      <c r="G70" s="31"/>
      <c r="H70" s="31"/>
      <c r="I70" s="29"/>
      <c r="J70" s="50" t="str">
        <f>VLOOKUP($F$14,[1]Values!$W$1:$X$65536,2,0)</f>
        <v>A</v>
      </c>
      <c r="K70" s="51" t="str">
        <f>VLOOKUP($F$14,[1]Values!$W$1:$X$65536,2,0)</f>
        <v>A</v>
      </c>
      <c r="L70" s="51"/>
      <c r="M70" s="36" t="str">
        <f>VLOOKUP($F$14,[1]Values!$W$1:$X$65536,2,0)</f>
        <v>A</v>
      </c>
      <c r="N70" s="36"/>
      <c r="O70" s="38"/>
    </row>
    <row r="71" spans="3:15" ht="20.100000000000001" customHeight="1" x14ac:dyDescent="0.2">
      <c r="C71" s="26"/>
      <c r="D71" s="48"/>
      <c r="E71" s="30"/>
      <c r="F71" s="31"/>
      <c r="G71" s="31"/>
      <c r="H71" s="31"/>
      <c r="I71" s="29"/>
      <c r="J71" s="50"/>
      <c r="K71" s="52" t="str">
        <f>VLOOKUP($F$14,[1]Values!$W$1:$AD$65536,7,0)</f>
        <v>CO Type</v>
      </c>
      <c r="L71" s="10" t="s">
        <v>40</v>
      </c>
      <c r="M71" s="36"/>
      <c r="N71" s="36"/>
      <c r="O71" s="38"/>
    </row>
    <row r="72" spans="3:15" ht="20.100000000000001" customHeight="1" x14ac:dyDescent="0.2">
      <c r="C72" s="26"/>
      <c r="D72" s="48"/>
      <c r="E72" s="30"/>
      <c r="F72" s="31"/>
      <c r="G72" s="31"/>
      <c r="H72" s="31"/>
      <c r="I72" s="29"/>
      <c r="J72" s="50"/>
      <c r="K72" s="37" t="str">
        <f>VLOOKUP($F$14,[1]Values!$W$1:$X$65536,2,0)</f>
        <v>A</v>
      </c>
      <c r="L72" s="51"/>
      <c r="M72" s="36"/>
      <c r="N72" s="36"/>
      <c r="O72" s="38"/>
    </row>
    <row r="73" spans="3:15" ht="20.100000000000001" customHeight="1" x14ac:dyDescent="0.2">
      <c r="C73" s="26"/>
      <c r="D73" s="48"/>
      <c r="E73" s="30"/>
      <c r="F73" s="31"/>
      <c r="G73" s="31"/>
      <c r="H73" s="31"/>
      <c r="I73" s="29"/>
      <c r="J73" s="50"/>
      <c r="K73" s="53" t="str">
        <f>VLOOKUP($F$14,[1]Values!$W$1:$AD$65536,8,0)</f>
        <v>Standard Cost</v>
      </c>
      <c r="L73" s="54" t="str">
        <f>VLOOKUP(K73,[1]Values!$AF$1:$AG$65536,2,0)</f>
        <v>To be Entered</v>
      </c>
      <c r="M73" s="36"/>
      <c r="N73" s="36"/>
      <c r="O73" s="38"/>
    </row>
    <row r="74" spans="3:15" ht="20.100000000000001" customHeight="1" x14ac:dyDescent="0.2">
      <c r="C74" s="26"/>
      <c r="D74" s="48"/>
      <c r="E74" s="30"/>
      <c r="F74" s="31"/>
      <c r="G74" s="31"/>
      <c r="H74" s="31"/>
      <c r="I74" s="29"/>
      <c r="J74" s="50"/>
      <c r="K74" s="51" t="str">
        <f>VLOOKUP($F$14,[1]Values!$W$1:$X$65536,2,0)</f>
        <v>A</v>
      </c>
      <c r="L74" s="51"/>
      <c r="M74" s="36"/>
      <c r="N74" s="36"/>
      <c r="O74" s="38"/>
    </row>
    <row r="75" spans="3:15" ht="20.100000000000001" customHeight="1" x14ac:dyDescent="0.2">
      <c r="C75" s="26"/>
      <c r="D75" s="48"/>
      <c r="E75" s="30"/>
      <c r="F75" s="31"/>
      <c r="G75" s="31"/>
      <c r="H75" s="31"/>
      <c r="I75" s="29"/>
    </row>
    <row r="76" spans="3:15" ht="20.100000000000001" customHeight="1" x14ac:dyDescent="0.2">
      <c r="C76" s="26"/>
      <c r="D76" s="48"/>
      <c r="E76" s="33" t="s">
        <v>41</v>
      </c>
      <c r="F76" s="28"/>
      <c r="G76" s="31"/>
      <c r="H76" s="6" t="s">
        <v>42</v>
      </c>
      <c r="I76" s="29"/>
    </row>
    <row r="77" spans="3:15" ht="20.100000000000001" customHeight="1" x14ac:dyDescent="0.2">
      <c r="C77" s="26"/>
      <c r="D77" s="48"/>
      <c r="E77" s="30"/>
      <c r="F77" s="31"/>
      <c r="G77" s="31"/>
      <c r="H77" s="6"/>
      <c r="I77" s="29"/>
    </row>
    <row r="78" spans="3:15" ht="20.100000000000001" customHeight="1" x14ac:dyDescent="0.2">
      <c r="C78" s="26"/>
      <c r="D78" s="48"/>
      <c r="E78" s="33" t="s">
        <v>43</v>
      </c>
      <c r="F78" s="28"/>
      <c r="G78" s="31"/>
      <c r="H78" s="6" t="s">
        <v>44</v>
      </c>
      <c r="I78" s="29"/>
    </row>
    <row r="79" spans="3:15" ht="20.100000000000001" customHeight="1" x14ac:dyDescent="0.2">
      <c r="C79" s="26"/>
      <c r="D79" s="48"/>
      <c r="E79" s="30"/>
      <c r="F79" s="31"/>
      <c r="G79" s="31"/>
      <c r="H79" s="6"/>
      <c r="I79" s="29"/>
    </row>
    <row r="80" spans="3:15" ht="20.100000000000001" customHeight="1" x14ac:dyDescent="0.2">
      <c r="C80" s="26"/>
      <c r="D80" s="48"/>
      <c r="E80" s="33" t="s">
        <v>45</v>
      </c>
      <c r="F80" s="28"/>
      <c r="G80" s="31"/>
      <c r="H80" s="6" t="s">
        <v>46</v>
      </c>
      <c r="I80" s="29"/>
    </row>
    <row r="81" spans="3:9" ht="20.100000000000001" customHeight="1" x14ac:dyDescent="0.2">
      <c r="C81" s="26"/>
      <c r="D81" s="48"/>
      <c r="E81" s="30"/>
      <c r="F81" s="31"/>
      <c r="G81" s="31"/>
      <c r="H81" s="6"/>
      <c r="I81" s="29"/>
    </row>
    <row r="82" spans="3:9" ht="20.100000000000001" customHeight="1" x14ac:dyDescent="0.2">
      <c r="C82" s="26"/>
      <c r="D82" s="48"/>
      <c r="E82" s="33" t="s">
        <v>47</v>
      </c>
      <c r="F82" s="28"/>
      <c r="G82" s="31"/>
      <c r="H82" s="6" t="s">
        <v>48</v>
      </c>
      <c r="I82" s="29"/>
    </row>
    <row r="83" spans="3:9" ht="20.100000000000001" customHeight="1" x14ac:dyDescent="0.2">
      <c r="C83" s="26"/>
      <c r="D83" s="48"/>
      <c r="E83" s="30"/>
      <c r="F83" s="31"/>
      <c r="G83" s="31"/>
      <c r="H83" s="6"/>
      <c r="I83" s="29"/>
    </row>
    <row r="84" spans="3:9" ht="20.100000000000001" customHeight="1" x14ac:dyDescent="0.2">
      <c r="C84" s="26"/>
      <c r="D84" s="48"/>
      <c r="E84" s="33" t="s">
        <v>49</v>
      </c>
      <c r="F84" s="28"/>
      <c r="G84" s="31"/>
      <c r="H84" s="6"/>
      <c r="I84" s="29"/>
    </row>
    <row r="85" spans="3:9" ht="20.100000000000001" customHeight="1" x14ac:dyDescent="0.2">
      <c r="C85" s="26"/>
      <c r="D85" s="48"/>
      <c r="E85" s="30"/>
      <c r="F85" s="31"/>
      <c r="G85" s="31"/>
      <c r="H85" s="6"/>
      <c r="I85" s="29"/>
    </row>
    <row r="86" spans="3:9" ht="20.100000000000001" customHeight="1" x14ac:dyDescent="0.2">
      <c r="C86" s="26"/>
      <c r="D86" s="48"/>
      <c r="E86" s="33" t="s">
        <v>30</v>
      </c>
      <c r="F86" s="28"/>
      <c r="G86" s="31"/>
      <c r="H86" s="6"/>
      <c r="I86" s="29"/>
    </row>
    <row r="87" spans="3:9" ht="20.100000000000001" customHeight="1" x14ac:dyDescent="0.2">
      <c r="C87" s="42"/>
      <c r="D87" s="49"/>
      <c r="E87" s="44"/>
      <c r="F87" s="45"/>
      <c r="G87" s="45"/>
      <c r="H87" s="45"/>
      <c r="I87" s="46"/>
    </row>
    <row r="88" spans="3:9" ht="20.100000000000001" customHeight="1" x14ac:dyDescent="0.2">
      <c r="D88" s="48"/>
      <c r="E88" s="30"/>
      <c r="F88" s="31"/>
      <c r="G88" s="31"/>
      <c r="H88" s="31"/>
      <c r="I88" s="29"/>
    </row>
    <row r="89" spans="3:9" ht="20.100000000000001" customHeight="1" x14ac:dyDescent="0.2">
      <c r="C89" s="55" t="s">
        <v>50</v>
      </c>
      <c r="D89" s="47"/>
      <c r="E89" s="22"/>
      <c r="F89" s="23"/>
      <c r="G89" s="23"/>
      <c r="H89" s="23"/>
      <c r="I89" s="24"/>
    </row>
    <row r="90" spans="3:9" ht="20.100000000000001" customHeight="1" x14ac:dyDescent="0.2">
      <c r="C90" s="56"/>
      <c r="D90" s="48"/>
      <c r="E90" s="33" t="s">
        <v>51</v>
      </c>
      <c r="F90" s="28"/>
      <c r="G90" s="31"/>
      <c r="H90" s="6"/>
      <c r="I90" s="29"/>
    </row>
    <row r="91" spans="3:9" ht="20.100000000000001" customHeight="1" x14ac:dyDescent="0.2">
      <c r="C91" s="56"/>
      <c r="D91" s="48"/>
      <c r="E91" s="30"/>
      <c r="F91" s="31"/>
      <c r="G91" s="31"/>
      <c r="H91" s="6"/>
      <c r="I91" s="29"/>
    </row>
    <row r="92" spans="3:9" ht="20.100000000000001" customHeight="1" x14ac:dyDescent="0.2">
      <c r="C92" s="56"/>
      <c r="D92" s="48"/>
      <c r="E92" s="33" t="s">
        <v>30</v>
      </c>
      <c r="F92" s="28"/>
      <c r="G92" s="31"/>
      <c r="H92" s="6"/>
      <c r="I92" s="29"/>
    </row>
    <row r="93" spans="3:9" ht="20.100000000000001" customHeight="1" x14ac:dyDescent="0.2">
      <c r="C93" s="57"/>
      <c r="D93" s="49"/>
      <c r="E93" s="44"/>
      <c r="F93" s="45"/>
      <c r="G93" s="45"/>
      <c r="H93" s="45"/>
      <c r="I93" s="46"/>
    </row>
    <row r="94" spans="3:9" ht="20.100000000000001" customHeight="1" x14ac:dyDescent="0.2">
      <c r="D94" s="48"/>
      <c r="E94" s="30"/>
      <c r="F94" s="31"/>
      <c r="G94" s="31"/>
      <c r="H94" s="31"/>
      <c r="I94" s="29"/>
    </row>
    <row r="95" spans="3:9" ht="20.100000000000001" customHeight="1" x14ac:dyDescent="0.2">
      <c r="C95" s="55" t="s">
        <v>52</v>
      </c>
      <c r="D95" s="47"/>
      <c r="E95" s="22"/>
      <c r="F95" s="23"/>
      <c r="G95" s="23"/>
      <c r="H95" s="23"/>
      <c r="I95" s="24"/>
    </row>
    <row r="96" spans="3:9" ht="20.100000000000001" customHeight="1" x14ac:dyDescent="0.2">
      <c r="C96" s="56"/>
      <c r="D96" s="48"/>
      <c r="E96" s="33" t="s">
        <v>53</v>
      </c>
      <c r="F96" s="58">
        <f>+F22</f>
        <v>0</v>
      </c>
      <c r="G96" s="31"/>
      <c r="H96" s="6"/>
      <c r="I96" s="29"/>
    </row>
    <row r="97" spans="3:9" ht="20.100000000000001" customHeight="1" x14ac:dyDescent="0.2">
      <c r="C97" s="56"/>
      <c r="D97" s="48"/>
      <c r="E97" s="30"/>
      <c r="F97" s="31"/>
      <c r="G97" s="31"/>
      <c r="H97" s="6"/>
      <c r="I97" s="29"/>
    </row>
    <row r="98" spans="3:9" ht="20.100000000000001" customHeight="1" x14ac:dyDescent="0.2">
      <c r="C98" s="56"/>
      <c r="D98" s="48"/>
      <c r="E98" s="33" t="s">
        <v>54</v>
      </c>
      <c r="F98" s="28"/>
      <c r="G98" s="31"/>
      <c r="H98" s="6"/>
      <c r="I98" s="29"/>
    </row>
    <row r="99" spans="3:9" ht="20.100000000000001" customHeight="1" x14ac:dyDescent="0.2">
      <c r="C99" s="56"/>
      <c r="D99" s="48"/>
      <c r="E99" s="30"/>
      <c r="F99" s="31"/>
      <c r="G99" s="31"/>
      <c r="H99" s="6"/>
      <c r="I99" s="29"/>
    </row>
    <row r="100" spans="3:9" ht="20.100000000000001" customHeight="1" x14ac:dyDescent="0.2">
      <c r="C100" s="56"/>
      <c r="D100" s="48"/>
      <c r="E100" s="33" t="s">
        <v>30</v>
      </c>
      <c r="F100" s="28"/>
      <c r="G100" s="31"/>
      <c r="H100" s="6"/>
      <c r="I100" s="29"/>
    </row>
    <row r="101" spans="3:9" ht="20.100000000000001" customHeight="1" x14ac:dyDescent="0.2">
      <c r="C101" s="57"/>
      <c r="D101" s="49"/>
      <c r="E101" s="44"/>
      <c r="F101" s="45"/>
      <c r="G101" s="45"/>
      <c r="H101" s="59"/>
      <c r="I101" s="46"/>
    </row>
    <row r="103" spans="3:9" ht="20.100000000000001" customHeight="1" x14ac:dyDescent="0.2">
      <c r="C103" s="55" t="s">
        <v>55</v>
      </c>
      <c r="D103" s="47"/>
      <c r="E103" s="22"/>
      <c r="F103" s="23"/>
      <c r="G103" s="23"/>
      <c r="H103" s="23"/>
      <c r="I103" s="24"/>
    </row>
    <row r="104" spans="3:9" ht="20.100000000000001" customHeight="1" x14ac:dyDescent="0.2">
      <c r="C104" s="56"/>
      <c r="D104" s="48"/>
      <c r="E104" s="33" t="s">
        <v>56</v>
      </c>
      <c r="F104" s="58" t="s">
        <v>57</v>
      </c>
      <c r="G104" s="31"/>
      <c r="H104" s="6"/>
      <c r="I104" s="29"/>
    </row>
    <row r="105" spans="3:9" ht="20.100000000000001" customHeight="1" x14ac:dyDescent="0.2">
      <c r="C105" s="56"/>
      <c r="D105" s="48"/>
      <c r="E105" s="30"/>
      <c r="F105" s="31"/>
      <c r="G105" s="31"/>
      <c r="H105" s="6"/>
      <c r="I105" s="29"/>
    </row>
    <row r="106" spans="3:9" ht="20.100000000000001" customHeight="1" x14ac:dyDescent="0.2">
      <c r="C106" s="56"/>
      <c r="D106" s="48"/>
      <c r="E106" s="33" t="s">
        <v>58</v>
      </c>
      <c r="F106" s="28" t="s">
        <v>59</v>
      </c>
      <c r="G106" s="31"/>
      <c r="H106" s="6"/>
      <c r="I106" s="29"/>
    </row>
    <row r="107" spans="3:9" ht="20.100000000000001" customHeight="1" x14ac:dyDescent="0.2">
      <c r="C107" s="56"/>
      <c r="D107" s="48"/>
      <c r="E107" s="30"/>
      <c r="F107" s="31"/>
      <c r="G107" s="31"/>
      <c r="H107" s="6"/>
      <c r="I107" s="29"/>
    </row>
    <row r="108" spans="3:9" ht="20.100000000000001" customHeight="1" x14ac:dyDescent="0.2">
      <c r="C108" s="56"/>
      <c r="D108" s="48"/>
      <c r="E108" s="33" t="s">
        <v>60</v>
      </c>
      <c r="F108" s="28">
        <v>2.4060000000000001</v>
      </c>
      <c r="G108" s="31"/>
      <c r="H108" s="6"/>
      <c r="I108" s="29"/>
    </row>
    <row r="109" spans="3:9" ht="20.100000000000001" customHeight="1" x14ac:dyDescent="0.2">
      <c r="C109" s="57"/>
      <c r="D109" s="49"/>
      <c r="E109" s="44"/>
      <c r="F109" s="45"/>
      <c r="G109" s="45"/>
      <c r="H109" s="59"/>
      <c r="I109" s="46"/>
    </row>
  </sheetData>
  <sheetCalcPr fullCalcOnLoad="1"/>
  <mergeCells count="19">
    <mergeCell ref="C89:C93"/>
    <mergeCell ref="C95:C101"/>
    <mergeCell ref="C103:C109"/>
    <mergeCell ref="C50:C66"/>
    <mergeCell ref="C68:C87"/>
    <mergeCell ref="J70:J74"/>
    <mergeCell ref="K70:L70"/>
    <mergeCell ref="M70:O74"/>
    <mergeCell ref="K72:L72"/>
    <mergeCell ref="K74:L74"/>
    <mergeCell ref="C3:C7"/>
    <mergeCell ref="C9:C48"/>
    <mergeCell ref="J35:J43"/>
    <mergeCell ref="K35:L35"/>
    <mergeCell ref="M35:O43"/>
    <mergeCell ref="K37:L37"/>
    <mergeCell ref="K39:L39"/>
    <mergeCell ref="K41:L41"/>
    <mergeCell ref="K43:L43"/>
  </mergeCells>
  <conditionalFormatting sqref="K43:L43 K37:L37 K39:L39 K41:L41 K35:L35 K72:L72 K70:L70 K74:L74">
    <cfRule type="cellIs" dxfId="19" priority="19" stopIfTrue="1" operator="equal">
      <formula>"A"</formula>
    </cfRule>
    <cfRule type="cellIs" dxfId="18" priority="20" stopIfTrue="1" operator="equal">
      <formula>"B"</formula>
    </cfRule>
  </conditionalFormatting>
  <conditionalFormatting sqref="D75:D78 J35:J43 J70:J74">
    <cfRule type="cellIs" dxfId="17" priority="17" stopIfTrue="1" operator="equal">
      <formula>"A"</formula>
    </cfRule>
    <cfRule type="cellIs" dxfId="16" priority="18" stopIfTrue="1" operator="equal">
      <formula>"B"</formula>
    </cfRule>
  </conditionalFormatting>
  <conditionalFormatting sqref="K38 K71 K73">
    <cfRule type="cellIs" dxfId="15" priority="15" stopIfTrue="1" operator="equal">
      <formula>"Period of Offer"</formula>
    </cfRule>
    <cfRule type="cellIs" dxfId="14" priority="16" stopIfTrue="1" operator="equal">
      <formula>"-"</formula>
    </cfRule>
  </conditionalFormatting>
  <conditionalFormatting sqref="L71 L73">
    <cfRule type="cellIs" dxfId="13" priority="13" stopIfTrue="1" operator="equal">
      <formula>"To be Entered"</formula>
    </cfRule>
    <cfRule type="cellIs" dxfId="12" priority="14" stopIfTrue="1" operator="equal">
      <formula>"Not to be Entered"</formula>
    </cfRule>
  </conditionalFormatting>
  <conditionalFormatting sqref="M70:O74">
    <cfRule type="cellIs" dxfId="11" priority="11" stopIfTrue="1" operator="equal">
      <formula>"A"</formula>
    </cfRule>
    <cfRule type="cellIs" dxfId="10" priority="12" stopIfTrue="1" operator="equal">
      <formula>"B"</formula>
    </cfRule>
  </conditionalFormatting>
  <conditionalFormatting sqref="M35:O43">
    <cfRule type="cellIs" dxfId="9" priority="9" stopIfTrue="1" operator="equal">
      <formula>"A"</formula>
    </cfRule>
    <cfRule type="cellIs" dxfId="8" priority="10" stopIfTrue="1" operator="equal">
      <formula>"B"</formula>
    </cfRule>
  </conditionalFormatting>
  <conditionalFormatting sqref="K40">
    <cfRule type="cellIs" dxfId="7" priority="7" stopIfTrue="1" operator="equal">
      <formula>"ratio of Free Pieces"</formula>
    </cfRule>
    <cfRule type="cellIs" dxfId="6" priority="8" stopIfTrue="1" operator="equal">
      <formula>"-"</formula>
    </cfRule>
  </conditionalFormatting>
  <conditionalFormatting sqref="K42">
    <cfRule type="cellIs" dxfId="5" priority="5" stopIfTrue="1" operator="equal">
      <formula>"Case Pack Size"</formula>
    </cfRule>
    <cfRule type="cellIs" dxfId="4" priority="6" stopIfTrue="1" operator="equal">
      <formula>"-"</formula>
    </cfRule>
  </conditionalFormatting>
  <conditionalFormatting sqref="L36 L38 L40 L42">
    <cfRule type="cellIs" dxfId="3" priority="3" stopIfTrue="1" operator="equal">
      <formula>"To be Enteredr"</formula>
    </cfRule>
    <cfRule type="cellIs" dxfId="2" priority="4" stopIfTrue="1" operator="equal">
      <formula>"Not to be Entered"</formula>
    </cfRule>
  </conditionalFormatting>
  <conditionalFormatting sqref="K36">
    <cfRule type="cellIs" dxfId="1" priority="1" stopIfTrue="1" operator="equal">
      <formula>"Descrption"</formula>
    </cfRule>
    <cfRule type="cellIs" dxfId="0" priority="2" stopIfTrue="1" operator="equal">
      <formula>"-"</formula>
    </cfRule>
  </conditionalFormatting>
  <dataValidations count="6">
    <dataValidation type="list" allowBlank="1" showInputMessage="1" showErrorMessage="1" sqref="F53:H53">
      <formula1>Yes_No</formula1>
    </dataValidation>
    <dataValidation type="list" allowBlank="1" showInputMessage="1" showErrorMessage="1" sqref="L71">
      <formula1>CO_Type</formula1>
    </dataValidation>
    <dataValidation type="list" allowBlank="1" showInputMessage="1" showErrorMessage="1" sqref="F12">
      <formula1>Business</formula1>
    </dataValidation>
    <dataValidation type="list" allowBlank="1" showInputMessage="1" showErrorMessage="1" sqref="F14">
      <formula1>Format</formula1>
    </dataValidation>
    <dataValidation type="list" allowBlank="1" showInputMessage="1" showErrorMessage="1" sqref="F10">
      <formula1>Company_Code</formula1>
    </dataValidation>
    <dataValidation type="list" allowBlank="1" showInputMessage="1" showErrorMessage="1" sqref="F16">
      <formula1>INDIRECT($F$10)</formula1>
    </dataValidation>
  </dataValidations>
  <pageMargins left="0.38" right="0.75" top="0.17" bottom="0.17" header="0.17" footer="0.17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 Active 650 + ST BF180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khuyentt</dc:creator>
  <cp:lastModifiedBy>khuyentt</cp:lastModifiedBy>
  <dcterms:created xsi:type="dcterms:W3CDTF">2015-12-10T10:09:42Z</dcterms:created>
  <dcterms:modified xsi:type="dcterms:W3CDTF">2015-12-10T10:10:09Z</dcterms:modified>
</cp:coreProperties>
</file>