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585" windowWidth="20730" windowHeight="8925" tabRatio="681" firstSheet="6" activeTab="19"/>
  </bookViews>
  <sheets>
    <sheet name="1LU" sheetId="7" r:id="rId1"/>
    <sheet name="2La" sheetId="1" r:id="rId2"/>
    <sheet name="3Pro" sheetId="13" r:id="rId3"/>
    <sheet name="4Yi" sheetId="14" r:id="rId4"/>
    <sheet name="5FV" sheetId="5" r:id="rId5"/>
    <sheet name="6Wh" sheetId="8" r:id="rId6"/>
    <sheet name="7LbA" sheetId="9" r:id="rId7"/>
    <sheet name="8LivS" sheetId="11" r:id="rId8"/>
    <sheet name="9-10vacci" sheetId="50" r:id="rId9"/>
    <sheet name="11prese" sheetId="46" r:id="rId10"/>
    <sheet name="12saff" sheetId="57" r:id="rId11"/>
    <sheet name="13cotan" sheetId="45" r:id="rId12"/>
    <sheet name="14dispa" sheetId="44" r:id="rId13"/>
    <sheet name="15CeB" sheetId="32" r:id="rId14"/>
    <sheet name="16-3C" sheetId="22" r:id="rId15"/>
    <sheet name="17CS" sheetId="25" r:id="rId16"/>
    <sheet name="18C" sheetId="33" r:id="rId17"/>
    <sheet name="19food alloc" sheetId="51" r:id="rId18"/>
    <sheet name="Sheet1" sheetId="58" r:id="rId19"/>
    <sheet name="Sheet2" sheetId="59" r:id="rId20"/>
  </sheets>
  <externalReferences>
    <externalReference r:id="rId21"/>
    <externalReference r:id="rId22"/>
  </externalReferences>
  <definedNames>
    <definedName name="_90CI">[1]Meyer!$B$292</definedName>
    <definedName name="_91CI">[1]Meyer!$B$293</definedName>
    <definedName name="_92CI">[1]Meyer!$B$294</definedName>
    <definedName name="_93CI">[1]Meyer!$B$295</definedName>
    <definedName name="_94CI">[1]Meyer!$B$296</definedName>
    <definedName name="_95CI">[1]Meyer!$B$297</definedName>
    <definedName name="DEF">[1]Meyer!$D$203</definedName>
    <definedName name="Food_Use">'15CeB'!$C$59</definedName>
    <definedName name="Losses">'15CeB'!$C$60</definedName>
    <definedName name="_xlnm.Print_Area" localSheetId="9">'11prese'!$A$1:$G$29</definedName>
    <definedName name="_xlnm.Print_Area" localSheetId="12">'14dispa'!$A$1:$L$43</definedName>
    <definedName name="_xlnm.Print_Area" localSheetId="13">'15CeB'!$A$1:$G$35</definedName>
    <definedName name="_xlnm.Print_Area" localSheetId="14">'16-3C'!$A$1:$G$19</definedName>
    <definedName name="_xlnm.Print_Area" localSheetId="16">'18C'!$A$1:$H$64</definedName>
    <definedName name="_xlnm.Print_Area" localSheetId="17">'19food alloc'!$A$2:$G$59</definedName>
    <definedName name="_xlnm.Print_Area" localSheetId="3">'4Yi'!$A$1:$E$39</definedName>
    <definedName name="_xlnm.Print_Area" localSheetId="6">'7LbA'!$A$1:$H$43</definedName>
    <definedName name="Seed_Provision">'15CeB'!$C$61</definedName>
    <definedName name="wrn.envoie." hidden="1">{#N/A,#N/A,TRUE,"garde";#N/A,#N/A,TRUE,"Feuil1";#N/A,#N/A,TRUE,"tableau";#N/A,#N/A,TRUE,"annquinz";#N/A,#N/A,TRUE,"graf1";#N/A,#N/A,TRUE,"graf2"}</definedName>
  </definedNames>
  <calcPr calcId="144525"/>
</workbook>
</file>

<file path=xl/calcChain.xml><?xml version="1.0" encoding="utf-8"?>
<calcChain xmlns="http://schemas.openxmlformats.org/spreadsheetml/2006/main">
  <c r="O21" i="32" l="1"/>
  <c r="J15" i="32"/>
  <c r="K15" i="32"/>
  <c r="L15" i="32"/>
  <c r="I15" i="32"/>
  <c r="B12" i="32"/>
  <c r="L10" i="32"/>
  <c r="L7" i="32"/>
  <c r="K8" i="32"/>
  <c r="L8" i="32" s="1"/>
  <c r="K9" i="32"/>
  <c r="L9" i="32" s="1"/>
  <c r="K10" i="32"/>
  <c r="K7" i="32"/>
  <c r="J10" i="32"/>
  <c r="M7" i="22" l="1"/>
  <c r="J25" i="1" l="1"/>
  <c r="E9" i="25" l="1"/>
  <c r="B9" i="25" l="1"/>
  <c r="H9" i="25"/>
  <c r="B9" i="33"/>
  <c r="E9" i="33"/>
  <c r="B7" i="50"/>
  <c r="B7" i="1" l="1"/>
  <c r="K56" i="57" l="1"/>
  <c r="K51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21" i="57"/>
  <c r="B22" i="57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9" i="57"/>
  <c r="B40" i="57"/>
  <c r="B41" i="57"/>
  <c r="B42" i="57"/>
  <c r="B16" i="14"/>
  <c r="B15" i="14"/>
  <c r="B14" i="14"/>
  <c r="B13" i="14"/>
  <c r="B12" i="14"/>
  <c r="B9" i="14"/>
  <c r="B10" i="14"/>
  <c r="B11" i="14"/>
  <c r="B8" i="14"/>
  <c r="B21" i="5"/>
  <c r="B7" i="13"/>
  <c r="B12" i="13"/>
  <c r="B7" i="44" l="1"/>
  <c r="C7" i="44"/>
  <c r="D7" i="44"/>
  <c r="E7" i="44"/>
  <c r="F7" i="44"/>
  <c r="G7" i="44"/>
  <c r="H7" i="44"/>
  <c r="I7" i="44"/>
  <c r="J7" i="44"/>
  <c r="K7" i="44"/>
  <c r="G11" i="8"/>
  <c r="G8" i="8"/>
  <c r="F41" i="8"/>
  <c r="G9" i="8"/>
  <c r="G10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7" i="8"/>
  <c r="F10" i="8"/>
  <c r="F9" i="8"/>
  <c r="F8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I20" i="1"/>
  <c r="B9" i="45" l="1"/>
  <c r="B15" i="45"/>
  <c r="C21" i="45"/>
  <c r="C24" i="45"/>
  <c r="C27" i="45"/>
  <c r="B21" i="45"/>
  <c r="B24" i="45"/>
  <c r="B27" i="45"/>
  <c r="B8" i="45" s="1"/>
  <c r="E27" i="45"/>
  <c r="E8" i="45" s="1"/>
  <c r="E24" i="45"/>
  <c r="E21" i="45"/>
  <c r="E15" i="45"/>
  <c r="F21" i="45"/>
  <c r="F24" i="45"/>
  <c r="F27" i="45"/>
  <c r="E9" i="45"/>
  <c r="F9" i="45"/>
  <c r="P10" i="25" l="1"/>
  <c r="F13" i="32" l="1"/>
  <c r="C9" i="25" l="1"/>
  <c r="C7" i="50" l="1"/>
  <c r="C8" i="14" l="1"/>
  <c r="B15" i="32" l="1"/>
  <c r="C12" i="32"/>
  <c r="C15" i="32" s="1"/>
  <c r="C21" i="1" l="1"/>
  <c r="C7" i="1"/>
  <c r="D27" i="45"/>
  <c r="G27" i="45"/>
  <c r="E12" i="32"/>
  <c r="E15" i="32" s="1"/>
  <c r="D12" i="32"/>
  <c r="D15" i="32" s="1"/>
  <c r="F11" i="32"/>
  <c r="F10" i="32"/>
  <c r="F9" i="32"/>
  <c r="F8" i="32"/>
  <c r="I40" i="7"/>
  <c r="F12" i="32" l="1"/>
  <c r="C21" i="5"/>
  <c r="C10" i="7"/>
  <c r="C7" i="13" l="1"/>
  <c r="B13" i="51" l="1"/>
  <c r="C13" i="51"/>
  <c r="D13" i="51"/>
  <c r="E13" i="51"/>
  <c r="F13" i="51"/>
  <c r="C16" i="14" l="1"/>
  <c r="C15" i="14"/>
  <c r="C14" i="14"/>
  <c r="C13" i="14"/>
  <c r="C12" i="14"/>
  <c r="C12" i="13"/>
  <c r="C9" i="14"/>
  <c r="C10" i="14"/>
  <c r="C11" i="14"/>
  <c r="C9" i="45" l="1"/>
  <c r="C15" i="45"/>
  <c r="F15" i="45"/>
  <c r="C8" i="45" l="1"/>
  <c r="F8" i="45"/>
  <c r="G9" i="45" l="1"/>
  <c r="G15" i="45"/>
  <c r="G21" i="45"/>
  <c r="G24" i="45"/>
  <c r="D9" i="45"/>
  <c r="D15" i="45"/>
  <c r="D21" i="45"/>
  <c r="D24" i="45"/>
  <c r="D7" i="50"/>
  <c r="G9" i="33"/>
  <c r="D9" i="33"/>
  <c r="J9" i="25"/>
  <c r="G9" i="25"/>
  <c r="D9" i="25"/>
  <c r="D21" i="5"/>
  <c r="D17" i="1"/>
  <c r="D25" i="1"/>
  <c r="D7" i="13"/>
  <c r="D12" i="13"/>
  <c r="D8" i="14"/>
  <c r="D9" i="14"/>
  <c r="D10" i="14"/>
  <c r="D11" i="14"/>
  <c r="D12" i="14"/>
  <c r="D13" i="14"/>
  <c r="D14" i="14"/>
  <c r="D15" i="14"/>
  <c r="D16" i="14"/>
  <c r="G8" i="45" l="1"/>
  <c r="D8" i="45"/>
  <c r="C8" i="57" l="1"/>
  <c r="D8" i="57"/>
  <c r="B8" i="57" l="1"/>
  <c r="C7" i="8"/>
  <c r="D7" i="8"/>
  <c r="E7" i="8"/>
  <c r="B7" i="8"/>
  <c r="F7" i="8" l="1"/>
  <c r="J27" i="8"/>
  <c r="L1" i="51" l="1"/>
  <c r="V13" i="51"/>
  <c r="W13" i="51"/>
  <c r="X13" i="51"/>
  <c r="C92" i="51"/>
  <c r="L32" i="45"/>
  <c r="D55" i="32"/>
  <c r="B8" i="9"/>
  <c r="C8" i="9"/>
  <c r="D8" i="9"/>
  <c r="E8" i="9"/>
  <c r="F8" i="9"/>
  <c r="G8" i="9"/>
  <c r="L56" i="8"/>
  <c r="K60" i="8"/>
  <c r="K63" i="8" s="1"/>
  <c r="F62" i="8"/>
  <c r="G62" i="8"/>
  <c r="F74" i="8"/>
  <c r="F171" i="1"/>
  <c r="G171" i="1"/>
  <c r="H171" i="1"/>
  <c r="I171" i="1"/>
  <c r="J171" i="1"/>
  <c r="K171" i="1"/>
  <c r="L171" i="1"/>
  <c r="F183" i="1"/>
  <c r="G183" i="1"/>
  <c r="H183" i="1"/>
  <c r="I183" i="1"/>
  <c r="J183" i="1"/>
  <c r="K183" i="1"/>
  <c r="L183" i="1"/>
  <c r="H194" i="1"/>
  <c r="Y17" i="7"/>
  <c r="I30" i="7"/>
  <c r="F194" i="1"/>
  <c r="H196" i="1"/>
  <c r="F197" i="1"/>
  <c r="G198" i="1"/>
  <c r="F198" i="1"/>
  <c r="H199" i="1"/>
  <c r="G194" i="1"/>
  <c r="H198" i="1"/>
  <c r="F196" i="1"/>
  <c r="H195" i="1"/>
  <c r="F195" i="1"/>
  <c r="G195" i="1"/>
  <c r="G197" i="1"/>
  <c r="G196" i="1"/>
  <c r="H197" i="1"/>
</calcChain>
</file>

<file path=xl/sharedStrings.xml><?xml version="1.0" encoding="utf-8"?>
<sst xmlns="http://schemas.openxmlformats.org/spreadsheetml/2006/main" count="1653" uniqueCount="878">
  <si>
    <t> Linseed</t>
  </si>
  <si>
    <t>Figs</t>
  </si>
  <si>
    <t>Faryab</t>
  </si>
  <si>
    <t>Juzjan</t>
  </si>
  <si>
    <t>Balkh</t>
  </si>
  <si>
    <t>Samangan</t>
  </si>
  <si>
    <t>Kunduz</t>
  </si>
  <si>
    <t>Takhar</t>
  </si>
  <si>
    <t>Badakhshan</t>
  </si>
  <si>
    <t>Farah</t>
  </si>
  <si>
    <t>Badghis</t>
  </si>
  <si>
    <t>Ghor</t>
  </si>
  <si>
    <t>Bamyan</t>
  </si>
  <si>
    <t>Kabul</t>
  </si>
  <si>
    <t>Parwan</t>
  </si>
  <si>
    <t>Kapisa</t>
  </si>
  <si>
    <t>Logar</t>
  </si>
  <si>
    <t>Wardak</t>
  </si>
  <si>
    <t>Paktya</t>
  </si>
  <si>
    <t>Paktika</t>
  </si>
  <si>
    <t>Khost</t>
  </si>
  <si>
    <t>Ghazni</t>
  </si>
  <si>
    <t>Nangarhar</t>
  </si>
  <si>
    <t>Laghman</t>
  </si>
  <si>
    <t>Kunarha</t>
  </si>
  <si>
    <t>Kandahar</t>
  </si>
  <si>
    <t>Helmand</t>
  </si>
  <si>
    <t>Zabul</t>
  </si>
  <si>
    <t>Nimroz</t>
  </si>
  <si>
    <t xml:space="preserve">Sources: Ministry of Agriculture, FAO, and WFP </t>
  </si>
  <si>
    <t>Total</t>
  </si>
  <si>
    <t>Sheep</t>
  </si>
  <si>
    <t>Uncovered deficit</t>
  </si>
  <si>
    <t>Baghlan</t>
  </si>
  <si>
    <t>باب</t>
  </si>
  <si>
    <t>میلیون افغانی</t>
  </si>
  <si>
    <t>مجموع</t>
  </si>
  <si>
    <t>اندازه سهم اعضا درسرمایه کوپراتیف ها( هزارافغانی)</t>
  </si>
  <si>
    <t>ولایا ت</t>
  </si>
  <si>
    <t>پروان</t>
  </si>
  <si>
    <t>لوگر</t>
  </si>
  <si>
    <t>غزنی</t>
  </si>
  <si>
    <t>پکتیا</t>
  </si>
  <si>
    <t>بغلان</t>
  </si>
  <si>
    <t>کندز</t>
  </si>
  <si>
    <t>Nooristan</t>
  </si>
  <si>
    <t>بلخ</t>
  </si>
  <si>
    <t>سرپل</t>
  </si>
  <si>
    <t>Herat</t>
  </si>
  <si>
    <t>هرات</t>
  </si>
  <si>
    <t>فراه</t>
  </si>
  <si>
    <t>نیمروز</t>
  </si>
  <si>
    <t>هلمند</t>
  </si>
  <si>
    <t>زابل</t>
  </si>
  <si>
    <t>غور</t>
  </si>
  <si>
    <t>کنرها</t>
  </si>
  <si>
    <t>خوست</t>
  </si>
  <si>
    <t>پکتیکا</t>
  </si>
  <si>
    <t>Pastroloz</t>
  </si>
  <si>
    <t>کا بل</t>
  </si>
  <si>
    <t>وردک</t>
  </si>
  <si>
    <t>ننگرها ر</t>
  </si>
  <si>
    <t>تخا ر</t>
  </si>
  <si>
    <t>بغلا ن</t>
  </si>
  <si>
    <t>سمنگا ن</t>
  </si>
  <si>
    <t>سر پل</t>
  </si>
  <si>
    <t>با دغیس</t>
  </si>
  <si>
    <t>کند ها ر</t>
  </si>
  <si>
    <t>زا بل</t>
  </si>
  <si>
    <t>ارزگا ن</t>
  </si>
  <si>
    <t>با میا ن</t>
  </si>
  <si>
    <t>فا ر یا ب</t>
  </si>
  <si>
    <t>جوز جا ن</t>
  </si>
  <si>
    <t xml:space="preserve">بـــــغلا ن </t>
  </si>
  <si>
    <t xml:space="preserve">کــــندز </t>
  </si>
  <si>
    <t>تـــــــخا ر</t>
  </si>
  <si>
    <t>بد خشـــــــــا ن</t>
  </si>
  <si>
    <t>هــــر ا ت</t>
  </si>
  <si>
    <t>غـــــــو ر</t>
  </si>
  <si>
    <t xml:space="preserve">هلـــــمند </t>
  </si>
  <si>
    <t>حبو با ت</t>
  </si>
  <si>
    <t>گنــــــــــدم</t>
  </si>
  <si>
    <t>برنــــج</t>
  </si>
  <si>
    <t xml:space="preserve">جـــــــــــــو </t>
  </si>
  <si>
    <t>جــــــــــــــوا ری</t>
  </si>
  <si>
    <t>ارزن</t>
  </si>
  <si>
    <t>سا ئرحبو با ت</t>
  </si>
  <si>
    <t xml:space="preserve">  Wheat گندم </t>
  </si>
  <si>
    <t>مجمو ع غله جا ت</t>
  </si>
  <si>
    <t>گنـــــدم</t>
  </si>
  <si>
    <t>برنج ، شا لی</t>
  </si>
  <si>
    <t>جــــــو</t>
  </si>
  <si>
    <t xml:space="preserve">جواری </t>
  </si>
  <si>
    <t xml:space="preserve">  Wheat  گنــدم </t>
  </si>
  <si>
    <t>زردا لو</t>
  </si>
  <si>
    <t xml:space="preserve">Sesame Seed </t>
  </si>
  <si>
    <t>کنـــجد</t>
  </si>
  <si>
    <t>فروش محصولات مازاد کوپراتیف ها ( هزار تن)</t>
  </si>
  <si>
    <t>unit</t>
  </si>
  <si>
    <t>شاخص ها</t>
  </si>
  <si>
    <t>Indicator</t>
  </si>
  <si>
    <t>Provinces</t>
  </si>
  <si>
    <t>واحد مقياس</t>
  </si>
  <si>
    <t>Unit</t>
  </si>
  <si>
    <t>Panjsher</t>
  </si>
  <si>
    <t>Daikundi</t>
  </si>
  <si>
    <t>پنجشير</t>
  </si>
  <si>
    <t>دايکندی</t>
  </si>
  <si>
    <t>پنجشیر</t>
  </si>
  <si>
    <t>لغما ن</t>
  </si>
  <si>
    <t>جــــــواری</t>
  </si>
  <si>
    <t>Maize</t>
  </si>
  <si>
    <t>Millet</t>
  </si>
  <si>
    <t>کند ز</t>
  </si>
  <si>
    <t xml:space="preserve">بغلا ن </t>
  </si>
  <si>
    <t>بـــــلخ</t>
  </si>
  <si>
    <t>جو زجا ن</t>
  </si>
  <si>
    <t xml:space="preserve">فا ریا ب </t>
  </si>
  <si>
    <t xml:space="preserve">سمنگا ن </t>
  </si>
  <si>
    <t>کندها ر</t>
  </si>
  <si>
    <t xml:space="preserve">هلمند </t>
  </si>
  <si>
    <t xml:space="preserve">هرا ت </t>
  </si>
  <si>
    <t>Smangan</t>
  </si>
  <si>
    <t xml:space="preserve">Helmand </t>
  </si>
  <si>
    <t>Land Use</t>
  </si>
  <si>
    <t>Treatment of plant seeds</t>
  </si>
  <si>
    <t>تن</t>
  </si>
  <si>
    <t xml:space="preserve">Total </t>
  </si>
  <si>
    <t xml:space="preserve">Black lak </t>
  </si>
  <si>
    <t xml:space="preserve">نو ع وا کسین </t>
  </si>
  <si>
    <t>انتر کس</t>
  </si>
  <si>
    <t>بلک لک</t>
  </si>
  <si>
    <t>انترا تو کسیما</t>
  </si>
  <si>
    <t>پا سترولوز</t>
  </si>
  <si>
    <t xml:space="preserve">Sheep </t>
  </si>
  <si>
    <t>وا حد مقیا س</t>
  </si>
  <si>
    <t xml:space="preserve">تدا وی ووقا یه </t>
  </si>
  <si>
    <t>تو لید وا کسین</t>
  </si>
  <si>
    <t>بد خشا ن</t>
  </si>
  <si>
    <t>نورستا ن</t>
  </si>
  <si>
    <t xml:space="preserve">جوز جا ن </t>
  </si>
  <si>
    <t>فا ریا ب</t>
  </si>
  <si>
    <t xml:space="preserve">ننگر ها ر </t>
  </si>
  <si>
    <t xml:space="preserve">لغما ن </t>
  </si>
  <si>
    <t>Balkh Region</t>
  </si>
  <si>
    <t>Millet ار زن</t>
  </si>
  <si>
    <t xml:space="preserve">Millet     ارزن </t>
  </si>
  <si>
    <t>1384 2005</t>
  </si>
  <si>
    <t>بدخشا ن</t>
  </si>
  <si>
    <t>جوزجا ن</t>
  </si>
  <si>
    <t>کا پیسا</t>
  </si>
  <si>
    <t>پروا ن</t>
  </si>
  <si>
    <t>Animal</t>
  </si>
  <si>
    <t>ساحه زمینداری تحت اداره کوپراتیف ها (هکتا ر)</t>
  </si>
  <si>
    <t>ـ</t>
  </si>
  <si>
    <t>1382 2004</t>
  </si>
  <si>
    <t>1385 2006</t>
  </si>
  <si>
    <t>Cattle</t>
  </si>
  <si>
    <t>شجا ر مثمر و غیر مثمر    1385 Toil Aganst pest and daises of plant fruit bearing     2006</t>
  </si>
  <si>
    <t>2006-07</t>
  </si>
  <si>
    <t>2005-06</t>
  </si>
  <si>
    <t>2004-05</t>
  </si>
  <si>
    <t>2003-04</t>
  </si>
  <si>
    <t>2002-03</t>
  </si>
  <si>
    <t>2006 -07</t>
  </si>
  <si>
    <t>2007-08</t>
  </si>
  <si>
    <t xml:space="preserve">نو ر ســــــتا ن   </t>
  </si>
  <si>
    <t>ننـــــــــگر ها ر</t>
  </si>
  <si>
    <t xml:space="preserve">پکتـــــــــیا </t>
  </si>
  <si>
    <t>غز نـــــی</t>
  </si>
  <si>
    <t>مِِدان وردک</t>
  </si>
  <si>
    <t>پکتِِِِِیا</t>
  </si>
  <si>
    <t>Source: WFP</t>
  </si>
  <si>
    <t xml:space="preserve"> پنجشیر</t>
  </si>
  <si>
    <t xml:space="preserve">   مجموع  Total      </t>
  </si>
  <si>
    <t xml:space="preserve">  جو  Barley           </t>
  </si>
  <si>
    <t xml:space="preserve">Herat </t>
  </si>
  <si>
    <t>Sar  - i-Pul</t>
  </si>
  <si>
    <t>Urozgan</t>
  </si>
  <si>
    <t>هرا ت</t>
  </si>
  <si>
    <t xml:space="preserve">کا پیسا </t>
  </si>
  <si>
    <t xml:space="preserve"> پکتیا </t>
  </si>
  <si>
    <t xml:space="preserve"> هلمند </t>
  </si>
  <si>
    <t>(هکتار )</t>
  </si>
  <si>
    <t xml:space="preserve"> (Hectare)</t>
  </si>
  <si>
    <t>.  . .</t>
  </si>
  <si>
    <t xml:space="preserve">  ( تن )</t>
  </si>
  <si>
    <t xml:space="preserve">  (Mt) </t>
  </si>
  <si>
    <t>…</t>
  </si>
  <si>
    <t xml:space="preserve"> (Kg/Hectare )</t>
  </si>
  <si>
    <t>( کیلو گرا م فی هکتا ر  )</t>
  </si>
  <si>
    <t xml:space="preserve">غور   </t>
  </si>
  <si>
    <t>بلـــــخ</t>
  </si>
  <si>
    <t xml:space="preserve"> پکتیکا </t>
  </si>
  <si>
    <t>Paktia</t>
  </si>
  <si>
    <t>Share of member in the capital of Coop(000Afs)</t>
  </si>
  <si>
    <t>Panjshir</t>
  </si>
  <si>
    <t xml:space="preserve"> دا یکندی</t>
  </si>
  <si>
    <t>2008-9</t>
  </si>
  <si>
    <t>2008-09</t>
  </si>
  <si>
    <t>Beneficiaries Pooulation</t>
  </si>
  <si>
    <t>%of Total Population</t>
  </si>
  <si>
    <t>Tabal 8.19Afghanistan Allocation of Food Aid Requirement to Vulnerable Rural Population in 2008</t>
  </si>
  <si>
    <t>Wheat</t>
  </si>
  <si>
    <t>Barley</t>
  </si>
  <si>
    <t>Goat</t>
  </si>
  <si>
    <t>Chicken</t>
  </si>
  <si>
    <t>Horse</t>
  </si>
  <si>
    <t>Mule</t>
  </si>
  <si>
    <t>Camel</t>
  </si>
  <si>
    <t>گند م</t>
  </si>
  <si>
    <t>برنج</t>
  </si>
  <si>
    <t>Rice, Paddy</t>
  </si>
  <si>
    <t>Pulses nes</t>
  </si>
  <si>
    <t>Food use</t>
  </si>
  <si>
    <t>Animal feed</t>
  </si>
  <si>
    <t>Seed provision</t>
  </si>
  <si>
    <t>Losses</t>
  </si>
  <si>
    <t>Urea Fertilizer</t>
  </si>
  <si>
    <t> Millet</t>
  </si>
  <si>
    <t>Cereals Total</t>
  </si>
  <si>
    <t>جواری</t>
  </si>
  <si>
    <t>ب</t>
  </si>
  <si>
    <t>Almond</t>
  </si>
  <si>
    <t>Olive</t>
  </si>
  <si>
    <t>Walnut</t>
  </si>
  <si>
    <t>Potato</t>
  </si>
  <si>
    <t> Potato</t>
  </si>
  <si>
    <t xml:space="preserve"> Surplus  productsSales ( 000 ton)</t>
  </si>
  <si>
    <t xml:space="preserve">Type of Animals </t>
  </si>
  <si>
    <t>Grape</t>
  </si>
  <si>
    <t>Apricot</t>
  </si>
  <si>
    <t>Pear</t>
  </si>
  <si>
    <t>Apple</t>
  </si>
  <si>
    <t>Sar-e- Pul</t>
  </si>
  <si>
    <t>Nemroz</t>
  </si>
  <si>
    <t>Daikondy</t>
  </si>
  <si>
    <t>Sar- e -Pul</t>
  </si>
  <si>
    <t>Sar- e-Pul</t>
  </si>
  <si>
    <t xml:space="preserve">Dog  &amp; cat </t>
  </si>
  <si>
    <t>Sar- e-pul</t>
  </si>
  <si>
    <t>Sar  - e-Pul</t>
  </si>
  <si>
    <t xml:space="preserve"> Cooperatives Land area.(He)</t>
  </si>
  <si>
    <t xml:space="preserve">    Cultivated land area crop </t>
  </si>
  <si>
    <t xml:space="preserve"> ساحه تحت زرع محصولات </t>
  </si>
  <si>
    <t xml:space="preserve"> تو لیدات محصولات زراعتی  </t>
  </si>
  <si>
    <t xml:space="preserve"> Crop production </t>
  </si>
  <si>
    <t xml:space="preserve"> حا صل دهی غله جا ت </t>
  </si>
  <si>
    <t xml:space="preserve">  Crop Yield </t>
  </si>
  <si>
    <t xml:space="preserve">سا حه،مقدا رتو لید و حا صل فی هکتا رنبا تا ت عمد ه زرا عتی کشور طی سا ل ها ی  1381 - 1387 </t>
  </si>
  <si>
    <r>
      <t xml:space="preserve"> کوپراتیف های زراعتی ،فروش,سهم وساح</t>
    </r>
    <r>
      <rPr>
        <b/>
        <sz val="11"/>
        <rFont val="Times New Roman"/>
        <family val="1"/>
      </rPr>
      <t>ه</t>
    </r>
  </si>
  <si>
    <t xml:space="preserve"> Agricultural Cooperatives  Sale, Shares, and Area</t>
  </si>
  <si>
    <t>2009-10</t>
  </si>
  <si>
    <t>Potato and beet</t>
  </si>
  <si>
    <t>Cereal Total</t>
  </si>
  <si>
    <t>Cow&amp; buffalo</t>
  </si>
  <si>
    <t>Maize   جوا ر ی</t>
  </si>
  <si>
    <t xml:space="preserve">    جـــــو  Barley</t>
  </si>
  <si>
    <t xml:space="preserve">Total     مجموع  </t>
  </si>
  <si>
    <t xml:space="preserve">نو رستا ن </t>
  </si>
  <si>
    <t xml:space="preserve"> انگور</t>
  </si>
  <si>
    <t xml:space="preserve">watermelon      </t>
  </si>
  <si>
    <t>سیب</t>
  </si>
  <si>
    <t xml:space="preserve">Grape </t>
  </si>
  <si>
    <t xml:space="preserve">   تن </t>
  </si>
  <si>
    <t>  Wheat</t>
  </si>
  <si>
    <t>گندم</t>
  </si>
  <si>
    <t>  Barley</t>
  </si>
  <si>
    <t xml:space="preserve">  Maize </t>
  </si>
  <si>
    <t xml:space="preserve">Millet  </t>
  </si>
  <si>
    <t>ار زن</t>
  </si>
  <si>
    <t xml:space="preserve">  Wheat  </t>
  </si>
  <si>
    <t xml:space="preserve">  Barley </t>
  </si>
  <si>
    <t xml:space="preserve">  Maize  </t>
  </si>
  <si>
    <t>Daykundy</t>
  </si>
  <si>
    <t xml:space="preserve"> Irrigated    آبی     </t>
  </si>
  <si>
    <t>Thousand skin</t>
  </si>
  <si>
    <t>Source : Ministry  of Agriculture, Irrigation and Livestock</t>
  </si>
  <si>
    <t>Source : Ministry of Agriculture, Irrigation and Livestock</t>
  </si>
  <si>
    <t>Thousand unit</t>
  </si>
  <si>
    <t>Thousand Afs</t>
  </si>
  <si>
    <t>Prowan</t>
  </si>
  <si>
    <t>1386 1387 1388</t>
  </si>
  <si>
    <t xml:space="preserve"> Cotton seed</t>
  </si>
  <si>
    <t xml:space="preserve"> Rainfed       للمی  </t>
  </si>
  <si>
    <t>تولیدات   Products</t>
  </si>
  <si>
    <t>تولیدات     Products</t>
  </si>
  <si>
    <t xml:space="preserve"> تولیدات Products</t>
  </si>
  <si>
    <t>Source: Ministry of Agriculture ,Irrigation and Livestock</t>
  </si>
  <si>
    <t>No. of Cooperatives</t>
  </si>
  <si>
    <t>No. of Members</t>
  </si>
  <si>
    <t>Toil against  injurious mouse</t>
  </si>
  <si>
    <t xml:space="preserve">Intrex </t>
  </si>
  <si>
    <t>2007-8 2008-9 2009-10</t>
  </si>
  <si>
    <t>2007-08 2008-09 2009-10</t>
  </si>
  <si>
    <t>Jawzjan</t>
  </si>
  <si>
    <t xml:space="preserve"> وردک</t>
  </si>
  <si>
    <t>Ton</t>
  </si>
  <si>
    <t>Thousand Ha</t>
  </si>
  <si>
    <t>Thousand    Ha</t>
  </si>
  <si>
    <t xml:space="preserve"> Ton</t>
  </si>
  <si>
    <t>سر پـــــل</t>
  </si>
  <si>
    <t>سمنـــگا ن</t>
  </si>
  <si>
    <t>فــــــر ا ه</t>
  </si>
  <si>
    <t>کا بــــــل</t>
  </si>
  <si>
    <t>خو ســـــت</t>
  </si>
  <si>
    <t>زابـــــل</t>
  </si>
  <si>
    <t>ار ز گــا ن</t>
  </si>
  <si>
    <t>پــــر وان</t>
  </si>
  <si>
    <t>کا پــــیـــســــا</t>
  </si>
  <si>
    <t xml:space="preserve">لــــو گــــر </t>
  </si>
  <si>
    <t>با د غـــیس</t>
  </si>
  <si>
    <t>پکتـــیکا</t>
  </si>
  <si>
    <t xml:space="preserve">نیمــر و ز </t>
  </si>
  <si>
    <t>کنـــد ها ر</t>
  </si>
  <si>
    <t>با مــــیا ن</t>
  </si>
  <si>
    <t>1386     1387     1388</t>
  </si>
  <si>
    <t xml:space="preserve">Intrera toccema </t>
  </si>
  <si>
    <t> Total land area (1+2+3)</t>
  </si>
  <si>
    <t xml:space="preserve"> 2: All other land </t>
  </si>
  <si>
    <t>a - Forests and woodland </t>
  </si>
  <si>
    <t>c-Irrigated crops area</t>
  </si>
  <si>
    <t>d- Cultivated rainfed area</t>
  </si>
  <si>
    <t xml:space="preserve"> 1: Permanent pasture </t>
  </si>
  <si>
    <t>Sugar beet</t>
  </si>
  <si>
    <t>Sugar cane</t>
  </si>
  <si>
    <t xml:space="preserve"> Total cereal</t>
  </si>
  <si>
    <t> Sugar beet</t>
  </si>
  <si>
    <t>Citrus fruit nec</t>
  </si>
  <si>
    <t>Fruit fresh nec</t>
  </si>
  <si>
    <t>Sunflower seed</t>
  </si>
  <si>
    <t xml:space="preserve">Sesame seed </t>
  </si>
  <si>
    <t xml:space="preserve">Vegetables fresh </t>
  </si>
  <si>
    <t>Thousand ton</t>
  </si>
  <si>
    <t>Donkey &amp; mule</t>
  </si>
  <si>
    <t>Total cereal</t>
  </si>
  <si>
    <t>Thousand Hectare</t>
  </si>
  <si>
    <t>Million Afs</t>
  </si>
  <si>
    <t>Million  Afs</t>
  </si>
  <si>
    <t>Source: Ministry of Agriculture, Irrigation and Livestock</t>
  </si>
  <si>
    <t xml:space="preserve"> کــــندز </t>
  </si>
  <si>
    <t>Source: Ministry  of Agriculture, Irrigation and Livestock</t>
  </si>
  <si>
    <t>Source:Provincial  Agricultural Offices</t>
  </si>
  <si>
    <t xml:space="preserve">Source: Ministry of Agriculture ,Irrigation and Livestock </t>
  </si>
  <si>
    <t>Toil against pest Stock</t>
  </si>
  <si>
    <t xml:space="preserve">Source: Ministry  of Agriculture, Irrigation and Livestock </t>
  </si>
  <si>
    <t xml:space="preserve">سا حه به هکتار، تو لید به  تن </t>
  </si>
  <si>
    <t>Area /Hectare, Production / Ton</t>
  </si>
  <si>
    <t>Area/ Hectare , Production  /Ton</t>
  </si>
  <si>
    <t>Helmand Region</t>
  </si>
  <si>
    <t>Herat Region</t>
  </si>
  <si>
    <t>Nangarhar Region</t>
  </si>
  <si>
    <t>2010-11</t>
  </si>
  <si>
    <t>یوریا</t>
  </si>
  <si>
    <t xml:space="preserve">Total     </t>
  </si>
  <si>
    <t xml:space="preserve">     مجموع  </t>
  </si>
  <si>
    <t xml:space="preserve"> Melons</t>
  </si>
  <si>
    <t>Di Ammonium Phsphite</t>
  </si>
  <si>
    <t>دای امو نیم فاسفیت</t>
  </si>
  <si>
    <t>Revenue from plant Health Certification</t>
  </si>
  <si>
    <t>Medical seeds</t>
  </si>
  <si>
    <t xml:space="preserve">سا حه   Area </t>
  </si>
  <si>
    <t xml:space="preserve">ساحه   Area </t>
  </si>
  <si>
    <t>ولايت</t>
  </si>
  <si>
    <t>Province</t>
  </si>
  <si>
    <t xml:space="preserve"> ساحه Area </t>
  </si>
  <si>
    <t xml:space="preserve"> ساحه   Area </t>
  </si>
  <si>
    <t>No.</t>
  </si>
  <si>
    <t>Thousand No.</t>
  </si>
  <si>
    <t>Number of the  members in active cooperative</t>
  </si>
  <si>
    <t>Total  share fees</t>
  </si>
  <si>
    <t>Provision &amp; Distribution of loans</t>
  </si>
  <si>
    <t>متر مکعب</t>
  </si>
  <si>
    <t>Region</t>
  </si>
  <si>
    <t xml:space="preserve">ولا یت </t>
  </si>
  <si>
    <t>ولایت</t>
  </si>
  <si>
    <t>Food Use</t>
  </si>
  <si>
    <t>Seed Provision</t>
  </si>
  <si>
    <t xml:space="preserve"> Table 8-1: Usable Land Area </t>
  </si>
  <si>
    <t xml:space="preserve"> Table 8-2: Cultivated Land Area </t>
  </si>
  <si>
    <t> 3: Agricultural area (a+b+c+d)</t>
  </si>
  <si>
    <t>Cotton seed</t>
  </si>
  <si>
    <t xml:space="preserve">شاخص </t>
  </si>
  <si>
    <r>
      <t xml:space="preserve">       </t>
    </r>
    <r>
      <rPr>
        <b/>
        <sz val="10"/>
        <rFont val="Times New Roman"/>
        <family val="1"/>
      </rPr>
      <t xml:space="preserve">  شا خص </t>
    </r>
  </si>
  <si>
    <t>2011-12</t>
  </si>
  <si>
    <t xml:space="preserve"> ساحه     Area      </t>
  </si>
  <si>
    <t>BADAKHSHAN</t>
  </si>
  <si>
    <t>BAGHLAN</t>
  </si>
  <si>
    <t xml:space="preserve"> Pulse</t>
  </si>
  <si>
    <t>High Energy Biscuit</t>
  </si>
  <si>
    <t>Salt</t>
  </si>
  <si>
    <t>OILVEG</t>
  </si>
  <si>
    <t>Others</t>
  </si>
  <si>
    <t>نمک طعام</t>
  </si>
  <si>
    <t xml:space="preserve">روغن نباتی </t>
  </si>
  <si>
    <t xml:space="preserve">سایر </t>
  </si>
  <si>
    <t>wheat flour</t>
  </si>
  <si>
    <t xml:space="preserve">Table 8-4: Crop Yield of Agricultural Products </t>
  </si>
  <si>
    <t xml:space="preserve">سا حه به هکتار ، تو لید به تن </t>
  </si>
  <si>
    <t>Note:Paddy has been converted to rice at conversion rate of 67 percent.</t>
  </si>
  <si>
    <t xml:space="preserve">Type of Vaccine </t>
  </si>
  <si>
    <t>آرد گندم</t>
  </si>
  <si>
    <t>حبوبات</t>
  </si>
  <si>
    <t>بسکویت انرژی دار</t>
  </si>
  <si>
    <t>Number of active agricultureal cooperative</t>
  </si>
  <si>
    <t>MT ton</t>
  </si>
  <si>
    <t>Mustard</t>
  </si>
  <si>
    <t xml:space="preserve">    سا حه به هکتار   Area/ Ha    </t>
  </si>
  <si>
    <t xml:space="preserve">   تو لید به تن    Production /Ton  </t>
  </si>
  <si>
    <t>Rice</t>
  </si>
  <si>
    <t> Rice</t>
  </si>
  <si>
    <t xml:space="preserve"> Rice </t>
  </si>
  <si>
    <t xml:space="preserve">        بـــــر نج    Rice       </t>
  </si>
  <si>
    <t>شفتالو</t>
  </si>
  <si>
    <t xml:space="preserve"> تخصیص مواد غذائی برا ی نفو س  نیا زمند ومصیبت دیدۀ دها تی -١٣٩٠</t>
  </si>
  <si>
    <t>Allocation of Food Aid Requirement to Vulnerable Rural Population- 2011 -12</t>
  </si>
  <si>
    <t xml:space="preserve">هرات </t>
  </si>
  <si>
    <t xml:space="preserve">انگور </t>
  </si>
  <si>
    <t xml:space="preserve">انار </t>
  </si>
  <si>
    <t>بادام</t>
  </si>
  <si>
    <t>province</t>
  </si>
  <si>
    <t xml:space="preserve"> سا حه و مقدا رتو لید پخته </t>
  </si>
  <si>
    <t xml:space="preserve"> Area and Production  of Cotton </t>
  </si>
  <si>
    <t xml:space="preserve">  سا حه  میو ه جا ت -١٣٩٠</t>
  </si>
  <si>
    <t>Fruit Area  - 2011-12</t>
  </si>
  <si>
    <t>Fruit  Production  - 2011-12</t>
  </si>
  <si>
    <t xml:space="preserve"> Production /Ton</t>
  </si>
  <si>
    <t>، تو لید به تن</t>
  </si>
  <si>
    <t>سا حه به  هکتا ر</t>
  </si>
  <si>
    <t>Area /Hectare</t>
  </si>
  <si>
    <t xml:space="preserve">        توزیع کودکیمیاوی توسط کوپراتیف های خدمات زراعتی به اعضای آن - ١٣٩٠</t>
  </si>
  <si>
    <t>Distribution of Chemical Fertilizer by Agricultural Services Cooperatives to Members- 2011-12</t>
  </si>
  <si>
    <t>Distribution of Chemical Fertilizer by Agricultural Services Cooperatives to Members -2011-12</t>
  </si>
  <si>
    <t xml:space="preserve">      سا حۀ و تولید گندم - ١٣٩٠</t>
  </si>
  <si>
    <t xml:space="preserve"> Wheat Area  and Production - 2011-12</t>
  </si>
  <si>
    <t xml:space="preserve">  تولید میو ه جا ت -١٣٩٠</t>
  </si>
  <si>
    <t>2012-13</t>
  </si>
  <si>
    <t xml:space="preserve"> Biscuit</t>
  </si>
  <si>
    <t xml:space="preserve"> جد و ل  ٨ -١:  د استفادي وړځمکه </t>
  </si>
  <si>
    <t xml:space="preserve">Maize    جواری /  جوا ر </t>
  </si>
  <si>
    <t xml:space="preserve">        بـــــر نج  / وریجی   Rice       </t>
  </si>
  <si>
    <t xml:space="preserve">    سیب/ مڼي  Apple</t>
  </si>
  <si>
    <t>جواری/ جوار</t>
  </si>
  <si>
    <t xml:space="preserve"> گنــدم /غنم</t>
  </si>
  <si>
    <t xml:space="preserve"> برنج/ وریجی</t>
  </si>
  <si>
    <t xml:space="preserve">  Wheat گندم / غنم   </t>
  </si>
  <si>
    <t xml:space="preserve"> Rice  برنج / وریجی </t>
  </si>
  <si>
    <t xml:space="preserve">  Maize  جواری / جوار  </t>
  </si>
  <si>
    <t>تر بو ز/ هندوانه</t>
  </si>
  <si>
    <t>سیب/ مڼي</t>
  </si>
  <si>
    <t>پنبه دا نه / مالوچ دانی</t>
  </si>
  <si>
    <t xml:space="preserve"> شر شم/ شړ شم</t>
  </si>
  <si>
    <t>گو سفند / پسونه</t>
  </si>
  <si>
    <t xml:space="preserve">مجموع/ ټول  Total </t>
  </si>
  <si>
    <t>گندم  / غنم</t>
  </si>
  <si>
    <t>هزا ر/ زر اصله</t>
  </si>
  <si>
    <t>هزار/ زر هکتا ر</t>
  </si>
  <si>
    <t>هزار/ زر افغا نی</t>
  </si>
  <si>
    <t>Food aid (WFP)</t>
  </si>
  <si>
    <t xml:space="preserve"> Apple           </t>
  </si>
  <si>
    <t xml:space="preserve">Apricot           </t>
  </si>
  <si>
    <t>هزار / زر  نفر</t>
  </si>
  <si>
    <t>هزار/زر هکتار</t>
  </si>
  <si>
    <t>هزار/ زرتن</t>
  </si>
  <si>
    <t>هزار/ زر جلد</t>
  </si>
  <si>
    <t>جـــــــــو/ اوربشي</t>
  </si>
  <si>
    <t>برنج / وريجي</t>
  </si>
  <si>
    <t xml:space="preserve">Table 8-3: Crop Production </t>
  </si>
  <si>
    <t xml:space="preserve"> کنر ها / کنړونه</t>
  </si>
  <si>
    <t xml:space="preserve">  Barley  جو / اوربشی </t>
  </si>
  <si>
    <t xml:space="preserve"> مجمو ع/ ټول</t>
  </si>
  <si>
    <t xml:space="preserve">    جـــــو / اوربشی  Barley</t>
  </si>
  <si>
    <t>Commercial import</t>
  </si>
  <si>
    <t>مجموع/ ټول</t>
  </si>
  <si>
    <t>حوزه</t>
  </si>
  <si>
    <t>SpinzarRegion</t>
  </si>
  <si>
    <t>جــــو/اوربشی</t>
  </si>
  <si>
    <t xml:space="preserve">منبع : وزارت زراعت، ابیاری و مالداری   سر چینه : د کرنی، اوبو لګو لو او مالداري وزارت </t>
  </si>
  <si>
    <t>تولید</t>
  </si>
  <si>
    <t>ساحه</t>
  </si>
  <si>
    <t>2013-14</t>
  </si>
  <si>
    <t>بادغیس</t>
  </si>
  <si>
    <t>ــ</t>
  </si>
  <si>
    <t>ننگرهار</t>
  </si>
  <si>
    <t xml:space="preserve">پکتِا </t>
  </si>
  <si>
    <t>b-Fallow land</t>
  </si>
  <si>
    <t xml:space="preserve">   جـــــد ول٨ - ٨ : تعداد مواشی و مرغ خانگی به تفکیک نو ع  </t>
  </si>
  <si>
    <t xml:space="preserve">Distributed Urea Fertilizer </t>
  </si>
  <si>
    <t xml:space="preserve"> د مقیا س واحد </t>
  </si>
  <si>
    <t>Toil against grasshopper</t>
  </si>
  <si>
    <t>نور</t>
  </si>
  <si>
    <t>ساحه Area</t>
  </si>
  <si>
    <t>ساحه  Area</t>
  </si>
  <si>
    <t>Toil against pests and diseases of  fruit bearing and non fruit bearing trees including vine yards</t>
  </si>
  <si>
    <t>Toil against pests and diseases of vegetables, cereal, cotton and sugar beet</t>
  </si>
  <si>
    <t>Goat   بز / وزي</t>
  </si>
  <si>
    <t>Chicken  مر غ / چرګان</t>
  </si>
  <si>
    <t>Sheep   گو سفند / پسونه</t>
  </si>
  <si>
    <t xml:space="preserve">  گا و/غواګاني  Cattle </t>
  </si>
  <si>
    <t xml:space="preserve">گا و/غواګاني </t>
  </si>
  <si>
    <t xml:space="preserve"> بز / وزي</t>
  </si>
  <si>
    <t xml:space="preserve">      جد و ل ٨-١:  ســاحــۀ قابل استفـــاده   </t>
  </si>
  <si>
    <t xml:space="preserve"> کابل </t>
  </si>
  <si>
    <t xml:space="preserve">کاپیسا </t>
  </si>
  <si>
    <t xml:space="preserve"> پروان</t>
  </si>
  <si>
    <t xml:space="preserve">لوگر </t>
  </si>
  <si>
    <t xml:space="preserve"> ننگرهار</t>
  </si>
  <si>
    <t>لغمان</t>
  </si>
  <si>
    <t>بامیان</t>
  </si>
  <si>
    <t xml:space="preserve">غزنی </t>
  </si>
  <si>
    <t xml:space="preserve">خوست </t>
  </si>
  <si>
    <t xml:space="preserve"> کنرها / کنړونه</t>
  </si>
  <si>
    <t xml:space="preserve"> بدخشـــــــــان</t>
  </si>
  <si>
    <t xml:space="preserve"> تخار</t>
  </si>
  <si>
    <t>سمنگان</t>
  </si>
  <si>
    <t xml:space="preserve"> سرپل</t>
  </si>
  <si>
    <t>ارزگان</t>
  </si>
  <si>
    <t xml:space="preserve"> زابل </t>
  </si>
  <si>
    <t>کندهار</t>
  </si>
  <si>
    <t xml:space="preserve"> جوزجان</t>
  </si>
  <si>
    <t xml:space="preserve"> فاریاب</t>
  </si>
  <si>
    <t xml:space="preserve">بادغیس </t>
  </si>
  <si>
    <t xml:space="preserve"> فراه</t>
  </si>
  <si>
    <t xml:space="preserve"> بغلان </t>
  </si>
  <si>
    <t xml:space="preserve">دایکندی </t>
  </si>
  <si>
    <t xml:space="preserve">  لغمان</t>
  </si>
  <si>
    <t xml:space="preserve">بغلان </t>
  </si>
  <si>
    <t>تخار</t>
  </si>
  <si>
    <t>فاریاب</t>
  </si>
  <si>
    <t>کابل</t>
  </si>
  <si>
    <t>کاپیسا</t>
  </si>
  <si>
    <t>هزا ر/ زر هکتا ر</t>
  </si>
  <si>
    <t>2014-15</t>
  </si>
  <si>
    <t xml:space="preserve">ساحه </t>
  </si>
  <si>
    <t xml:space="preserve">حاصل فی هکتار </t>
  </si>
  <si>
    <t>Yield</t>
  </si>
  <si>
    <t>Area</t>
  </si>
  <si>
    <t xml:space="preserve"> حو زه هلمند / دهلمند حوزه         Helmand Region    </t>
  </si>
  <si>
    <t xml:space="preserve"> بسکویت  </t>
  </si>
  <si>
    <t>Cereal</t>
  </si>
  <si>
    <t>شفتالو  Peach</t>
  </si>
  <si>
    <t>برنــــج/ وریجي</t>
  </si>
  <si>
    <t>ارزن / ږدن</t>
  </si>
  <si>
    <t>کچـــا لو و لبــــلبو / پټا تي  او چغند ر</t>
  </si>
  <si>
    <t>چارمغز/ غوزان</t>
  </si>
  <si>
    <t>سایر میوه جات ستروس / د ستروس نوري میوي</t>
  </si>
  <si>
    <t>تربوز / هندوانه</t>
  </si>
  <si>
    <t xml:space="preserve">خربوزه /  خټکي  </t>
  </si>
  <si>
    <t xml:space="preserve">نباتات تیلی /  تیلي بوټي </t>
  </si>
  <si>
    <t xml:space="preserve"> شرشم /  شړشم</t>
  </si>
  <si>
    <t>سبز یجات تا زه /  تازه سابه</t>
  </si>
  <si>
    <t>تخم های طبی / طبي دانی</t>
  </si>
  <si>
    <t>مواشی و مرغ خانگی /څاروي او کو رنی چرګان</t>
  </si>
  <si>
    <t xml:space="preserve">گاو / غواګاني </t>
  </si>
  <si>
    <t xml:space="preserve">گوسـفند / پسونه  </t>
  </si>
  <si>
    <t xml:space="preserve">قاطر/ کچري </t>
  </si>
  <si>
    <t>تهیه تخم /  تخم برابرول</t>
  </si>
  <si>
    <t xml:space="preserve">تهیه وتوزیع قروض / د پور برابرول او ویشل </t>
  </si>
  <si>
    <t>بــــــز / وزي</t>
  </si>
  <si>
    <t xml:space="preserve">گو سفند / پسو نه </t>
  </si>
  <si>
    <t xml:space="preserve">اسپ / آسو نه </t>
  </si>
  <si>
    <t>سگ و پشک / سپي او  پشي</t>
  </si>
  <si>
    <t>اشتر / اوښا ن</t>
  </si>
  <si>
    <t xml:space="preserve">جـــدول ٨-٣ :  کرنیز تولیدات </t>
  </si>
  <si>
    <t xml:space="preserve">جـــدول ٨ -٣ : تولیدات زراعتی  </t>
  </si>
  <si>
    <t xml:space="preserve">غله جات / غلي داني </t>
  </si>
  <si>
    <t xml:space="preserve">جــــــدول ٨- ٥ :  ساحۀ تحت زرع میوه جات ، سبزیجات و تخم های طبی </t>
  </si>
  <si>
    <t xml:space="preserve">جــــــدول ٨- ٥ :  د میوي، سا بو اوطبي دانی ترکښت لاندي ساحه </t>
  </si>
  <si>
    <t>Total fruits</t>
  </si>
  <si>
    <t>Orange</t>
  </si>
  <si>
    <t>Peache</t>
  </si>
  <si>
    <t>Plum</t>
  </si>
  <si>
    <t xml:space="preserve">Berrie </t>
  </si>
  <si>
    <t>Watermelon</t>
  </si>
  <si>
    <t>Melon</t>
  </si>
  <si>
    <t>Oil seeds</t>
  </si>
  <si>
    <t>Common flax seed</t>
  </si>
  <si>
    <t xml:space="preserve">fruit </t>
  </si>
  <si>
    <t>Oil seed</t>
  </si>
  <si>
    <t>Vegetables</t>
  </si>
  <si>
    <t>Medical seed</t>
  </si>
  <si>
    <t xml:space="preserve">میوه جات </t>
  </si>
  <si>
    <t xml:space="preserve">نباتات تیلی </t>
  </si>
  <si>
    <t xml:space="preserve">سبز یجات </t>
  </si>
  <si>
    <t xml:space="preserve">تخم های طبی </t>
  </si>
  <si>
    <t>یا دداشت : شالی به یک میزان تغیر ٦٧ فیصد به بر نج  تبدیل گردیده است .</t>
  </si>
  <si>
    <t xml:space="preserve">   جواری  Maize         </t>
  </si>
  <si>
    <t xml:space="preserve">   گندم  Wheat       </t>
  </si>
  <si>
    <t>خوراکه حیوانات / د څارويو خورا که</t>
  </si>
  <si>
    <t xml:space="preserve">شاخص   </t>
  </si>
  <si>
    <t>Total area  under property  of cooperative</t>
  </si>
  <si>
    <t>Seles of products in foreign markets</t>
  </si>
  <si>
    <t>Seles of karaqul skin in foreign markets</t>
  </si>
  <si>
    <t xml:space="preserve">Distributed Di Ammonium  Phasphite Fertilizer </t>
  </si>
  <si>
    <t xml:space="preserve"> تو زیع کــود یـوریا / د یــــوریــــا سري ویشل</t>
  </si>
  <si>
    <t xml:space="preserve">دهرهکتار حاصل </t>
  </si>
  <si>
    <t>نو ع حیوا نا ت /د څا رويو ډو ل</t>
  </si>
  <si>
    <t>گا و و گا و میش / غواګاڼی اومیښی</t>
  </si>
  <si>
    <t>Domestic birds</t>
  </si>
  <si>
    <t>Among: Permanent crops</t>
  </si>
  <si>
    <t xml:space="preserve">سبزیجات/ سابه </t>
  </si>
  <si>
    <t>سایر / نور</t>
  </si>
  <si>
    <t xml:space="preserve">Vegetables  </t>
  </si>
  <si>
    <t>Other</t>
  </si>
  <si>
    <t xml:space="preserve">Cereal </t>
  </si>
  <si>
    <t>منبع:  اداره های زراعت ولایات  سر چينه: دولا ياتونود کرهڼي اداري</t>
  </si>
  <si>
    <t>غلی دانی</t>
  </si>
  <si>
    <t>تولید  Product</t>
  </si>
  <si>
    <t>تولید Product</t>
  </si>
  <si>
    <t>b- Import  requirements</t>
  </si>
  <si>
    <t xml:space="preserve"> ج - کمبود/ مازاد / مازاد /کموا لي </t>
  </si>
  <si>
    <t xml:space="preserve"> تولیدات Product</t>
  </si>
  <si>
    <t>تولیدات   Product</t>
  </si>
  <si>
    <t>Ass</t>
  </si>
  <si>
    <t>Product</t>
  </si>
  <si>
    <t xml:space="preserve">Losses  ضایعات 
</t>
  </si>
  <si>
    <t xml:space="preserve"> ب- ارا ضی بوره  / بوره ځمکه</t>
  </si>
  <si>
    <t xml:space="preserve"> الف - جنــــگلات و زمین های جنگلی / ځنگلونه اوځنگلي ځمکه</t>
  </si>
  <si>
    <t xml:space="preserve"> ج - سا حۀ اراضی تحت کشت آبی / دابی کښت لاندی کرنيزه ځمکه</t>
  </si>
  <si>
    <t xml:space="preserve">شاخص  </t>
  </si>
  <si>
    <t xml:space="preserve"> مجموع غله جات و حبوبات /ټولی غلي دانی او حبوبات </t>
  </si>
  <si>
    <t xml:space="preserve">  منبع : وزا رت زراعت، آبیاری و مالداری / سرچينه :  د کرني، اوبولګولو او مالداري وزا رت </t>
  </si>
  <si>
    <t xml:space="preserve">  منبع : وزا رت زراعت، آبیاری ومالداری / سرچينه :  دکرني، اوبولګولواومالداري وزا رت </t>
  </si>
  <si>
    <t xml:space="preserve">  Other</t>
  </si>
  <si>
    <t xml:space="preserve">  منبع : وزا رت زراعت، آبیاری و مالداری/ سرچينه :  دکرني، اوبولګولو او مالداري وزا رت </t>
  </si>
  <si>
    <t xml:space="preserve">مجموع میوه جات /ټولي میوي </t>
  </si>
  <si>
    <t xml:space="preserve">  منبع : وزارت زراعت، آبیاری و مالداری / سرچينه :  د کرني، اوبولګولو او مالداري وزا رت </t>
  </si>
  <si>
    <t xml:space="preserve">حو زه سپین زر / دسپین زر  حوزه  Spinzar Region    </t>
  </si>
  <si>
    <r>
      <t>m</t>
    </r>
    <r>
      <rPr>
        <vertAlign val="superscript"/>
        <sz val="10"/>
        <rFont val="Times New Roman"/>
        <family val="1"/>
      </rPr>
      <t>3</t>
    </r>
  </si>
  <si>
    <t xml:space="preserve">مجادله علیه آفات و امراض سبزیجات حبوبات، پخته و لبلبو/ د سابو، غلي دانو، مالوچو او چغندر د ناروغيو پر ضد مجا دله </t>
  </si>
  <si>
    <t>وقایه تخم های بذری /  د کرنيزو تخمونو وقایه</t>
  </si>
  <si>
    <t xml:space="preserve">مجادله علیه ملخها ی مضره / د مضره ملخو پر ضد مجادله </t>
  </si>
  <si>
    <t>مجا دله علیه افات گدا مها /د ګدا مونو د آفاتو پرضد مجادله</t>
  </si>
  <si>
    <t xml:space="preserve">مجادله علیه آفات وامراض اشجارمثمر و غیرمثمر به شمو ل تا کها /  د تــــاکــو پـــه  شمــول د ميو ه لـرونـکو او بي ميوي ونو د نا روغيو پرضد مجادله </t>
  </si>
  <si>
    <t xml:space="preserve">عواید از درک تصدیق صحی نباتی/ د نباتي روغتيائي تصدیقونو له درکه عوايد </t>
  </si>
  <si>
    <t>مجادله علیه موش های مضر ه / د مضره موږه کانو پرضد مجادله</t>
  </si>
  <si>
    <t>other</t>
  </si>
  <si>
    <t>سایر</t>
  </si>
  <si>
    <t xml:space="preserve"> الف - تولیدات  داخلی / کورني تولیدات</t>
  </si>
  <si>
    <t>a- Domestic Product</t>
  </si>
  <si>
    <t>Onion</t>
  </si>
  <si>
    <t xml:space="preserve">سایر سبزیجات/ نورسابه </t>
  </si>
  <si>
    <t>Other Vegetable</t>
  </si>
  <si>
    <t>2015-16</t>
  </si>
  <si>
    <t>زیتون</t>
  </si>
  <si>
    <t xml:space="preserve">حبوبات </t>
  </si>
  <si>
    <t xml:space="preserve">پیاز </t>
  </si>
  <si>
    <t xml:space="preserve">ناک </t>
  </si>
  <si>
    <t>آلوبخارا</t>
  </si>
  <si>
    <t xml:space="preserve">توت </t>
  </si>
  <si>
    <t xml:space="preserve">زغر </t>
  </si>
  <si>
    <t>نورستان</t>
  </si>
  <si>
    <t xml:space="preserve">نیو کاستل </t>
  </si>
  <si>
    <t xml:space="preserve">New castal </t>
  </si>
  <si>
    <t>مجــــموع ساحۀجغرافیائی/ ټوله جغرافیائي ساحه (١+٢+٣)</t>
  </si>
  <si>
    <t xml:space="preserve"> Table 8-8: Livestock Stock by Type of Animal</t>
  </si>
  <si>
    <t xml:space="preserve">جـــــد ول٨- ٨ : د څا رویو او کورنی چرګانو شمير د ډول په توپير </t>
  </si>
  <si>
    <t>کمکهای غذائی ( پروگرام غذائی جهان) / خوراکی مرستی (د خوراک نړيوال  پروګرام  )</t>
  </si>
  <si>
    <t>مر کب و قا طر/ خره او  کچر ي</t>
  </si>
  <si>
    <t xml:space="preserve">طیورو مرغ خا نگی / مرغان اوکو رني چر ګا ن </t>
  </si>
  <si>
    <t xml:space="preserve"> حو زه (کندز ) سپین زر</t>
  </si>
  <si>
    <t xml:space="preserve"> حو زه بــــــلخ/ دبلخ حوزه</t>
  </si>
  <si>
    <t xml:space="preserve"> حو زه هلمند /دهلمندحوزه</t>
  </si>
  <si>
    <t xml:space="preserve"> حو زه  ننگر ها ر/دننگرهارحوزه</t>
  </si>
  <si>
    <t>منبع: پروگرام غذائی جهان      سر چینه :د خوراک نړيوال پروګرام</t>
  </si>
  <si>
    <t>2016-17</t>
  </si>
  <si>
    <t>بدخشان</t>
  </si>
  <si>
    <t xml:space="preserve"> Salt</t>
  </si>
  <si>
    <t>Source:World Food Programme(WFP)</t>
  </si>
  <si>
    <t>Number</t>
  </si>
  <si>
    <t>واحد</t>
  </si>
  <si>
    <t xml:space="preserve"> Figures in Thousand</t>
  </si>
  <si>
    <t>Hectare</t>
  </si>
  <si>
    <t xml:space="preserve"> Kg per/ Ha</t>
  </si>
  <si>
    <t xml:space="preserve">  تن </t>
  </si>
  <si>
    <t xml:space="preserve"> هکتار </t>
  </si>
  <si>
    <t xml:space="preserve"> Hectare</t>
  </si>
  <si>
    <t xml:space="preserve"> هزار/ زر هکتار </t>
  </si>
  <si>
    <t xml:space="preserve"> Thousand Hectare</t>
  </si>
  <si>
    <t>زردآلو</t>
  </si>
  <si>
    <t>Fallow land</t>
  </si>
  <si>
    <t> Forests and woodland </t>
  </si>
  <si>
    <t xml:space="preserve"> جنگلات و زمین های جنگلی / ځنگلونه اوځنگلي ځمکه</t>
  </si>
  <si>
    <t>Irrigated crops area</t>
  </si>
  <si>
    <t xml:space="preserve"> Cultivated rainfed area</t>
  </si>
  <si>
    <t xml:space="preserve">سا حۀ اراضی تحت کشت للمی / دللموتر کښت لاندی ځمکه </t>
  </si>
  <si>
    <t>سا حۀ اراضی تحت کشت آبی / دابی کښت لاندی کرنيزه ځمکه</t>
  </si>
  <si>
    <t xml:space="preserve">  حو زه بلخ / د بلخ حوزه    Balkh Region </t>
  </si>
  <si>
    <t xml:space="preserve"> حو زه هرا ت / دهرات حوزه   Herat Region     </t>
  </si>
  <si>
    <t>جـــوا ری / جـــوار</t>
  </si>
  <si>
    <t>جـــو / اوربشي</t>
  </si>
  <si>
    <t>گنـــدم /غنم</t>
  </si>
  <si>
    <t>کچــالو/ پټاتي</t>
  </si>
  <si>
    <t>لبـــلبو/ چغندر</t>
  </si>
  <si>
    <t>نیشـکر/ گني</t>
  </si>
  <si>
    <t>جــــوا ری / جــــوار</t>
  </si>
  <si>
    <t>جــــو / اوربشي</t>
  </si>
  <si>
    <t>گنــدم /غنم</t>
  </si>
  <si>
    <t>جــــوا ری / جـــوار</t>
  </si>
  <si>
    <t>برنــج/ وریجي</t>
  </si>
  <si>
    <t>سیـــب / مڼي</t>
  </si>
  <si>
    <t>شــفتالو</t>
  </si>
  <si>
    <t>انـگور</t>
  </si>
  <si>
    <t>انــــجیر/ انـــځر</t>
  </si>
  <si>
    <t>بدخشــان</t>
  </si>
  <si>
    <t xml:space="preserve"> اشتـــر/  اوښان</t>
  </si>
  <si>
    <t xml:space="preserve">بــــز /  وزي      </t>
  </si>
  <si>
    <t xml:space="preserve">اســـپ / آسونه   </t>
  </si>
  <si>
    <t xml:space="preserve">مرکــب / خره  </t>
  </si>
  <si>
    <t xml:space="preserve">ســر پل </t>
  </si>
  <si>
    <t>بـــلخ</t>
  </si>
  <si>
    <t>مجموع غله جات /ټولی غلي دانی</t>
  </si>
  <si>
    <t xml:space="preserve"> ١ــ ساحۀچراگاه دایمی  /د ايمي څړځايونه </t>
  </si>
  <si>
    <t xml:space="preserve">    ارا ضی بوره  / بوره ځمکه</t>
  </si>
  <si>
    <t xml:space="preserve">   جدو ل ٨ -۹: تولید واکسین در افغانستان به تفکیک نوع </t>
  </si>
  <si>
    <t xml:space="preserve">Table 8- 9 : Production of Vaccines in Afghanistan  by Type </t>
  </si>
  <si>
    <t xml:space="preserve">  جد ول ٨ -۱۰ : تداوی و وقایۀحیوانات خانگی و طیور به تفکیک نوع  </t>
  </si>
  <si>
    <t xml:space="preserve">جد و ل ٨ - ۱۱: فعالیت های حفاظۀ نباتات </t>
  </si>
  <si>
    <t xml:space="preserve">   جد و ل ٨-۱۱: د نباتاتو دساتني فعالیتونه </t>
  </si>
  <si>
    <t>Table 8-11: Plant Preserving Activities</t>
  </si>
  <si>
    <t>جد ول ٨-١۳: ساحه و تولید پخته به تفکیک حوزه در کشور</t>
  </si>
  <si>
    <t xml:space="preserve">    جدول ٨ - ۱۶ : کوپراتیـــــف های فعال زراعتـــی </t>
  </si>
  <si>
    <t xml:space="preserve">جدول ٨ -۱۶ : کر نيز فعال کو پرا تيفو نه   </t>
  </si>
  <si>
    <t xml:space="preserve">Table 8-16: Active Agricultural Cooperatives </t>
  </si>
  <si>
    <t xml:space="preserve">Table 8-17: Agricultural Cooperatives, Sale, Shares and Area </t>
  </si>
  <si>
    <t xml:space="preserve">Table 8-18: Number and Members of Agricultural Cooperatives  </t>
  </si>
  <si>
    <t xml:space="preserve">ساحۀ قابل استفاده/د استفادی وړځمکه </t>
  </si>
  <si>
    <t xml:space="preserve">   ٣ـ ارا ضی زراعتی/ کرنیزه ځمکه ( الف + ب +ج+د)    </t>
  </si>
  <si>
    <t xml:space="preserve"> Table 8-5: Fruits, Vegetables and Medical seeds  Cultivated Land Area</t>
  </si>
  <si>
    <t xml:space="preserve">٢ــ سايراراضی / نور ه ځمکه   </t>
  </si>
  <si>
    <t xml:space="preserve">مجموع ساحه تحت ملکیت کوپراتیف ها / د کوپرا تیفونوترملکیت لا ندي ټوله ځمکه </t>
  </si>
  <si>
    <t>فروش محصولات در بازارهای خارجی  /د محصولاتو خرڅلا و په بهرنیو با زا رو نو کي</t>
  </si>
  <si>
    <t>فروش پوست قره قل در بازار های خارجی/ د قره قل پوستکي خر څلا و  په بهرنیو  با زا رو نو کي</t>
  </si>
  <si>
    <t>تعداد کوپراتیف های زراعتی فعال / د کرنیزو فعالوکوپراتیفونو شمیر</t>
  </si>
  <si>
    <t>تعداد اعضای کوپراتیف های فعال / د فعالوکوپراتیفونو دغړو شمیر</t>
  </si>
  <si>
    <t xml:space="preserve">اشخاص مستفید شده </t>
  </si>
  <si>
    <t>غله جات/</t>
  </si>
  <si>
    <t>بسکویت /</t>
  </si>
  <si>
    <t>نمک /</t>
  </si>
  <si>
    <t>سایر/</t>
  </si>
  <si>
    <t xml:space="preserve">  هزار/ زر تن</t>
  </si>
  <si>
    <t>2017-18</t>
  </si>
  <si>
    <t xml:space="preserve">جــــدول ٨ -۱۵ :  بیلانس غله جات - ١٣٩۶  </t>
  </si>
  <si>
    <t xml:space="preserve">جــــدول ٨- ۱۵ :  دغلودانو بيلانس - ١٣٩۶  </t>
  </si>
  <si>
    <t>Table 8-15: Cereal Balance Sheet -   2017-18</t>
  </si>
  <si>
    <t>Table8-14:Fruit Area and Production by Province - 2017-18</t>
  </si>
  <si>
    <t>Table 8-12:Saffron area , production and yield -2017-18</t>
  </si>
  <si>
    <t xml:space="preserve">جـــدول ٨-٧:  ساحۀ و تولید جو، برنج ، جواری به تفکیک ولا یت -١٣٩۶ </t>
  </si>
  <si>
    <t xml:space="preserve">           جـــدول ٨-٧ :  د اوربشو، وریجو او جوارو توليد او ځمکه د ولا يت  په تو پير- ١٣٩۶</t>
  </si>
  <si>
    <t>Table 8-7:Rice , Barley, Maize Area and Production by Province -   2017-18</t>
  </si>
  <si>
    <t>جـــدول ٨-٦:  ساحۀ و تولید گندم به تفکیک ولایت - ١٣٩۶</t>
  </si>
  <si>
    <t>Pistachio</t>
  </si>
  <si>
    <t>پسته</t>
  </si>
  <si>
    <t>black pine nuts</t>
  </si>
  <si>
    <t>جلغوزه سیاه</t>
  </si>
  <si>
    <t>and 32 cooperatives were newly established.</t>
  </si>
  <si>
    <t xml:space="preserve">Table 8-13 : Area and Production of Cotton by Region </t>
  </si>
  <si>
    <t xml:space="preserve">جو </t>
  </si>
  <si>
    <t>کیلو</t>
  </si>
  <si>
    <t xml:space="preserve">استفاده به منظورغذا/ د خوراک لپاره  </t>
  </si>
  <si>
    <t xml:space="preserve">ضا یعات  </t>
  </si>
  <si>
    <t>تهیه تخم/  تخم برابرول</t>
  </si>
  <si>
    <t xml:space="preserve">Food Use/ استفا ده به منظورغذا / د خوراک لپاره   </t>
  </si>
  <si>
    <t>Seed provision  تهیه تخم /  تخم برابرول</t>
  </si>
  <si>
    <t>خوراکه حیوانات / د څارويو خورا که  Animal feed</t>
  </si>
  <si>
    <t>مازاد /کموا لي  deficit /surplus</t>
  </si>
  <si>
    <t xml:space="preserve">  برنج    Rice          </t>
  </si>
  <si>
    <t>Graph 8-15 Cereal Balance</t>
  </si>
  <si>
    <t xml:space="preserve">گراف ٨-١: ارا ضی زراعتی / کرنيزه ځمکه  </t>
  </si>
  <si>
    <t xml:space="preserve">Graph 8-1: Agricultural Land </t>
  </si>
  <si>
    <t>Fruits</t>
  </si>
  <si>
    <t xml:space="preserve">Graph 8-2: Cultivated Land Under  Cereal </t>
  </si>
  <si>
    <t xml:space="preserve">گراف ٨-٢: سا حۀ تحت زرع غله جات / د غلودانو ترکښت لا ندي  ساحه </t>
  </si>
  <si>
    <t>گراف ٨-۳: مقدار تولیدغله جات / د غلودانو تولید</t>
  </si>
  <si>
    <t xml:space="preserve">Graph 8-3: Production of Cereal </t>
  </si>
  <si>
    <t xml:space="preserve"> گراف ٨-۴: حاصل هرهکتارغله جات عمده   / د هرهکتار دغوره غلودانو حاصل ورکول</t>
  </si>
  <si>
    <t>Graph 8-4: Major Cereal Yield</t>
  </si>
  <si>
    <t xml:space="preserve">Graph 8-5: Area Under Fruit Cultivation  </t>
  </si>
  <si>
    <t xml:space="preserve"> 8-8: No .of Livestock and  domistic bird</t>
  </si>
  <si>
    <t xml:space="preserve">Graph 8-9: Production of Vaccine </t>
  </si>
  <si>
    <t>گراف ٨-۱۱:   مجادله علیه آفات و امراض اشجار مثمر وغیر مثمر/ د ميوه لرو نکو او بي ميوي ونود نا روغيو  پرضد مجادله</t>
  </si>
  <si>
    <t xml:space="preserve"> Graph 8-11Toil Against Pests and Diseases of  Fruit Bearing and non Fruit Bearing Trees </t>
  </si>
  <si>
    <t>Graph 8-13: Cotton Production</t>
  </si>
  <si>
    <t xml:space="preserve">گراف ٨-۱۵: بیلانس غله جات  / د غلی دانو بیلانس </t>
  </si>
  <si>
    <t>Graph 8-18: Total Number of  Cooperatives</t>
  </si>
  <si>
    <t xml:space="preserve">منبع : وزا رت زراعت، آ بیاری و ما لداری / سرچينه :  د کرني، اوبو لګولواو ما لداري وزارت </t>
  </si>
  <si>
    <t xml:space="preserve">          از جمله:  ساحه  نبا تا ت دائمی / ددائمي نباتاتو ساحه </t>
  </si>
  <si>
    <t xml:space="preserve"> د - سا حۀ اراضی تحت کشت للمی / دللمی کښت لاندی ځمکه </t>
  </si>
  <si>
    <t>1394  2015-16</t>
  </si>
  <si>
    <t xml:space="preserve">1395  2016-17  </t>
  </si>
  <si>
    <t>1396  2017-18</t>
  </si>
  <si>
    <t xml:space="preserve">جـــدول ٨ -٢: ساحۀ تحت زرع </t>
  </si>
  <si>
    <t xml:space="preserve">جـــدول ٨-٢: ترکښت لاندي ساحه  </t>
  </si>
  <si>
    <t>Pulses</t>
  </si>
  <si>
    <t xml:space="preserve">نباتات تیلی/ تیلی بوټی </t>
  </si>
  <si>
    <t xml:space="preserve">جــــــدول  ٨- ٤ : حا صل دهی نباتات زراعتی </t>
  </si>
  <si>
    <t xml:space="preserve"> کیلو گرا م فی هکتار  </t>
  </si>
  <si>
    <t xml:space="preserve">جــــــدول  ٨-٤ : دکرنیزو نباتاتوحاصل ورکول  </t>
  </si>
  <si>
    <t xml:space="preserve">نارنج </t>
  </si>
  <si>
    <t>سایر میوه جات تازه / نوري تازه میوي</t>
  </si>
  <si>
    <t>تخم گل آفتا ب پرست / دلمرگلي تخم</t>
  </si>
  <si>
    <t>پنبه دانه / مالوچ داني</t>
  </si>
  <si>
    <t>هکتار</t>
  </si>
  <si>
    <t>Area /Hectare , Production/ Ton</t>
  </si>
  <si>
    <t xml:space="preserve">ساحه/هکتار، تولید/ تن </t>
  </si>
  <si>
    <t>Area/Hectare ,  Production/Ton</t>
  </si>
  <si>
    <t xml:space="preserve">  جـــدول ٨-٦: د غنمو ساحه اوتولید د ولا يت په توپير -١٣٩۶</t>
  </si>
  <si>
    <t>Table 8-6: Wheat Area and Production by Province - 2017-18</t>
  </si>
  <si>
    <t xml:space="preserve">مـــرغ خانگی/کورنی چرګان  </t>
  </si>
  <si>
    <t xml:space="preserve">گراف ٨-۸: تعداد مواشی و مرغ خانگی / د څارویواوکورنی چرګانو شمير </t>
  </si>
  <si>
    <t xml:space="preserve">جدو ل ٨-۹: په هيواد کي د واکسینو تولید د ډول په توپیر </t>
  </si>
  <si>
    <t>هزار/ زردوز</t>
  </si>
  <si>
    <t>Thousand Dose</t>
  </si>
  <si>
    <t xml:space="preserve">Table 8-10:Treatment and Immunization of Domestic birds and Animals by Type </t>
  </si>
  <si>
    <t xml:space="preserve">گراف ٨- ۱۰:  تداوی ووقایۀ گاووگاومیش/ دغواګانواومیښو درملنه            </t>
  </si>
  <si>
    <t>Graph 8-10: Treatment &amp; Immunization of Cow and Buffalo</t>
  </si>
  <si>
    <t>جـــدول ٨-١۲: ساحه ، تولید وحاصل فی هکتار زعفران در کشور -۱۳۹۶</t>
  </si>
  <si>
    <t xml:space="preserve"> جـــدول ٨-١۲: په هیواد کی د زعفرانو ساحه ، تولید او دهرهکتار حاصل -۱۳۹۶</t>
  </si>
  <si>
    <t>ساحه ( هکتار ) تولید و حاصل فی هکتار(کیلو گرام )</t>
  </si>
  <si>
    <t>Area (Ha), yield and product (kg )</t>
  </si>
  <si>
    <t xml:space="preserve">                               Graph: 8-12 Saffron Product ( MT )                                     </t>
  </si>
  <si>
    <t xml:space="preserve">گراف ۱۳-۸:مقدار تولید پخته / دمالوچو تولید    </t>
  </si>
  <si>
    <t xml:space="preserve"> جد ول ٨-١۳: په هيواد کي د مالوچو توليد او ساحه د حوزي په توپير </t>
  </si>
  <si>
    <t xml:space="preserve">    سا حه ( هکتار )    ( Area  (  Ha    </t>
  </si>
  <si>
    <t xml:space="preserve">   تو لید ( تن )   (Production(Ton  </t>
  </si>
  <si>
    <t>حو زه هرا ت /دهرات حوزه</t>
  </si>
  <si>
    <t xml:space="preserve"> حو زه ننگرهار /  د ننگرهار حوزه Nengarhar Region </t>
  </si>
  <si>
    <t>Area(Hectare) , Production(Ton)</t>
  </si>
  <si>
    <t>سا حه (هکتار)، تو لید (تن)</t>
  </si>
  <si>
    <t xml:space="preserve">  انگور     Grape    </t>
  </si>
  <si>
    <t xml:space="preserve">   بادام    Almond</t>
  </si>
  <si>
    <t>انار Pomegranate</t>
  </si>
  <si>
    <t xml:space="preserve">استفا ده به منظورغذا / د خوراک د استفادی لپاره  </t>
  </si>
  <si>
    <t xml:space="preserve">ضایعات </t>
  </si>
  <si>
    <t xml:space="preserve">  ب -واردات تجارتی / سودا ګريز واردات</t>
  </si>
  <si>
    <t>C- deficit /surplus</t>
  </si>
  <si>
    <t xml:space="preserve">نوت : در سال ۱۳۹۶به تعداد ۸۷ باب کو پراتیف منحل شده و۳۲کوپراتیف جدیدا تاسیس گردیده  </t>
  </si>
  <si>
    <t>Notes: in 2017-18 ,87   cooperatives were disbanded</t>
  </si>
  <si>
    <t>په ۱۳۹۶ کال کی ۸۷ باب کوپراتیفونه منحل شوی او نور ۳۲ کو پراتیفونه نوی تاسیس شوی دی  .</t>
  </si>
  <si>
    <t xml:space="preserve"> توزیع کودکیمیاوی داي امونيم فاسفيت/ د داي امونيم فاسفيت  کیمیاوی سري ویشل</t>
  </si>
  <si>
    <t xml:space="preserve"> Total distributed fertilizer</t>
  </si>
  <si>
    <t xml:space="preserve">  جدول٨-١۷: ساحه ، سهم و فروش محصولات مازاد کوپراتیف های زراعتی </t>
  </si>
  <si>
    <t>Selling Surplus products               ( Thousand  ton)</t>
  </si>
  <si>
    <t>Total Share of member in the capital of coop( Thousand Afs)</t>
  </si>
  <si>
    <t xml:space="preserve"> Cooperatives land area  (Hectare)</t>
  </si>
  <si>
    <t>دکوپراتیفو نودزياتی محصولاتو خرڅلا و(زرټنه)</t>
  </si>
  <si>
    <t>څ</t>
  </si>
  <si>
    <t xml:space="preserve"> کوپراتیف ها /  کوپراتیفونه به (باب )</t>
  </si>
  <si>
    <t xml:space="preserve"> اعضــــأ /غړي به( نفر)</t>
  </si>
  <si>
    <t xml:space="preserve">   جدول ٨ -١۸: دکرنیزو کوپراتیفونو اوغړو شمیر</t>
  </si>
  <si>
    <t>ګټه اخیستونکی کسان(نفر)</t>
  </si>
  <si>
    <t>Table 8-19:Allocation of food aid for Vulnerable Population-  2017-18</t>
  </si>
  <si>
    <t xml:space="preserve">مجموع حق العضویت ها  / دغړيتوب ټوله برخه </t>
  </si>
  <si>
    <t xml:space="preserve"> مجموع توزیع کود/ ټوله ویشل شوی کیمیاوی سره</t>
  </si>
  <si>
    <t>import requirements   نیازمندی به واردا ت / وارداتوته اړتيا</t>
  </si>
  <si>
    <t xml:space="preserve">گراف ٨-۵: ساحه تحت زرع میوه جات /  دمیوه جاتوترکښت لاندي ساحه     </t>
  </si>
  <si>
    <t xml:space="preserve"> خربوزه /خټکی</t>
  </si>
  <si>
    <t>مر غ خانگی/کورنی چرګان</t>
  </si>
  <si>
    <t xml:space="preserve"> هزار/ زر</t>
  </si>
  <si>
    <t xml:space="preserve">گراف ٨-۹:  تولید واکسین / دوا کسینوتولید       </t>
  </si>
  <si>
    <t xml:space="preserve">جدول٨-۱۰  په هيواد کي د څارويو او کورنی چرګانو او الوتونکو درملنه د ډول په تو پير </t>
  </si>
  <si>
    <t>گراف ۱۲-۸ : مقدار تولید زعفران به (تن ) د زعفرانو تولید په (تن)</t>
  </si>
  <si>
    <t>یادونه : شولي د  ٦٧ سلنی په اندازه په وريجو بدلي شوي دي .</t>
  </si>
  <si>
    <t xml:space="preserve"> نیازمندی به واردات / وارداتو ته اړتيا</t>
  </si>
  <si>
    <t>جـدول ٨-۱۴:  ساحه و تولیدمیوه جات به تفکیک ولایت -١٣٩۶</t>
  </si>
  <si>
    <t xml:space="preserve">  جـــدول ٨-۱۴: د میوه جا تو ساحه او توليد د ولايت په توپير - ١٣٩۶</t>
  </si>
  <si>
    <t>ساحه زمینداری تحت ادارۀ کوپراتیف ها  (هکتا ر)</t>
  </si>
  <si>
    <t>فروش محصولات مازاد کوپراتیف ها (هزار تن)</t>
  </si>
  <si>
    <t>مجموع سهم اعضا درسرمایۀ کوپراتیف ها  (هزارافغانی)</t>
  </si>
  <si>
    <t>د کوپراتیفونوپه پانګه کښي دغړو ټوله ونده (زرافغانی)</t>
  </si>
  <si>
    <t>د کوپرا تیفونوترڅارني لاندي دکروندی ځمکي (هکتار)</t>
  </si>
  <si>
    <t xml:space="preserve">جدول٨-١۷: د کرنیزوکوپراتیفونوساحه، ونډه او د زیاټی محصولاتو خرڅلا و </t>
  </si>
  <si>
    <t>جد ول ٨-١۹:  زیان منونکو خلکو ته د خوراکي موادو د مرستی تخصیص -١٣٩۶</t>
  </si>
  <si>
    <t>Beneficiaries(Preson)</t>
  </si>
  <si>
    <t xml:space="preserve"> مالګه</t>
  </si>
  <si>
    <t xml:space="preserve"> جد ول ٨ - ١۹: تخصیص کمک مواد غذائی برای نفوس آسیب پذیر-١٣٩۶</t>
  </si>
  <si>
    <t xml:space="preserve">         جدول ٨ -١۸ : تعداد و اعضای کوپراتیف های زراعتی  </t>
  </si>
  <si>
    <t xml:space="preserve">ګراف ٨-۱۸: تعداد مجموعی کوپراتيف ها/ د کو پراتیفونو ټول شمیر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</si>
</sst>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_(* #,##0_);_(* \(#,##0\);_(* &quot;-&quot;??_);_(@_)"/>
    <numFmt numFmtId="168" formatCode="_(* #,##0.000_);_(* \(#,##0.000\);_(* &quot;-&quot;??_);_(@_)"/>
    <numFmt numFmtId="169" formatCode="#,##0.0"/>
    <numFmt numFmtId="170" formatCode="_-* #,##0\ &quot;FB&quot;_-;\-* #,##0\ &quot;FB&quot;_-;_-* &quot;-&quot;\ &quot;FB&quot;_-;_-@_-"/>
    <numFmt numFmtId="171" formatCode="_-* #,##0\ _F_B_-;\-* #,##0\ _F_B_-;_-* &quot;-&quot;\ _F_B_-;_-@_-"/>
    <numFmt numFmtId="172" formatCode="_-* #,##0.00\ &quot;FB&quot;_-;\-* #,##0.00\ &quot;FB&quot;_-;_-* &quot;-&quot;??\ &quot;FB&quot;_-;_-@_-"/>
    <numFmt numFmtId="173" formatCode="_-* #,##0.00\ _F_B_-;\-* #,##0.00\ _F_B_-;_-* &quot;-&quot;??\ _F_B_-;_-@_-"/>
    <numFmt numFmtId="174" formatCode="0;[Red]0"/>
    <numFmt numFmtId="175" formatCode="#,##0.0;[Red]#,##0.0"/>
    <numFmt numFmtId="176" formatCode="#,##0;[Red]#,##0"/>
    <numFmt numFmtId="177" formatCode="[$-2000000]0.#"/>
  </numFmts>
  <fonts count="101" x14ac:knownFonts="1">
    <font>
      <sz val="10"/>
      <name val="Times New Roman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2"/>
      <color indexed="18"/>
      <name val="Times New Roman"/>
      <family val="1"/>
    </font>
    <font>
      <sz val="10"/>
      <name val="Times New Roman"/>
      <family val="1"/>
    </font>
    <font>
      <b/>
      <sz val="12"/>
      <color indexed="12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Times New Roman"/>
      <family val="1"/>
    </font>
    <font>
      <b/>
      <sz val="8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12"/>
      <name val="Times New Roman"/>
      <family val="1"/>
    </font>
    <font>
      <sz val="11"/>
      <name val="Times New Roman"/>
      <family val="1"/>
    </font>
    <font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1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8"/>
      <name val="Times New Roman"/>
      <family val="1"/>
    </font>
    <font>
      <b/>
      <sz val="10"/>
      <color indexed="18"/>
      <name val="Times New Roman"/>
      <family val="1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11"/>
      <color indexed="18"/>
      <name val="Times New Roman"/>
      <family val="1"/>
    </font>
    <font>
      <b/>
      <sz val="9"/>
      <name val="Times"/>
      <family val="1"/>
    </font>
    <font>
      <sz val="9"/>
      <name val="Times"/>
      <family val="1"/>
    </font>
    <font>
      <b/>
      <sz val="9"/>
      <color indexed="12"/>
      <name val="Times New Roman"/>
      <family val="1"/>
    </font>
    <font>
      <sz val="10"/>
      <color indexed="12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name val="Arial"/>
      <family val="2"/>
    </font>
    <font>
      <sz val="7"/>
      <name val="Times New Roman"/>
      <family val="1"/>
    </font>
    <font>
      <b/>
      <sz val="14"/>
      <color indexed="12"/>
      <name val="Times New Roman"/>
      <family val="1"/>
    </font>
    <font>
      <sz val="14"/>
      <name val="Times New Roman"/>
      <family val="1"/>
    </font>
    <font>
      <sz val="10"/>
      <color indexed="8"/>
      <name val="Times New Roman"/>
      <family val="1"/>
    </font>
    <font>
      <sz val="14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sz val="10"/>
      <color indexed="4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2"/>
      <color indexed="18"/>
      <name val="Times New Roman"/>
      <family val="1"/>
    </font>
    <font>
      <sz val="10"/>
      <name val="Arial Narrow"/>
      <family val="2"/>
    </font>
    <font>
      <sz val="10"/>
      <name val="Times New Roman"/>
      <family val="1"/>
    </font>
    <font>
      <b/>
      <sz val="12"/>
      <color indexed="48"/>
      <name val="Times New Roman"/>
      <family val="1"/>
    </font>
    <font>
      <b/>
      <sz val="12"/>
      <color indexed="48"/>
      <name val="Times New Roman"/>
      <family val="1"/>
    </font>
    <font>
      <b/>
      <sz val="7"/>
      <color indexed="12"/>
      <name val="Times New Roman"/>
      <family val="1"/>
    </font>
    <font>
      <b/>
      <sz val="7"/>
      <color indexed="18"/>
      <name val="Times New Roman"/>
      <family val="1"/>
    </font>
    <font>
      <sz val="7"/>
      <color indexed="18"/>
      <name val="Times New Roman"/>
      <family val="1"/>
    </font>
    <font>
      <b/>
      <sz val="7"/>
      <name val="Times New Roman"/>
      <family val="1"/>
    </font>
    <font>
      <sz val="7"/>
      <color indexed="12"/>
      <name val="Times New Roman"/>
      <family val="1"/>
    </font>
    <font>
      <b/>
      <sz val="8"/>
      <color indexed="8"/>
      <name val="Times New Roman"/>
      <family val="1"/>
    </font>
    <font>
      <sz val="10"/>
      <color indexed="18"/>
      <name val="Times New Roman"/>
      <family val="1"/>
    </font>
    <font>
      <b/>
      <sz val="9"/>
      <color indexed="18"/>
      <name val="Times New Roman"/>
      <family val="1"/>
    </font>
    <font>
      <sz val="10"/>
      <name val="MS Sans Serif"/>
      <family val="2"/>
    </font>
    <font>
      <sz val="9"/>
      <name val="MS Sans Serif"/>
      <family val="2"/>
    </font>
    <font>
      <sz val="10"/>
      <name val="Arial"/>
      <family val="2"/>
    </font>
    <font>
      <sz val="9"/>
      <color indexed="48"/>
      <name val="Times New Roman"/>
      <family val="1"/>
    </font>
    <font>
      <sz val="9"/>
      <color indexed="12"/>
      <name val="Times New Roman"/>
      <family val="1"/>
    </font>
    <font>
      <b/>
      <sz val="9"/>
      <color indexed="48"/>
      <name val="Times New Roman"/>
      <family val="1"/>
    </font>
    <font>
      <sz val="9"/>
      <color indexed="18"/>
      <name val="Times New Roman"/>
      <family val="1"/>
    </font>
    <font>
      <sz val="9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48"/>
      <name val="Times New Roman"/>
      <family val="1"/>
    </font>
    <font>
      <b/>
      <sz val="12"/>
      <color indexed="12"/>
      <name val="Times New Roman"/>
      <family val="1"/>
    </font>
    <font>
      <b/>
      <sz val="8"/>
      <color indexed="12"/>
      <name val="Times New Roman"/>
      <family val="1"/>
    </font>
    <font>
      <sz val="10"/>
      <color rgb="FF000000"/>
      <name val="Times New Roman"/>
      <family val="1"/>
    </font>
    <font>
      <b/>
      <sz val="9"/>
      <color theme="4"/>
      <name val="Times New Roman"/>
      <family val="1"/>
    </font>
    <font>
      <sz val="10"/>
      <color theme="8"/>
      <name val="Times New Roman"/>
      <family val="1"/>
    </font>
    <font>
      <b/>
      <sz val="9"/>
      <color rgb="FF000000"/>
      <name val="Times New Roman"/>
      <family val="1"/>
    </font>
    <font>
      <b/>
      <sz val="10"/>
      <color rgb="FF0070C0"/>
      <name val="Times New Roman"/>
      <family val="1"/>
    </font>
    <font>
      <sz val="22"/>
      <name val="Times New Roman"/>
      <family val="1"/>
    </font>
    <font>
      <vertAlign val="superscript"/>
      <sz val="10"/>
      <name val="Times New Roman"/>
      <family val="1"/>
    </font>
    <font>
      <sz val="9"/>
      <color rgb="FF000000"/>
      <name val="Times New Roman"/>
      <family val="1"/>
    </font>
    <font>
      <b/>
      <sz val="12"/>
      <color rgb="FF00B0F0"/>
      <name val="Times New Roman"/>
      <family val="1"/>
    </font>
    <font>
      <sz val="10"/>
      <name val="Tahoma"/>
      <family val="2"/>
    </font>
    <font>
      <b/>
      <sz val="10.5"/>
      <color rgb="FF000000"/>
      <name val="Times New Roman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sz val="8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43" fontId="75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0" fontId="73" fillId="0" borderId="0"/>
    <xf numFmtId="0" fontId="12" fillId="0" borderId="0"/>
    <xf numFmtId="0" fontId="5" fillId="0" borderId="0"/>
    <xf numFmtId="169" fontId="15" fillId="0" borderId="0" applyFill="0" applyBorder="0" applyProtection="0"/>
    <xf numFmtId="1" fontId="13" fillId="0" borderId="1" applyBorder="0">
      <alignment horizontal="center"/>
    </xf>
    <xf numFmtId="1" fontId="13" fillId="0" borderId="1" applyBorder="0">
      <alignment horizontal="center"/>
    </xf>
    <xf numFmtId="0" fontId="13" fillId="0" borderId="2"/>
  </cellStyleXfs>
  <cellXfs count="1244">
    <xf numFmtId="0" fontId="0" fillId="0" borderId="0" xfId="0"/>
    <xf numFmtId="3" fontId="0" fillId="0" borderId="0" xfId="0" applyNumberFormat="1"/>
    <xf numFmtId="3" fontId="0" fillId="0" borderId="0" xfId="0" applyNumberFormat="1" applyFill="1" applyBorder="1" applyAlignment="1">
      <alignment horizontal="right" wrapText="1"/>
    </xf>
    <xf numFmtId="0" fontId="0" fillId="0" borderId="3" xfId="0" applyBorder="1"/>
    <xf numFmtId="3" fontId="0" fillId="0" borderId="0" xfId="0" applyNumberFormat="1" applyBorder="1" applyAlignment="1">
      <alignment horizontal="right" wrapText="1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right" wrapText="1"/>
    </xf>
    <xf numFmtId="0" fontId="3" fillId="0" borderId="0" xfId="0" applyFont="1" applyFill="1" applyBorder="1" applyAlignment="1">
      <alignment horizontal="left"/>
    </xf>
    <xf numFmtId="0" fontId="0" fillId="0" borderId="0" xfId="0" applyBorder="1"/>
    <xf numFmtId="0" fontId="3" fillId="0" borderId="3" xfId="0" applyFont="1" applyBorder="1" applyAlignment="1">
      <alignment horizontal="left"/>
    </xf>
    <xf numFmtId="3" fontId="0" fillId="0" borderId="0" xfId="0" applyNumberFormat="1" applyBorder="1"/>
    <xf numFmtId="0" fontId="5" fillId="0" borderId="0" xfId="8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0" fillId="0" borderId="0" xfId="8" applyFont="1" applyBorder="1"/>
    <xf numFmtId="0" fontId="10" fillId="0" borderId="0" xfId="0" applyFont="1"/>
    <xf numFmtId="0" fontId="10" fillId="0" borderId="0" xfId="0" applyFont="1" applyBorder="1"/>
    <xf numFmtId="0" fontId="0" fillId="0" borderId="0" xfId="0" applyAlignment="1">
      <alignment horizontal="left"/>
    </xf>
    <xf numFmtId="0" fontId="12" fillId="0" borderId="0" xfId="7"/>
    <xf numFmtId="0" fontId="7" fillId="0" borderId="0" xfId="7" applyFont="1" applyBorder="1" applyAlignment="1">
      <alignment horizontal="center"/>
    </xf>
    <xf numFmtId="0" fontId="7" fillId="0" borderId="0" xfId="7" applyFont="1"/>
    <xf numFmtId="0" fontId="14" fillId="0" borderId="0" xfId="0" applyFont="1" applyBorder="1"/>
    <xf numFmtId="0" fontId="4" fillId="0" borderId="3" xfId="0" applyFont="1" applyBorder="1" applyAlignment="1">
      <alignment horizontal="justify" wrapText="1"/>
    </xf>
    <xf numFmtId="0" fontId="0" fillId="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7" fillId="0" borderId="0" xfId="7" applyFont="1" applyFill="1" applyBorder="1"/>
    <xf numFmtId="3" fontId="12" fillId="0" borderId="0" xfId="7" applyNumberFormat="1"/>
    <xf numFmtId="3" fontId="4" fillId="0" borderId="3" xfId="0" applyNumberFormat="1" applyFont="1" applyBorder="1" applyAlignment="1">
      <alignment horizontal="right" wrapText="1"/>
    </xf>
    <xf numFmtId="0" fontId="4" fillId="0" borderId="3" xfId="0" applyFont="1" applyBorder="1"/>
    <xf numFmtId="0" fontId="12" fillId="0" borderId="0" xfId="7" applyFont="1"/>
    <xf numFmtId="0" fontId="12" fillId="0" borderId="0" xfId="7" applyBorder="1"/>
    <xf numFmtId="3" fontId="10" fillId="0" borderId="0" xfId="0" applyNumberFormat="1" applyFont="1" applyBorder="1" applyAlignment="1">
      <alignment horizontal="right" wrapText="1"/>
    </xf>
    <xf numFmtId="0" fontId="0" fillId="0" borderId="0" xfId="0" applyAlignment="1">
      <alignment horizontal="center"/>
    </xf>
    <xf numFmtId="0" fontId="18" fillId="0" borderId="0" xfId="0" applyFont="1"/>
    <xf numFmtId="0" fontId="7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 vertical="center" wrapText="1"/>
    </xf>
    <xf numFmtId="0" fontId="20" fillId="0" borderId="0" xfId="0" applyFont="1" applyAlignment="1">
      <alignment horizontal="center" readingOrder="2"/>
    </xf>
    <xf numFmtId="0" fontId="5" fillId="0" borderId="0" xfId="8" applyBorder="1"/>
    <xf numFmtId="3" fontId="0" fillId="0" borderId="0" xfId="0" applyNumberFormat="1" applyAlignment="1">
      <alignment horizontal="right" wrapText="1"/>
    </xf>
    <xf numFmtId="0" fontId="5" fillId="0" borderId="0" xfId="0" applyFont="1"/>
    <xf numFmtId="0" fontId="16" fillId="0" borderId="0" xfId="0" applyFont="1"/>
    <xf numFmtId="0" fontId="0" fillId="0" borderId="0" xfId="0" applyAlignment="1">
      <alignment readingOrder="2"/>
    </xf>
    <xf numFmtId="0" fontId="22" fillId="0" borderId="0" xfId="0" applyFont="1" applyBorder="1" applyAlignment="1">
      <alignment horizontal="left"/>
    </xf>
    <xf numFmtId="3" fontId="5" fillId="0" borderId="0" xfId="0" applyNumberFormat="1" applyFont="1" applyFill="1" applyBorder="1" applyAlignment="1">
      <alignment horizontal="right" wrapText="1"/>
    </xf>
    <xf numFmtId="0" fontId="7" fillId="0" borderId="0" xfId="0" applyFont="1" applyBorder="1" applyAlignment="1">
      <alignment horizontal="center"/>
    </xf>
    <xf numFmtId="0" fontId="10" fillId="0" borderId="0" xfId="8" applyFont="1" applyBorder="1" applyAlignment="1">
      <alignment horizontal="center"/>
    </xf>
    <xf numFmtId="0" fontId="7" fillId="0" borderId="6" xfId="7" applyFont="1" applyBorder="1"/>
    <xf numFmtId="1" fontId="10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24" fillId="0" borderId="0" xfId="0" applyFont="1"/>
    <xf numFmtId="1" fontId="0" fillId="0" borderId="0" xfId="0" applyNumberFormat="1" applyAlignment="1">
      <alignment horizontal="center"/>
    </xf>
    <xf numFmtId="166" fontId="0" fillId="0" borderId="0" xfId="0" applyNumberFormat="1"/>
    <xf numFmtId="0" fontId="25" fillId="0" borderId="0" xfId="0" applyFont="1"/>
    <xf numFmtId="1" fontId="5" fillId="0" borderId="0" xfId="8" applyNumberFormat="1"/>
    <xf numFmtId="166" fontId="7" fillId="0" borderId="0" xfId="0" applyNumberFormat="1" applyFont="1"/>
    <xf numFmtId="166" fontId="12" fillId="0" borderId="0" xfId="7" applyNumberFormat="1"/>
    <xf numFmtId="0" fontId="0" fillId="0" borderId="0" xfId="0" applyAlignment="1">
      <alignment vertical="center"/>
    </xf>
    <xf numFmtId="165" fontId="0" fillId="0" borderId="0" xfId="0" applyNumberFormat="1"/>
    <xf numFmtId="169" fontId="0" fillId="0" borderId="0" xfId="0" applyNumberFormat="1"/>
    <xf numFmtId="0" fontId="19" fillId="0" borderId="0" xfId="0" applyFont="1"/>
    <xf numFmtId="0" fontId="19" fillId="0" borderId="0" xfId="0" applyFont="1" applyAlignment="1">
      <alignment readingOrder="2"/>
    </xf>
    <xf numFmtId="1" fontId="19" fillId="0" borderId="0" xfId="0" applyNumberFormat="1" applyFont="1"/>
    <xf numFmtId="166" fontId="19" fillId="0" borderId="0" xfId="0" applyNumberFormat="1" applyFont="1"/>
    <xf numFmtId="0" fontId="5" fillId="0" borderId="0" xfId="8" applyFont="1"/>
    <xf numFmtId="0" fontId="26" fillId="0" borderId="0" xfId="7" applyFont="1"/>
    <xf numFmtId="165" fontId="0" fillId="0" borderId="0" xfId="0" applyNumberFormat="1" applyBorder="1"/>
    <xf numFmtId="0" fontId="7" fillId="0" borderId="9" xfId="0" applyFont="1" applyBorder="1" applyAlignment="1">
      <alignment horizontal="center"/>
    </xf>
    <xf numFmtId="3" fontId="12" fillId="0" borderId="0" xfId="7" applyNumberFormat="1" applyBorder="1"/>
    <xf numFmtId="0" fontId="17" fillId="0" borderId="0" xfId="7" applyFont="1" applyAlignment="1">
      <alignment horizontal="center"/>
    </xf>
    <xf numFmtId="1" fontId="0" fillId="0" borderId="0" xfId="0" applyNumberFormat="1" applyAlignment="1">
      <alignment horizontal="left"/>
    </xf>
    <xf numFmtId="1" fontId="7" fillId="0" borderId="0" xfId="0" applyNumberFormat="1" applyFont="1"/>
    <xf numFmtId="0" fontId="17" fillId="0" borderId="0" xfId="7" applyFont="1" applyBorder="1" applyAlignment="1">
      <alignment horizontal="center"/>
    </xf>
    <xf numFmtId="1" fontId="8" fillId="0" borderId="0" xfId="7" applyNumberFormat="1" applyFont="1" applyFill="1" applyBorder="1" applyAlignment="1">
      <alignment horizontal="center"/>
    </xf>
    <xf numFmtId="1" fontId="7" fillId="0" borderId="0" xfId="7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0" fillId="0" borderId="3" xfId="0" applyFont="1" applyBorder="1"/>
    <xf numFmtId="0" fontId="10" fillId="0" borderId="5" xfId="0" applyFont="1" applyBorder="1" applyAlignment="1">
      <alignment horizontal="left"/>
    </xf>
    <xf numFmtId="0" fontId="7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2" xfId="0" applyBorder="1"/>
    <xf numFmtId="0" fontId="5" fillId="0" borderId="0" xfId="8" applyFont="1" applyBorder="1"/>
    <xf numFmtId="49" fontId="3" fillId="0" borderId="6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0" fillId="0" borderId="8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NumberFormat="1" applyFill="1" applyBorder="1" applyAlignment="1">
      <alignment horizontal="righ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 wrapText="1"/>
    </xf>
    <xf numFmtId="0" fontId="5" fillId="0" borderId="0" xfId="0" applyFont="1" applyBorder="1" applyAlignment="1">
      <alignment horizontal="left" vertical="justify"/>
    </xf>
    <xf numFmtId="49" fontId="3" fillId="0" borderId="5" xfId="0" applyNumberFormat="1" applyFont="1" applyBorder="1" applyAlignment="1">
      <alignment horizontal="center"/>
    </xf>
    <xf numFmtId="0" fontId="0" fillId="0" borderId="8" xfId="0" applyBorder="1"/>
    <xf numFmtId="1" fontId="34" fillId="0" borderId="0" xfId="0" applyNumberFormat="1" applyFont="1"/>
    <xf numFmtId="0" fontId="35" fillId="0" borderId="0" xfId="0" applyFont="1"/>
    <xf numFmtId="0" fontId="17" fillId="0" borderId="4" xfId="7" applyFont="1" applyBorder="1" applyAlignment="1">
      <alignment horizontal="center" vertical="center"/>
    </xf>
    <xf numFmtId="0" fontId="17" fillId="0" borderId="5" xfId="7" applyFont="1" applyBorder="1" applyAlignment="1">
      <alignment horizontal="center" vertical="center"/>
    </xf>
    <xf numFmtId="0" fontId="17" fillId="0" borderId="7" xfId="7" applyFont="1" applyBorder="1" applyAlignment="1">
      <alignment horizontal="center" vertical="center"/>
    </xf>
    <xf numFmtId="0" fontId="17" fillId="0" borderId="6" xfId="7" applyFont="1" applyBorder="1" applyAlignment="1">
      <alignment horizontal="center" vertical="center"/>
    </xf>
    <xf numFmtId="0" fontId="36" fillId="0" borderId="0" xfId="0" applyFont="1"/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166" fontId="5" fillId="0" borderId="0" xfId="8" applyNumberFormat="1"/>
    <xf numFmtId="0" fontId="5" fillId="0" borderId="10" xfId="0" applyFont="1" applyBorder="1"/>
    <xf numFmtId="0" fontId="17" fillId="0" borderId="4" xfId="7" applyFont="1" applyFill="1" applyBorder="1" applyAlignment="1">
      <alignment horizontal="left" vertical="center"/>
    </xf>
    <xf numFmtId="0" fontId="7" fillId="0" borderId="9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14" fillId="0" borderId="0" xfId="0" applyFont="1"/>
    <xf numFmtId="0" fontId="10" fillId="0" borderId="9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5" fillId="0" borderId="0" xfId="0" applyFont="1" applyAlignment="1">
      <alignment vertical="center"/>
    </xf>
    <xf numFmtId="0" fontId="0" fillId="0" borderId="9" xfId="0" applyBorder="1" applyAlignment="1">
      <alignment horizontal="right" readingOrder="2"/>
    </xf>
    <xf numFmtId="0" fontId="10" fillId="0" borderId="9" xfId="0" applyFont="1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10" fillId="0" borderId="10" xfId="7" applyFont="1" applyBorder="1" applyAlignment="1">
      <alignment horizontal="left" vertical="center"/>
    </xf>
    <xf numFmtId="0" fontId="10" fillId="0" borderId="10" xfId="7" applyFont="1" applyBorder="1" applyAlignment="1">
      <alignment horizontal="right" vertical="center"/>
    </xf>
    <xf numFmtId="0" fontId="10" fillId="0" borderId="5" xfId="7" applyFont="1" applyBorder="1" applyAlignment="1">
      <alignment horizontal="left" vertical="center"/>
    </xf>
    <xf numFmtId="0" fontId="10" fillId="0" borderId="5" xfId="7" applyFont="1" applyBorder="1" applyAlignment="1">
      <alignment horizontal="right" vertical="center"/>
    </xf>
    <xf numFmtId="0" fontId="37" fillId="0" borderId="0" xfId="0" applyFont="1"/>
    <xf numFmtId="0" fontId="21" fillId="0" borderId="0" xfId="0" applyFont="1" applyAlignment="1">
      <alignment horizontal="right"/>
    </xf>
    <xf numFmtId="176" fontId="10" fillId="0" borderId="0" xfId="0" applyNumberFormat="1" applyFont="1" applyBorder="1" applyAlignment="1">
      <alignment horizontal="right"/>
    </xf>
    <xf numFmtId="176" fontId="10" fillId="0" borderId="0" xfId="0" applyNumberFormat="1" applyFont="1" applyAlignment="1">
      <alignment horizontal="right" wrapText="1"/>
    </xf>
    <xf numFmtId="176" fontId="0" fillId="0" borderId="0" xfId="0" applyNumberFormat="1" applyAlignment="1">
      <alignment horizontal="right"/>
    </xf>
    <xf numFmtId="176" fontId="10" fillId="0" borderId="0" xfId="0" applyNumberFormat="1" applyFont="1" applyAlignment="1">
      <alignment horizontal="right"/>
    </xf>
    <xf numFmtId="176" fontId="10" fillId="0" borderId="0" xfId="0" applyNumberFormat="1" applyFont="1" applyFill="1" applyBorder="1" applyAlignment="1">
      <alignment horizontal="right"/>
    </xf>
    <xf numFmtId="176" fontId="10" fillId="0" borderId="3" xfId="0" applyNumberFormat="1" applyFont="1" applyBorder="1" applyAlignment="1">
      <alignment horizontal="right"/>
    </xf>
    <xf numFmtId="176" fontId="10" fillId="0" borderId="3" xfId="0" applyNumberFormat="1" applyFont="1" applyBorder="1" applyAlignment="1">
      <alignment horizontal="right" wrapText="1"/>
    </xf>
    <xf numFmtId="176" fontId="0" fillId="0" borderId="3" xfId="0" applyNumberFormat="1" applyBorder="1" applyAlignment="1">
      <alignment horizontal="right"/>
    </xf>
    <xf numFmtId="3" fontId="39" fillId="0" borderId="0" xfId="0" applyNumberFormat="1" applyFont="1" applyBorder="1" applyAlignment="1">
      <alignment horizontal="left"/>
    </xf>
    <xf numFmtId="3" fontId="39" fillId="0" borderId="3" xfId="0" applyNumberFormat="1" applyFont="1" applyBorder="1" applyAlignment="1">
      <alignment horizontal="left"/>
    </xf>
    <xf numFmtId="0" fontId="21" fillId="0" borderId="0" xfId="0" applyFont="1" applyAlignment="1"/>
    <xf numFmtId="0" fontId="33" fillId="0" borderId="0" xfId="0" applyFont="1"/>
    <xf numFmtId="176" fontId="0" fillId="0" borderId="0" xfId="0" applyNumberFormat="1" applyBorder="1" applyAlignment="1">
      <alignment horizontal="right" wrapText="1"/>
    </xf>
    <xf numFmtId="176" fontId="0" fillId="0" borderId="0" xfId="0" applyNumberFormat="1" applyAlignment="1">
      <alignment horizontal="right" wrapText="1"/>
    </xf>
    <xf numFmtId="176" fontId="0" fillId="0" borderId="0" xfId="0" applyNumberFormat="1" applyBorder="1" applyAlignment="1">
      <alignment horizontal="right"/>
    </xf>
    <xf numFmtId="176" fontId="0" fillId="0" borderId="3" xfId="0" applyNumberFormat="1" applyBorder="1" applyAlignment="1">
      <alignment horizontal="right" wrapText="1"/>
    </xf>
    <xf numFmtId="2" fontId="17" fillId="0" borderId="0" xfId="0" applyNumberFormat="1" applyFont="1" applyAlignment="1">
      <alignment horizontal="right" vertical="center"/>
    </xf>
    <xf numFmtId="0" fontId="49" fillId="0" borderId="9" xfId="0" applyFont="1" applyBorder="1" applyAlignment="1">
      <alignment horizontal="right" vertical="center"/>
    </xf>
    <xf numFmtId="0" fontId="30" fillId="0" borderId="10" xfId="0" applyFont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165" fontId="17" fillId="0" borderId="0" xfId="7" applyNumberFormat="1" applyFont="1" applyFill="1" applyBorder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" fontId="17" fillId="0" borderId="12" xfId="7" applyNumberFormat="1" applyFont="1" applyBorder="1" applyAlignment="1">
      <alignment horizontal="right" vertical="center"/>
    </xf>
    <xf numFmtId="0" fontId="10" fillId="0" borderId="0" xfId="7" applyFont="1" applyAlignment="1">
      <alignment horizontal="right" vertical="center"/>
    </xf>
    <xf numFmtId="0" fontId="10" fillId="0" borderId="0" xfId="7" applyFont="1" applyBorder="1" applyAlignment="1">
      <alignment horizontal="right" vertical="center"/>
    </xf>
    <xf numFmtId="1" fontId="10" fillId="0" borderId="0" xfId="7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 vertical="center"/>
    </xf>
    <xf numFmtId="1" fontId="10" fillId="0" borderId="0" xfId="7" applyNumberFormat="1" applyFont="1" applyBorder="1" applyAlignment="1">
      <alignment horizontal="right" vertical="center"/>
    </xf>
    <xf numFmtId="166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0" fillId="0" borderId="3" xfId="7" applyFont="1" applyBorder="1" applyAlignment="1">
      <alignment horizontal="right" vertical="center"/>
    </xf>
    <xf numFmtId="1" fontId="10" fillId="0" borderId="3" xfId="7" applyNumberFormat="1" applyFont="1" applyBorder="1" applyAlignment="1">
      <alignment horizontal="right" vertical="center"/>
    </xf>
    <xf numFmtId="166" fontId="10" fillId="0" borderId="3" xfId="0" applyNumberFormat="1" applyFont="1" applyBorder="1" applyAlignment="1">
      <alignment horizontal="right" vertical="center"/>
    </xf>
    <xf numFmtId="0" fontId="8" fillId="0" borderId="0" xfId="7" applyFont="1" applyAlignment="1">
      <alignment vertical="center"/>
    </xf>
    <xf numFmtId="0" fontId="36" fillId="0" borderId="0" xfId="7" applyFont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28" fillId="0" borderId="0" xfId="0" applyFont="1" applyAlignment="1">
      <alignment horizontal="right"/>
    </xf>
    <xf numFmtId="0" fontId="17" fillId="0" borderId="10" xfId="0" applyFont="1" applyFill="1" applyBorder="1" applyAlignment="1">
      <alignment horizontal="left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3" fontId="5" fillId="0" borderId="0" xfId="8" applyNumberFormat="1" applyFont="1" applyBorder="1" applyAlignment="1">
      <alignment horizontal="center" vertical="center"/>
    </xf>
    <xf numFmtId="1" fontId="5" fillId="0" borderId="0" xfId="8" applyNumberFormat="1" applyFont="1" applyAlignment="1">
      <alignment vertical="center"/>
    </xf>
    <xf numFmtId="3" fontId="43" fillId="0" borderId="9" xfId="0" applyNumberFormat="1" applyFont="1" applyBorder="1" applyAlignment="1">
      <alignment horizontal="right" readingOrder="2"/>
    </xf>
    <xf numFmtId="0" fontId="30" fillId="0" borderId="9" xfId="0" applyFont="1" applyFill="1" applyBorder="1" applyAlignment="1">
      <alignment horizontal="right"/>
    </xf>
    <xf numFmtId="1" fontId="10" fillId="0" borderId="0" xfId="8" applyNumberFormat="1" applyFont="1" applyBorder="1"/>
    <xf numFmtId="164" fontId="0" fillId="0" borderId="0" xfId="0" applyNumberFormat="1"/>
    <xf numFmtId="2" fontId="49" fillId="0" borderId="0" xfId="0" applyNumberFormat="1" applyFont="1" applyAlignment="1">
      <alignment horizontal="right" vertical="center"/>
    </xf>
    <xf numFmtId="49" fontId="7" fillId="0" borderId="6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17" fillId="0" borderId="5" xfId="7" applyNumberFormat="1" applyFont="1" applyBorder="1" applyAlignment="1">
      <alignment horizontal="center" vertical="center"/>
    </xf>
    <xf numFmtId="3" fontId="0" fillId="0" borderId="10" xfId="0" applyNumberFormat="1" applyBorder="1"/>
    <xf numFmtId="3" fontId="0" fillId="0" borderId="13" xfId="0" applyNumberFormat="1" applyBorder="1"/>
    <xf numFmtId="0" fontId="30" fillId="0" borderId="5" xfId="0" applyFont="1" applyBorder="1" applyAlignment="1">
      <alignment horizontal="center" vertical="justify"/>
    </xf>
    <xf numFmtId="166" fontId="10" fillId="0" borderId="0" xfId="0" applyNumberFormat="1" applyFont="1" applyBorder="1" applyAlignment="1">
      <alignment horizontal="right" vertical="center"/>
    </xf>
    <xf numFmtId="1" fontId="10" fillId="0" borderId="0" xfId="0" applyNumberFormat="1" applyFont="1" applyBorder="1" applyAlignment="1">
      <alignment horizontal="right" vertical="center"/>
    </xf>
    <xf numFmtId="3" fontId="0" fillId="0" borderId="10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7" fillId="0" borderId="4" xfId="0" applyNumberFormat="1" applyFont="1" applyBorder="1"/>
    <xf numFmtId="3" fontId="0" fillId="0" borderId="5" xfId="0" applyNumberFormat="1" applyFill="1" applyBorder="1" applyAlignment="1">
      <alignment horizontal="right"/>
    </xf>
    <xf numFmtId="176" fontId="10" fillId="0" borderId="14" xfId="0" applyNumberFormat="1" applyFont="1" applyBorder="1" applyAlignment="1">
      <alignment horizontal="right"/>
    </xf>
    <xf numFmtId="176" fontId="0" fillId="0" borderId="13" xfId="0" applyNumberFormat="1" applyBorder="1" applyAlignment="1">
      <alignment horizontal="right"/>
    </xf>
    <xf numFmtId="1" fontId="12" fillId="0" borderId="0" xfId="7" applyNumberFormat="1"/>
    <xf numFmtId="1" fontId="12" fillId="0" borderId="0" xfId="0" applyNumberFormat="1" applyFont="1"/>
    <xf numFmtId="1" fontId="12" fillId="0" borderId="3" xfId="0" applyNumberFormat="1" applyFont="1" applyBorder="1"/>
    <xf numFmtId="165" fontId="12" fillId="0" borderId="0" xfId="7" applyNumberFormat="1"/>
    <xf numFmtId="165" fontId="12" fillId="0" borderId="3" xfId="7" applyNumberFormat="1" applyBorder="1"/>
    <xf numFmtId="166" fontId="12" fillId="0" borderId="0" xfId="0" applyNumberFormat="1" applyFont="1"/>
    <xf numFmtId="166" fontId="12" fillId="0" borderId="3" xfId="0" applyNumberFormat="1" applyFont="1" applyBorder="1"/>
    <xf numFmtId="166" fontId="7" fillId="0" borderId="0" xfId="7" applyNumberFormat="1" applyFont="1"/>
    <xf numFmtId="165" fontId="12" fillId="0" borderId="13" xfId="7" applyNumberFormat="1" applyBorder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  <xf numFmtId="3" fontId="0" fillId="0" borderId="15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24" fillId="0" borderId="0" xfId="0" applyNumberFormat="1" applyFont="1" applyBorder="1" applyAlignment="1">
      <alignment horizontal="right" vertical="center"/>
    </xf>
    <xf numFmtId="3" fontId="24" fillId="0" borderId="0" xfId="0" applyNumberFormat="1" applyFont="1" applyAlignment="1">
      <alignment horizontal="right" vertical="center" wrapText="1"/>
    </xf>
    <xf numFmtId="166" fontId="10" fillId="0" borderId="0" xfId="7" applyNumberFormat="1" applyFont="1" applyAlignment="1">
      <alignment horizontal="right" vertical="center"/>
    </xf>
    <xf numFmtId="0" fontId="37" fillId="0" borderId="0" xfId="0" applyFont="1" applyAlignment="1"/>
    <xf numFmtId="0" fontId="18" fillId="0" borderId="0" xfId="7" applyFont="1" applyAlignment="1"/>
    <xf numFmtId="3" fontId="38" fillId="0" borderId="0" xfId="0" applyNumberFormat="1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 wrapText="1"/>
    </xf>
    <xf numFmtId="0" fontId="47" fillId="0" borderId="0" xfId="0" applyFont="1" applyBorder="1" applyAlignment="1">
      <alignment horizontal="left" vertical="center" wrapText="1"/>
    </xf>
    <xf numFmtId="3" fontId="44" fillId="0" borderId="0" xfId="8" applyNumberFormat="1" applyFont="1" applyBorder="1" applyAlignment="1">
      <alignment horizontal="right"/>
    </xf>
    <xf numFmtId="0" fontId="21" fillId="0" borderId="0" xfId="0" applyFont="1" applyAlignment="1">
      <alignment horizontal="center"/>
    </xf>
    <xf numFmtId="0" fontId="17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29" fillId="0" borderId="10" xfId="0" applyFont="1" applyBorder="1" applyAlignment="1">
      <alignment horizontal="right" readingOrder="2"/>
    </xf>
    <xf numFmtId="0" fontId="1" fillId="0" borderId="10" xfId="0" applyFont="1" applyBorder="1" applyAlignment="1">
      <alignment horizontal="left" wrapText="1" shrinkToFit="1"/>
    </xf>
    <xf numFmtId="0" fontId="1" fillId="0" borderId="5" xfId="0" applyFont="1" applyBorder="1" applyAlignment="1">
      <alignment horizontal="left" wrapText="1" shrinkToFit="1"/>
    </xf>
    <xf numFmtId="0" fontId="7" fillId="0" borderId="4" xfId="0" applyFont="1" applyBorder="1" applyAlignment="1">
      <alignment horizontal="left" wrapText="1" shrinkToFit="1"/>
    </xf>
    <xf numFmtId="0" fontId="6" fillId="0" borderId="10" xfId="0" applyFont="1" applyBorder="1" applyAlignment="1">
      <alignment horizontal="justify"/>
    </xf>
    <xf numFmtId="0" fontId="10" fillId="0" borderId="10" xfId="0" applyFont="1" applyBorder="1" applyAlignment="1">
      <alignment horizontal="justify"/>
    </xf>
    <xf numFmtId="0" fontId="10" fillId="0" borderId="10" xfId="0" applyFont="1" applyFill="1" applyBorder="1" applyAlignment="1">
      <alignment horizontal="justify"/>
    </xf>
    <xf numFmtId="0" fontId="10" fillId="0" borderId="5" xfId="0" applyFont="1" applyBorder="1" applyAlignment="1">
      <alignment horizontal="justify"/>
    </xf>
    <xf numFmtId="0" fontId="7" fillId="0" borderId="4" xfId="0" applyFont="1" applyBorder="1" applyAlignment="1">
      <alignment horizontal="right"/>
    </xf>
    <xf numFmtId="0" fontId="31" fillId="0" borderId="9" xfId="0" applyFont="1" applyBorder="1" applyAlignment="1">
      <alignment horizontal="right" readingOrder="2"/>
    </xf>
    <xf numFmtId="3" fontId="5" fillId="0" borderId="0" xfId="0" applyNumberFormat="1" applyFont="1" applyAlignment="1">
      <alignment horizontal="right" wrapText="1"/>
    </xf>
    <xf numFmtId="0" fontId="1" fillId="0" borderId="14" xfId="0" applyFont="1" applyBorder="1" applyAlignment="1">
      <alignment horizontal="left"/>
    </xf>
    <xf numFmtId="0" fontId="10" fillId="0" borderId="13" xfId="0" applyFont="1" applyBorder="1" applyAlignment="1">
      <alignment horizontal="left" vertical="center"/>
    </xf>
    <xf numFmtId="3" fontId="0" fillId="0" borderId="13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0" fontId="30" fillId="0" borderId="0" xfId="0" applyFont="1" applyAlignment="1"/>
    <xf numFmtId="0" fontId="5" fillId="0" borderId="0" xfId="0" applyFont="1" applyAlignment="1">
      <alignment horizontal="center"/>
    </xf>
    <xf numFmtId="0" fontId="28" fillId="0" borderId="0" xfId="0" applyFont="1" applyAlignment="1"/>
    <xf numFmtId="0" fontId="37" fillId="0" borderId="0" xfId="0" applyFont="1" applyAlignment="1">
      <alignment horizontal="right"/>
    </xf>
    <xf numFmtId="0" fontId="7" fillId="0" borderId="9" xfId="0" applyFont="1" applyBorder="1" applyAlignment="1">
      <alignment horizontal="right" readingOrder="2"/>
    </xf>
    <xf numFmtId="0" fontId="42" fillId="0" borderId="0" xfId="0" applyFont="1" applyAlignment="1"/>
    <xf numFmtId="0" fontId="0" fillId="0" borderId="6" xfId="0" applyBorder="1" applyAlignment="1">
      <alignment horizontal="right" readingOrder="2"/>
    </xf>
    <xf numFmtId="176" fontId="0" fillId="0" borderId="15" xfId="0" applyNumberFormat="1" applyBorder="1" applyAlignment="1">
      <alignment horizontal="right"/>
    </xf>
    <xf numFmtId="0" fontId="3" fillId="0" borderId="0" xfId="0" applyFont="1" applyAlignment="1">
      <alignment horizontal="right"/>
    </xf>
    <xf numFmtId="0" fontId="52" fillId="0" borderId="0" xfId="0" applyFont="1"/>
    <xf numFmtId="0" fontId="0" fillId="0" borderId="16" xfId="0" applyBorder="1"/>
    <xf numFmtId="3" fontId="14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8" fillId="0" borderId="0" xfId="0" applyFont="1" applyAlignment="1"/>
    <xf numFmtId="3" fontId="57" fillId="0" borderId="0" xfId="0" applyNumberFormat="1" applyFont="1" applyBorder="1" applyAlignment="1">
      <alignment horizontal="left" vertical="center"/>
    </xf>
    <xf numFmtId="0" fontId="46" fillId="0" borderId="0" xfId="8" applyFont="1" applyBorder="1" applyAlignment="1">
      <alignment horizontal="right" vertical="center"/>
    </xf>
    <xf numFmtId="0" fontId="51" fillId="0" borderId="0" xfId="7" applyFont="1" applyBorder="1" applyAlignment="1">
      <alignment horizontal="right" vertical="center"/>
    </xf>
    <xf numFmtId="0" fontId="51" fillId="0" borderId="0" xfId="7" applyFont="1" applyBorder="1" applyAlignment="1">
      <alignment horizontal="left" vertical="center"/>
    </xf>
    <xf numFmtId="166" fontId="7" fillId="0" borderId="0" xfId="0" applyNumberFormat="1" applyFont="1" applyBorder="1" applyAlignment="1">
      <alignment horizontal="center"/>
    </xf>
    <xf numFmtId="0" fontId="55" fillId="0" borderId="0" xfId="7" applyFont="1"/>
    <xf numFmtId="0" fontId="54" fillId="0" borderId="0" xfId="7" applyFont="1"/>
    <xf numFmtId="0" fontId="56" fillId="0" borderId="0" xfId="7" applyFont="1"/>
    <xf numFmtId="0" fontId="54" fillId="0" borderId="0" xfId="0" applyFont="1"/>
    <xf numFmtId="0" fontId="4" fillId="0" borderId="0" xfId="0" applyFont="1" applyBorder="1" applyAlignment="1">
      <alignment horizontal="right"/>
    </xf>
    <xf numFmtId="0" fontId="0" fillId="0" borderId="0" xfId="0" applyNumberFormat="1" applyFill="1" applyBorder="1" applyAlignment="1">
      <alignment horizontal="center" wrapText="1"/>
    </xf>
    <xf numFmtId="1" fontId="14" fillId="0" borderId="0" xfId="0" applyNumberFormat="1" applyFont="1" applyBorder="1"/>
    <xf numFmtId="1" fontId="7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left"/>
    </xf>
    <xf numFmtId="0" fontId="10" fillId="0" borderId="18" xfId="0" applyFont="1" applyBorder="1" applyAlignment="1">
      <alignment horizontal="right"/>
    </xf>
    <xf numFmtId="0" fontId="10" fillId="0" borderId="17" xfId="0" applyFont="1" applyBorder="1"/>
    <xf numFmtId="3" fontId="1" fillId="0" borderId="0" xfId="0" applyNumberFormat="1" applyFont="1" applyAlignment="1">
      <alignment horizontal="right" vertical="center"/>
    </xf>
    <xf numFmtId="37" fontId="1" fillId="0" borderId="0" xfId="0" applyNumberFormat="1" applyFont="1" applyAlignment="1">
      <alignment horizontal="right" vertical="center"/>
    </xf>
    <xf numFmtId="37" fontId="1" fillId="0" borderId="0" xfId="0" applyNumberFormat="1" applyFont="1" applyBorder="1" applyAlignment="1">
      <alignment horizontal="right" vertical="center"/>
    </xf>
    <xf numFmtId="0" fontId="11" fillId="0" borderId="0" xfId="0" applyFont="1" applyAlignment="1"/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Alignment="1"/>
    <xf numFmtId="0" fontId="7" fillId="0" borderId="0" xfId="0" applyFont="1" applyBorder="1" applyAlignment="1">
      <alignment horizontal="left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center"/>
    </xf>
    <xf numFmtId="0" fontId="29" fillId="0" borderId="0" xfId="7" applyFont="1"/>
    <xf numFmtId="0" fontId="10" fillId="0" borderId="0" xfId="0" applyFont="1" applyBorder="1" applyAlignment="1">
      <alignment horizontal="right"/>
    </xf>
    <xf numFmtId="0" fontId="21" fillId="0" borderId="0" xfId="0" applyFont="1"/>
    <xf numFmtId="0" fontId="10" fillId="0" borderId="19" xfId="0" applyFont="1" applyBorder="1" applyAlignment="1">
      <alignment horizontal="left" vertical="center" wrapText="1"/>
    </xf>
    <xf numFmtId="0" fontId="25" fillId="0" borderId="0" xfId="0" applyFont="1" applyAlignment="1">
      <alignment horizontal="right"/>
    </xf>
    <xf numFmtId="0" fontId="10" fillId="0" borderId="17" xfId="0" applyFont="1" applyBorder="1" applyAlignment="1">
      <alignment vertical="center"/>
    </xf>
    <xf numFmtId="0" fontId="7" fillId="0" borderId="18" xfId="0" applyFont="1" applyBorder="1" applyAlignment="1">
      <alignment horizontal="center"/>
    </xf>
    <xf numFmtId="1" fontId="7" fillId="0" borderId="18" xfId="0" applyNumberFormat="1" applyFont="1" applyBorder="1" applyAlignment="1">
      <alignment horizontal="right" vertical="center"/>
    </xf>
    <xf numFmtId="0" fontId="51" fillId="0" borderId="0" xfId="0" applyFont="1" applyAlignment="1"/>
    <xf numFmtId="3" fontId="7" fillId="0" borderId="18" xfId="8" applyNumberFormat="1" applyFont="1" applyBorder="1" applyAlignment="1">
      <alignment horizontal="right" vertical="center"/>
    </xf>
    <xf numFmtId="0" fontId="0" fillId="0" borderId="0" xfId="0" applyAlignment="1">
      <alignment textRotation="90"/>
    </xf>
    <xf numFmtId="0" fontId="0" fillId="0" borderId="0" xfId="0" applyBorder="1" applyAlignment="1">
      <alignment vertical="center" textRotation="90" wrapText="1"/>
    </xf>
    <xf numFmtId="0" fontId="47" fillId="0" borderId="19" xfId="0" applyFont="1" applyBorder="1" applyAlignment="1">
      <alignment horizontal="left" vertical="center" wrapText="1"/>
    </xf>
    <xf numFmtId="0" fontId="17" fillId="0" borderId="0" xfId="0" applyFont="1" applyBorder="1" applyAlignment="1">
      <alignment vertical="center"/>
    </xf>
    <xf numFmtId="3" fontId="29" fillId="0" borderId="0" xfId="8" applyNumberFormat="1" applyFont="1" applyBorder="1" applyAlignment="1">
      <alignment vertical="center"/>
    </xf>
    <xf numFmtId="0" fontId="29" fillId="0" borderId="0" xfId="8" applyFont="1"/>
    <xf numFmtId="0" fontId="17" fillId="0" borderId="0" xfId="0" applyFont="1" applyAlignment="1">
      <alignment horizontal="center" readingOrder="2"/>
    </xf>
    <xf numFmtId="176" fontId="0" fillId="0" borderId="0" xfId="0" applyNumberFormat="1"/>
    <xf numFmtId="169" fontId="0" fillId="0" borderId="0" xfId="0" applyNumberFormat="1" applyFill="1" applyBorder="1" applyAlignment="1">
      <alignment horizontal="right" wrapText="1"/>
    </xf>
    <xf numFmtId="1" fontId="0" fillId="0" borderId="12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22" xfId="0" applyNumberFormat="1" applyBorder="1"/>
    <xf numFmtId="1" fontId="0" fillId="0" borderId="17" xfId="0" applyNumberFormat="1" applyBorder="1"/>
    <xf numFmtId="0" fontId="21" fillId="0" borderId="0" xfId="0" applyFont="1" applyAlignment="1">
      <alignment horizontal="left" vertical="center"/>
    </xf>
    <xf numFmtId="2" fontId="0" fillId="0" borderId="0" xfId="0" applyNumberFormat="1" applyBorder="1"/>
    <xf numFmtId="177" fontId="0" fillId="0" borderId="0" xfId="0" applyNumberFormat="1"/>
    <xf numFmtId="0" fontId="32" fillId="0" borderId="0" xfId="0" applyFont="1"/>
    <xf numFmtId="0" fontId="32" fillId="0" borderId="0" xfId="0" applyFont="1" applyAlignment="1">
      <alignment horizontal="right"/>
    </xf>
    <xf numFmtId="0" fontId="0" fillId="0" borderId="22" xfId="0" applyBorder="1"/>
    <xf numFmtId="0" fontId="21" fillId="0" borderId="17" xfId="0" applyFont="1" applyBorder="1" applyAlignment="1">
      <alignment horizontal="left"/>
    </xf>
    <xf numFmtId="0" fontId="46" fillId="0" borderId="17" xfId="0" applyFont="1" applyBorder="1"/>
    <xf numFmtId="0" fontId="0" fillId="0" borderId="17" xfId="0" applyBorder="1"/>
    <xf numFmtId="3" fontId="39" fillId="0" borderId="17" xfId="0" applyNumberFormat="1" applyFont="1" applyBorder="1" applyAlignment="1">
      <alignment horizontal="left"/>
    </xf>
    <xf numFmtId="0" fontId="39" fillId="0" borderId="17" xfId="0" applyFont="1" applyBorder="1" applyAlignment="1">
      <alignment horizontal="left" vertical="center"/>
    </xf>
    <xf numFmtId="0" fontId="51" fillId="0" borderId="17" xfId="7" applyFont="1" applyBorder="1" applyAlignment="1">
      <alignment horizontal="left" vertical="center"/>
    </xf>
    <xf numFmtId="0" fontId="56" fillId="0" borderId="17" xfId="0" applyFont="1" applyBorder="1"/>
    <xf numFmtId="0" fontId="7" fillId="0" borderId="0" xfId="0" applyFon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" fontId="0" fillId="0" borderId="0" xfId="0" applyNumberFormat="1" applyBorder="1"/>
    <xf numFmtId="0" fontId="14" fillId="0" borderId="0" xfId="0" applyFont="1" applyBorder="1" applyAlignment="1">
      <alignment horizontal="left" wrapText="1" shrinkToFi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/>
    </xf>
    <xf numFmtId="0" fontId="85" fillId="0" borderId="0" xfId="0" applyFont="1"/>
    <xf numFmtId="3" fontId="67" fillId="0" borderId="0" xfId="0" applyNumberFormat="1" applyFont="1" applyBorder="1" applyAlignment="1">
      <alignment horizontal="left" vertical="center"/>
    </xf>
    <xf numFmtId="3" fontId="66" fillId="0" borderId="0" xfId="0" applyNumberFormat="1" applyFont="1" applyBorder="1" applyAlignment="1">
      <alignment horizontal="left" vertical="center"/>
    </xf>
    <xf numFmtId="0" fontId="69" fillId="0" borderId="0" xfId="8" applyFont="1" applyBorder="1" applyAlignment="1">
      <alignment vertical="center"/>
    </xf>
    <xf numFmtId="0" fontId="10" fillId="0" borderId="16" xfId="0" applyFont="1" applyBorder="1" applyAlignment="1">
      <alignment horizontal="left"/>
    </xf>
    <xf numFmtId="0" fontId="44" fillId="0" borderId="0" xfId="0" applyFont="1" applyBorder="1" applyAlignment="1">
      <alignment horizontal="right"/>
    </xf>
    <xf numFmtId="1" fontId="23" fillId="0" borderId="0" xfId="0" applyNumberFormat="1" applyFont="1" applyBorder="1" applyAlignment="1">
      <alignment horizontal="right" vertical="center"/>
    </xf>
    <xf numFmtId="0" fontId="53" fillId="0" borderId="23" xfId="8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/>
    </xf>
    <xf numFmtId="0" fontId="53" fillId="0" borderId="24" xfId="8" applyFont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70" fillId="0" borderId="16" xfId="0" applyFont="1" applyBorder="1" applyAlignment="1">
      <alignment horizontal="left" vertical="center" wrapText="1"/>
    </xf>
    <xf numFmtId="3" fontId="23" fillId="0" borderId="0" xfId="0" applyNumberFormat="1" applyFont="1" applyBorder="1" applyAlignment="1">
      <alignment horizontal="right" vertical="center" readingOrder="2"/>
    </xf>
    <xf numFmtId="3" fontId="71" fillId="0" borderId="0" xfId="0" applyNumberFormat="1" applyFont="1" applyBorder="1" applyAlignment="1">
      <alignment horizontal="left" vertical="center"/>
    </xf>
    <xf numFmtId="3" fontId="39" fillId="0" borderId="0" xfId="0" applyNumberFormat="1" applyFont="1" applyBorder="1" applyAlignment="1">
      <alignment horizontal="left" vertical="center"/>
    </xf>
    <xf numFmtId="0" fontId="21" fillId="0" borderId="0" xfId="8" applyFont="1" applyBorder="1" applyAlignment="1">
      <alignment vertical="center"/>
    </xf>
    <xf numFmtId="0" fontId="7" fillId="0" borderId="0" xfId="8" applyFont="1" applyBorder="1" applyAlignment="1">
      <alignment vertical="center"/>
    </xf>
    <xf numFmtId="0" fontId="46" fillId="0" borderId="0" xfId="8" applyFont="1" applyBorder="1" applyAlignment="1">
      <alignment vertical="center"/>
    </xf>
    <xf numFmtId="0" fontId="29" fillId="0" borderId="9" xfId="0" applyFont="1" applyBorder="1" applyAlignment="1">
      <alignment horizontal="left" vertical="center"/>
    </xf>
    <xf numFmtId="0" fontId="29" fillId="0" borderId="0" xfId="0" applyFont="1"/>
    <xf numFmtId="0" fontId="29" fillId="0" borderId="20" xfId="0" applyFont="1" applyBorder="1"/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 wrapText="1"/>
    </xf>
    <xf numFmtId="0" fontId="29" fillId="0" borderId="0" xfId="0" applyFont="1" applyBorder="1"/>
    <xf numFmtId="0" fontId="17" fillId="0" borderId="0" xfId="0" applyFont="1" applyBorder="1"/>
    <xf numFmtId="0" fontId="29" fillId="0" borderId="0" xfId="7" applyFont="1" applyBorder="1" applyAlignment="1">
      <alignment vertical="center"/>
    </xf>
    <xf numFmtId="0" fontId="29" fillId="0" borderId="0" xfId="7" applyFont="1" applyBorder="1" applyAlignment="1">
      <alignment horizontal="center" vertical="center"/>
    </xf>
    <xf numFmtId="0" fontId="29" fillId="0" borderId="0" xfId="0" applyFont="1" applyAlignment="1"/>
    <xf numFmtId="0" fontId="29" fillId="0" borderId="0" xfId="0" applyFont="1" applyFill="1" applyBorder="1"/>
    <xf numFmtId="1" fontId="29" fillId="0" borderId="0" xfId="0" applyNumberFormat="1" applyFont="1"/>
    <xf numFmtId="166" fontId="0" fillId="0" borderId="0" xfId="0" applyNumberFormat="1" applyFill="1" applyBorder="1" applyAlignment="1">
      <alignment horizontal="right" wrapText="1"/>
    </xf>
    <xf numFmtId="0" fontId="17" fillId="0" borderId="0" xfId="0" applyFont="1" applyBorder="1" applyAlignment="1">
      <alignment horizontal="center" readingOrder="2"/>
    </xf>
    <xf numFmtId="0" fontId="40" fillId="0" borderId="0" xfId="0" applyFont="1" applyBorder="1" applyAlignment="1">
      <alignment horizontal="center" vertical="top" wrapText="1" readingOrder="2"/>
    </xf>
    <xf numFmtId="0" fontId="40" fillId="0" borderId="0" xfId="0" applyFont="1" applyBorder="1" applyAlignment="1">
      <alignment horizontal="center" vertical="top" wrapText="1"/>
    </xf>
    <xf numFmtId="0" fontId="40" fillId="0" borderId="0" xfId="0" applyFont="1" applyBorder="1" applyAlignment="1">
      <alignment horizontal="justify" vertical="center"/>
    </xf>
    <xf numFmtId="0" fontId="41" fillId="0" borderId="0" xfId="0" applyFont="1" applyBorder="1" applyAlignment="1">
      <alignment horizontal="justify" vertical="center"/>
    </xf>
    <xf numFmtId="0" fontId="29" fillId="0" borderId="0" xfId="0" applyFont="1" applyBorder="1" applyAlignment="1">
      <alignment horizontal="center"/>
    </xf>
    <xf numFmtId="166" fontId="49" fillId="0" borderId="0" xfId="0" applyNumberFormat="1" applyFont="1" applyBorder="1" applyAlignment="1">
      <alignment horizontal="right" vertical="center"/>
    </xf>
    <xf numFmtId="0" fontId="68" fillId="0" borderId="0" xfId="0" applyFont="1" applyBorder="1" applyAlignment="1">
      <alignment vertical="center"/>
    </xf>
    <xf numFmtId="0" fontId="65" fillId="0" borderId="0" xfId="8" applyFont="1" applyBorder="1" applyAlignment="1">
      <alignment vertical="center"/>
    </xf>
    <xf numFmtId="0" fontId="53" fillId="0" borderId="0" xfId="8" applyFont="1" applyBorder="1" applyAlignment="1">
      <alignment horizontal="center" vertical="center" wrapText="1"/>
    </xf>
    <xf numFmtId="0" fontId="68" fillId="0" borderId="0" xfId="8" applyFont="1" applyBorder="1" applyAlignment="1">
      <alignment vertical="center"/>
    </xf>
    <xf numFmtId="0" fontId="36" fillId="0" borderId="0" xfId="8" applyFont="1" applyBorder="1" applyAlignment="1"/>
    <xf numFmtId="3" fontId="42" fillId="0" borderId="0" xfId="0" applyNumberFormat="1" applyFont="1" applyBorder="1" applyAlignment="1"/>
    <xf numFmtId="0" fontId="53" fillId="0" borderId="0" xfId="0" applyFont="1" applyBorder="1" applyAlignment="1">
      <alignment horizontal="left" vertical="center" wrapText="1"/>
    </xf>
    <xf numFmtId="3" fontId="10" fillId="0" borderId="0" xfId="0" applyNumberFormat="1" applyFont="1" applyBorder="1" applyAlignment="1">
      <alignment horizontal="right" vertical="center" readingOrder="2"/>
    </xf>
    <xf numFmtId="0" fontId="10" fillId="0" borderId="0" xfId="0" applyFont="1" applyBorder="1" applyAlignment="1">
      <alignment horizontal="right" vertical="center" readingOrder="2"/>
    </xf>
    <xf numFmtId="3" fontId="29" fillId="0" borderId="0" xfId="0" applyNumberFormat="1" applyFont="1"/>
    <xf numFmtId="175" fontId="62" fillId="0" borderId="0" xfId="0" applyNumberFormat="1" applyFont="1" applyBorder="1" applyAlignment="1">
      <alignment horizontal="right" vertical="center"/>
    </xf>
    <xf numFmtId="175" fontId="24" fillId="0" borderId="0" xfId="0" applyNumberFormat="1" applyFont="1" applyBorder="1" applyAlignment="1">
      <alignment horizontal="right" vertical="center"/>
    </xf>
    <xf numFmtId="0" fontId="12" fillId="0" borderId="17" xfId="7" applyBorder="1"/>
    <xf numFmtId="1" fontId="12" fillId="0" borderId="0" xfId="7" applyNumberFormat="1" applyBorder="1"/>
    <xf numFmtId="1" fontId="29" fillId="0" borderId="0" xfId="0" applyNumberFormat="1" applyFont="1" applyBorder="1" applyAlignment="1">
      <alignment horizontal="right" vertical="center"/>
    </xf>
    <xf numFmtId="1" fontId="29" fillId="0" borderId="0" xfId="8" applyNumberFormat="1" applyFont="1" applyBorder="1"/>
    <xf numFmtId="168" fontId="74" fillId="0" borderId="8" xfId="6" applyNumberFormat="1" applyFont="1" applyBorder="1"/>
    <xf numFmtId="0" fontId="74" fillId="0" borderId="26" xfId="6" applyFont="1" applyBorder="1"/>
    <xf numFmtId="0" fontId="74" fillId="0" borderId="8" xfId="6" applyFont="1" applyBorder="1"/>
    <xf numFmtId="0" fontId="7" fillId="0" borderId="0" xfId="0" applyFont="1" applyBorder="1" applyAlignment="1">
      <alignment horizontal="right"/>
    </xf>
    <xf numFmtId="0" fontId="4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right"/>
    </xf>
    <xf numFmtId="168" fontId="74" fillId="0" borderId="27" xfId="6" applyNumberFormat="1" applyFont="1" applyBorder="1"/>
    <xf numFmtId="43" fontId="74" fillId="0" borderId="5" xfId="0" applyNumberFormat="1" applyFont="1" applyBorder="1"/>
    <xf numFmtId="0" fontId="24" fillId="0" borderId="18" xfId="0" applyFont="1" applyBorder="1" applyAlignment="1">
      <alignment horizontal="right" vertical="center" indent="1"/>
    </xf>
    <xf numFmtId="0" fontId="62" fillId="0" borderId="19" xfId="0" applyFont="1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10" fillId="0" borderId="19" xfId="0" applyFont="1" applyBorder="1" applyAlignment="1">
      <alignment horizontal="left" vertical="center" indent="1"/>
    </xf>
    <xf numFmtId="3" fontId="10" fillId="0" borderId="0" xfId="7" applyNumberFormat="1" applyFont="1" applyAlignment="1"/>
    <xf numFmtId="1" fontId="12" fillId="0" borderId="0" xfId="7" applyNumberFormat="1" applyAlignment="1"/>
    <xf numFmtId="0" fontId="10" fillId="0" borderId="0" xfId="7" applyNumberFormat="1" applyFont="1" applyAlignment="1"/>
    <xf numFmtId="0" fontId="12" fillId="0" borderId="0" xfId="7" applyAlignment="1"/>
    <xf numFmtId="37" fontId="10" fillId="0" borderId="0" xfId="0" applyNumberFormat="1" applyFont="1" applyBorder="1" applyAlignment="1">
      <alignment vertical="center"/>
    </xf>
    <xf numFmtId="0" fontId="10" fillId="0" borderId="19" xfId="0" applyFont="1" applyBorder="1" applyAlignment="1">
      <alignment horizontal="left" vertical="center" wrapText="1" indent="1" shrinkToFit="1"/>
    </xf>
    <xf numFmtId="0" fontId="7" fillId="0" borderId="19" xfId="0" applyFont="1" applyFill="1" applyBorder="1" applyAlignment="1">
      <alignment horizontal="left" vertical="center" wrapText="1" indent="1" shrinkToFit="1"/>
    </xf>
    <xf numFmtId="0" fontId="7" fillId="0" borderId="19" xfId="0" applyFont="1" applyFill="1" applyBorder="1" applyAlignment="1">
      <alignment horizontal="left" vertical="center" indent="1"/>
    </xf>
    <xf numFmtId="3" fontId="10" fillId="0" borderId="18" xfId="0" applyNumberFormat="1" applyFont="1" applyBorder="1" applyAlignment="1">
      <alignment horizontal="right" vertical="center" indent="1" readingOrder="2"/>
    </xf>
    <xf numFmtId="0" fontId="48" fillId="0" borderId="19" xfId="0" applyFont="1" applyBorder="1" applyAlignment="1">
      <alignment horizontal="left" vertical="center" wrapText="1" indent="1"/>
    </xf>
    <xf numFmtId="3" fontId="10" fillId="0" borderId="18" xfId="8" applyNumberFormat="1" applyFont="1" applyBorder="1" applyAlignment="1">
      <alignment horizontal="right" vertical="center" indent="1"/>
    </xf>
    <xf numFmtId="0" fontId="53" fillId="0" borderId="19" xfId="0" applyFont="1" applyBorder="1" applyAlignment="1">
      <alignment horizontal="left" vertical="center" wrapText="1" indent="1"/>
    </xf>
    <xf numFmtId="0" fontId="10" fillId="0" borderId="19" xfId="0" applyFont="1" applyBorder="1" applyAlignment="1">
      <alignment horizontal="left" vertical="center" wrapText="1" indent="1"/>
    </xf>
    <xf numFmtId="0" fontId="7" fillId="0" borderId="19" xfId="0" applyFont="1" applyBorder="1" applyAlignment="1">
      <alignment horizontal="left" vertical="center" wrapText="1" indent="1"/>
    </xf>
    <xf numFmtId="0" fontId="10" fillId="0" borderId="18" xfId="7" applyFont="1" applyBorder="1" applyAlignment="1">
      <alignment horizontal="right" vertical="center" indent="1"/>
    </xf>
    <xf numFmtId="0" fontId="10" fillId="0" borderId="19" xfId="7" applyFont="1" applyBorder="1" applyAlignment="1">
      <alignment horizontal="left" vertical="center" indent="1"/>
    </xf>
    <xf numFmtId="0" fontId="12" fillId="0" borderId="19" xfId="0" applyFont="1" applyBorder="1" applyAlignment="1">
      <alignment horizontal="left" vertical="center" indent="1"/>
    </xf>
    <xf numFmtId="0" fontId="24" fillId="0" borderId="19" xfId="0" applyFont="1" applyBorder="1" applyAlignment="1">
      <alignment horizontal="left" vertical="center" indent="1"/>
    </xf>
    <xf numFmtId="0" fontId="24" fillId="0" borderId="21" xfId="0" applyFont="1" applyBorder="1" applyAlignment="1">
      <alignment horizontal="left" vertical="center" indent="1"/>
    </xf>
    <xf numFmtId="0" fontId="7" fillId="0" borderId="19" xfId="0" applyFont="1" applyFill="1" applyBorder="1" applyAlignment="1">
      <alignment horizontal="left" vertical="center" wrapText="1" indent="1"/>
    </xf>
    <xf numFmtId="1" fontId="0" fillId="0" borderId="16" xfId="0" applyNumberFormat="1" applyBorder="1"/>
    <xf numFmtId="0" fontId="3" fillId="0" borderId="0" xfId="0" applyFont="1" applyFill="1" applyBorder="1" applyAlignment="1">
      <alignment horizontal="center"/>
    </xf>
    <xf numFmtId="0" fontId="23" fillId="0" borderId="0" xfId="7" applyFont="1" applyBorder="1" applyAlignment="1"/>
    <xf numFmtId="0" fontId="10" fillId="0" borderId="0" xfId="0" applyFont="1" applyAlignment="1">
      <alignment horizontal="left"/>
    </xf>
    <xf numFmtId="3" fontId="29" fillId="0" borderId="18" xfId="0" applyNumberFormat="1" applyFont="1" applyBorder="1" applyAlignment="1">
      <alignment horizontal="right" vertical="center" indent="1" readingOrder="2"/>
    </xf>
    <xf numFmtId="0" fontId="3" fillId="0" borderId="0" xfId="0" applyFont="1" applyBorder="1" applyAlignment="1">
      <alignment vertical="center"/>
    </xf>
    <xf numFmtId="0" fontId="25" fillId="0" borderId="0" xfId="8" applyFont="1" applyBorder="1" applyAlignment="1">
      <alignment vertical="center"/>
    </xf>
    <xf numFmtId="49" fontId="3" fillId="0" borderId="25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wrapText="1" indent="1"/>
    </xf>
    <xf numFmtId="1" fontId="29" fillId="0" borderId="18" xfId="0" applyNumberFormat="1" applyFont="1" applyBorder="1" applyAlignment="1">
      <alignment horizontal="right" vertical="center" indent="1"/>
    </xf>
    <xf numFmtId="1" fontId="10" fillId="0" borderId="18" xfId="0" applyNumberFormat="1" applyFont="1" applyBorder="1" applyAlignment="1">
      <alignment horizontal="right" vertical="center" indent="1"/>
    </xf>
    <xf numFmtId="0" fontId="29" fillId="0" borderId="18" xfId="0" applyFont="1" applyBorder="1" applyAlignment="1">
      <alignment horizontal="right" vertical="center" indent="1"/>
    </xf>
    <xf numFmtId="0" fontId="40" fillId="0" borderId="19" xfId="0" applyFont="1" applyBorder="1" applyAlignment="1">
      <alignment horizontal="left" vertical="center" wrapText="1" indent="1"/>
    </xf>
    <xf numFmtId="1" fontId="29" fillId="0" borderId="16" xfId="0" applyNumberFormat="1" applyFont="1" applyBorder="1" applyAlignment="1">
      <alignment horizontal="right" vertical="center"/>
    </xf>
    <xf numFmtId="1" fontId="29" fillId="0" borderId="16" xfId="0" applyNumberFormat="1" applyFont="1" applyFill="1" applyBorder="1" applyAlignment="1">
      <alignment horizontal="right" vertical="center"/>
    </xf>
    <xf numFmtId="1" fontId="29" fillId="0" borderId="0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0" fontId="45" fillId="0" borderId="3" xfId="0" applyFont="1" applyBorder="1" applyAlignment="1">
      <alignment horizontal="left" vertical="center"/>
    </xf>
    <xf numFmtId="0" fontId="28" fillId="0" borderId="0" xfId="8" applyFont="1" applyBorder="1" applyAlignment="1"/>
    <xf numFmtId="3" fontId="76" fillId="0" borderId="0" xfId="0" applyNumberFormat="1" applyFont="1" applyBorder="1" applyAlignment="1">
      <alignment horizontal="left" vertical="center"/>
    </xf>
    <xf numFmtId="0" fontId="77" fillId="0" borderId="0" xfId="8" applyFont="1" applyBorder="1" applyAlignment="1">
      <alignment horizontal="right" vertical="center"/>
    </xf>
    <xf numFmtId="0" fontId="45" fillId="0" borderId="0" xfId="8" applyFont="1" applyBorder="1" applyAlignment="1"/>
    <xf numFmtId="3" fontId="72" fillId="0" borderId="0" xfId="0" applyNumberFormat="1" applyFont="1" applyBorder="1" applyAlignment="1"/>
    <xf numFmtId="3" fontId="79" fillId="0" borderId="0" xfId="0" applyNumberFormat="1" applyFont="1" applyBorder="1" applyAlignment="1">
      <alignment horizontal="left" vertical="center"/>
    </xf>
    <xf numFmtId="3" fontId="72" fillId="0" borderId="0" xfId="0" applyNumberFormat="1" applyFont="1" applyBorder="1" applyAlignment="1">
      <alignment horizontal="left" vertical="center"/>
    </xf>
    <xf numFmtId="0" fontId="17" fillId="0" borderId="0" xfId="8" applyFont="1" applyBorder="1" applyAlignment="1">
      <alignment vertical="center"/>
    </xf>
    <xf numFmtId="0" fontId="77" fillId="0" borderId="0" xfId="8" applyFont="1" applyBorder="1" applyAlignment="1">
      <alignment vertical="center"/>
    </xf>
    <xf numFmtId="0" fontId="17" fillId="0" borderId="7" xfId="8" applyFont="1" applyBorder="1" applyAlignment="1">
      <alignment vertical="center"/>
    </xf>
    <xf numFmtId="0" fontId="29" fillId="0" borderId="6" xfId="0" applyFont="1" applyBorder="1"/>
    <xf numFmtId="1" fontId="29" fillId="0" borderId="3" xfId="0" applyNumberFormat="1" applyFont="1" applyBorder="1"/>
    <xf numFmtId="1" fontId="29" fillId="0" borderId="3" xfId="0" applyNumberFormat="1" applyFont="1" applyBorder="1" applyAlignment="1">
      <alignment horizontal="right" vertical="center"/>
    </xf>
    <xf numFmtId="0" fontId="29" fillId="0" borderId="3" xfId="8" applyFont="1" applyBorder="1"/>
    <xf numFmtId="3" fontId="29" fillId="0" borderId="6" xfId="0" applyNumberFormat="1" applyFont="1" applyBorder="1" applyAlignment="1">
      <alignment horizontal="right" vertical="center" indent="1" readingOrder="2"/>
    </xf>
    <xf numFmtId="0" fontId="29" fillId="0" borderId="12" xfId="8" applyFont="1" applyBorder="1"/>
    <xf numFmtId="0" fontId="17" fillId="0" borderId="3" xfId="8" applyFont="1" applyBorder="1" applyAlignment="1">
      <alignment vertical="center"/>
    </xf>
    <xf numFmtId="1" fontId="29" fillId="0" borderId="6" xfId="0" applyNumberFormat="1" applyFont="1" applyBorder="1" applyAlignment="1">
      <alignment horizontal="right" vertical="center" indent="1"/>
    </xf>
    <xf numFmtId="0" fontId="40" fillId="0" borderId="8" xfId="0" applyFont="1" applyBorder="1" applyAlignment="1">
      <alignment horizontal="left" vertical="center" wrapText="1" indent="1"/>
    </xf>
    <xf numFmtId="0" fontId="40" fillId="0" borderId="8" xfId="8" applyFont="1" applyBorder="1" applyAlignment="1">
      <alignment horizontal="center" vertical="center" wrapText="1"/>
    </xf>
    <xf numFmtId="0" fontId="40" fillId="0" borderId="11" xfId="8" applyFont="1" applyBorder="1" applyAlignment="1">
      <alignment horizontal="center" vertical="center" wrapText="1"/>
    </xf>
    <xf numFmtId="1" fontId="29" fillId="0" borderId="6" xfId="0" applyNumberFormat="1" applyFont="1" applyBorder="1" applyAlignment="1">
      <alignment horizontal="right" indent="1"/>
    </xf>
    <xf numFmtId="0" fontId="40" fillId="0" borderId="6" xfId="8" applyFont="1" applyBorder="1" applyAlignment="1">
      <alignment horizontal="center" vertical="center" wrapText="1"/>
    </xf>
    <xf numFmtId="0" fontId="29" fillId="0" borderId="11" xfId="0" applyFont="1" applyBorder="1"/>
    <xf numFmtId="1" fontId="29" fillId="0" borderId="30" xfId="0" applyNumberFormat="1" applyFont="1" applyBorder="1" applyAlignment="1">
      <alignment horizontal="right" vertical="center"/>
    </xf>
    <xf numFmtId="1" fontId="29" fillId="0" borderId="11" xfId="0" applyNumberFormat="1" applyFont="1" applyBorder="1" applyAlignment="1">
      <alignment horizontal="right" vertical="center" indent="1"/>
    </xf>
    <xf numFmtId="0" fontId="29" fillId="0" borderId="30" xfId="8" applyFont="1" applyBorder="1"/>
    <xf numFmtId="0" fontId="40" fillId="0" borderId="3" xfId="8" applyFont="1" applyBorder="1" applyAlignment="1">
      <alignment horizontal="center" vertical="center" wrapText="1"/>
    </xf>
    <xf numFmtId="3" fontId="29" fillId="0" borderId="11" xfId="8" applyNumberFormat="1" applyFont="1" applyBorder="1" applyAlignment="1">
      <alignment horizontal="right" vertical="center" indent="1"/>
    </xf>
    <xf numFmtId="0" fontId="29" fillId="0" borderId="31" xfId="8" applyFont="1" applyBorder="1"/>
    <xf numFmtId="3" fontId="29" fillId="0" borderId="11" xfId="0" applyNumberFormat="1" applyFont="1" applyBorder="1" applyAlignment="1">
      <alignment horizontal="right" vertical="center" indent="1" readingOrder="2"/>
    </xf>
    <xf numFmtId="0" fontId="29" fillId="0" borderId="9" xfId="0" applyFont="1" applyBorder="1"/>
    <xf numFmtId="0" fontId="17" fillId="0" borderId="3" xfId="0" applyFont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49" fontId="17" fillId="0" borderId="6" xfId="0" applyNumberFormat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49" fontId="17" fillId="0" borderId="6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49" fontId="17" fillId="0" borderId="5" xfId="0" applyNumberFormat="1" applyFont="1" applyBorder="1" applyAlignment="1">
      <alignment horizontal="center" vertical="center"/>
    </xf>
    <xf numFmtId="0" fontId="29" fillId="0" borderId="3" xfId="0" applyFont="1" applyBorder="1"/>
    <xf numFmtId="0" fontId="29" fillId="0" borderId="31" xfId="0" applyFont="1" applyBorder="1" applyAlignment="1">
      <alignment vertical="center"/>
    </xf>
    <xf numFmtId="0" fontId="29" fillId="0" borderId="30" xfId="0" applyFont="1" applyBorder="1" applyAlignment="1">
      <alignment vertical="center"/>
    </xf>
    <xf numFmtId="0" fontId="29" fillId="0" borderId="11" xfId="0" applyFont="1" applyBorder="1" applyAlignment="1">
      <alignment horizontal="right" vertical="center" indent="1"/>
    </xf>
    <xf numFmtId="0" fontId="29" fillId="0" borderId="11" xfId="0" applyFont="1" applyFill="1" applyBorder="1" applyAlignment="1">
      <alignment horizontal="right" vertical="center" indent="1"/>
    </xf>
    <xf numFmtId="0" fontId="45" fillId="0" borderId="3" xfId="0" applyFont="1" applyBorder="1" applyAlignment="1">
      <alignment vertical="center"/>
    </xf>
    <xf numFmtId="3" fontId="86" fillId="0" borderId="3" xfId="0" applyNumberFormat="1" applyFont="1" applyBorder="1"/>
    <xf numFmtId="0" fontId="5" fillId="0" borderId="7" xfId="0" applyFont="1" applyBorder="1" applyAlignment="1">
      <alignment horizontal="center"/>
    </xf>
    <xf numFmtId="0" fontId="50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3" fontId="29" fillId="0" borderId="11" xfId="0" applyNumberFormat="1" applyFont="1" applyBorder="1"/>
    <xf numFmtId="3" fontId="29" fillId="0" borderId="8" xfId="0" applyNumberFormat="1" applyFont="1" applyBorder="1" applyAlignment="1">
      <alignment horizontal="right"/>
    </xf>
    <xf numFmtId="3" fontId="29" fillId="0" borderId="11" xfId="0" applyNumberFormat="1" applyFont="1" applyBorder="1" applyAlignment="1">
      <alignment horizontal="right"/>
    </xf>
    <xf numFmtId="3" fontId="29" fillId="0" borderId="11" xfId="0" applyNumberFormat="1" applyFont="1" applyBorder="1" applyAlignment="1">
      <alignment horizontal="right" indent="1"/>
    </xf>
    <xf numFmtId="0" fontId="29" fillId="0" borderId="8" xfId="0" applyFont="1" applyBorder="1" applyAlignment="1">
      <alignment horizontal="right" vertical="center" indent="1"/>
    </xf>
    <xf numFmtId="0" fontId="29" fillId="0" borderId="30" xfId="0" applyFont="1" applyBorder="1"/>
    <xf numFmtId="0" fontId="29" fillId="0" borderId="32" xfId="0" applyFont="1" applyBorder="1"/>
    <xf numFmtId="0" fontId="29" fillId="0" borderId="8" xfId="0" applyFont="1" applyBorder="1"/>
    <xf numFmtId="3" fontId="29" fillId="0" borderId="8" xfId="6" applyNumberFormat="1" applyFont="1" applyBorder="1"/>
    <xf numFmtId="0" fontId="29" fillId="0" borderId="8" xfId="0" applyFont="1" applyBorder="1" applyAlignment="1">
      <alignment horizontal="left" vertical="center" wrapText="1" indent="1"/>
    </xf>
    <xf numFmtId="0" fontId="29" fillId="0" borderId="8" xfId="0" applyFont="1" applyBorder="1" applyAlignment="1">
      <alignment horizontal="left" vertical="center" indent="1"/>
    </xf>
    <xf numFmtId="0" fontId="29" fillId="0" borderId="13" xfId="0" applyFont="1" applyBorder="1"/>
    <xf numFmtId="3" fontId="79" fillId="0" borderId="13" xfId="0" applyNumberFormat="1" applyFont="1" applyBorder="1" applyAlignment="1">
      <alignment horizontal="left" vertical="center"/>
    </xf>
    <xf numFmtId="0" fontId="5" fillId="0" borderId="13" xfId="8" applyBorder="1"/>
    <xf numFmtId="37" fontId="10" fillId="0" borderId="18" xfId="0" applyNumberFormat="1" applyFont="1" applyBorder="1" applyAlignment="1">
      <alignment vertical="center"/>
    </xf>
    <xf numFmtId="1" fontId="0" fillId="0" borderId="18" xfId="0" applyNumberFormat="1" applyBorder="1"/>
    <xf numFmtId="0" fontId="10" fillId="0" borderId="23" xfId="0" applyFont="1" applyBorder="1"/>
    <xf numFmtId="0" fontId="51" fillId="0" borderId="17" xfId="7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1" fillId="0" borderId="17" xfId="0" applyFont="1" applyBorder="1" applyAlignment="1">
      <alignment vertical="center"/>
    </xf>
    <xf numFmtId="0" fontId="21" fillId="0" borderId="17" xfId="0" applyFont="1" applyBorder="1" applyAlignment="1">
      <alignment horizontal="left" vertical="center"/>
    </xf>
    <xf numFmtId="1" fontId="87" fillId="0" borderId="0" xfId="0" applyNumberFormat="1" applyFont="1"/>
    <xf numFmtId="0" fontId="3" fillId="0" borderId="19" xfId="0" applyFont="1" applyFill="1" applyBorder="1" applyAlignment="1">
      <alignment horizontal="right" vertical="center" indent="1"/>
    </xf>
    <xf numFmtId="0" fontId="10" fillId="0" borderId="0" xfId="8" applyFont="1" applyBorder="1" applyAlignment="1">
      <alignment readingOrder="1"/>
    </xf>
    <xf numFmtId="0" fontId="29" fillId="0" borderId="0" xfId="0" applyFont="1" applyAlignment="1">
      <alignment readingOrder="2"/>
    </xf>
    <xf numFmtId="0" fontId="0" fillId="0" borderId="0" xfId="0" applyAlignment="1">
      <alignment readingOrder="1"/>
    </xf>
    <xf numFmtId="0" fontId="25" fillId="0" borderId="0" xfId="8" applyFont="1" applyBorder="1" applyAlignment="1">
      <alignment horizontal="right" vertical="center"/>
    </xf>
    <xf numFmtId="0" fontId="29" fillId="0" borderId="9" xfId="0" applyFont="1" applyBorder="1" applyAlignment="1">
      <alignment horizontal="right" readingOrder="2"/>
    </xf>
    <xf numFmtId="0" fontId="14" fillId="0" borderId="19" xfId="0" applyFont="1" applyFill="1" applyBorder="1" applyAlignment="1">
      <alignment horizontal="left" vertical="center" indent="1"/>
    </xf>
    <xf numFmtId="0" fontId="15" fillId="0" borderId="16" xfId="0" applyFont="1" applyBorder="1" applyAlignment="1">
      <alignment horizontal="left" vertical="center" wrapText="1" indent="1"/>
    </xf>
    <xf numFmtId="0" fontId="29" fillId="0" borderId="20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22" fillId="0" borderId="0" xfId="0" applyFont="1" applyBorder="1" applyAlignment="1">
      <alignment horizontal="center" vertical="center" wrapText="1"/>
    </xf>
    <xf numFmtId="0" fontId="5" fillId="0" borderId="20" xfId="0" applyFont="1" applyBorder="1" applyAlignment="1"/>
    <xf numFmtId="0" fontId="14" fillId="0" borderId="0" xfId="0" applyFont="1" applyBorder="1" applyAlignment="1">
      <alignment vertical="center"/>
    </xf>
    <xf numFmtId="0" fontId="29" fillId="0" borderId="20" xfId="7" applyFont="1" applyBorder="1" applyAlignment="1">
      <alignment vertical="center"/>
    </xf>
    <xf numFmtId="3" fontId="29" fillId="0" borderId="18" xfId="0" applyNumberFormat="1" applyFont="1" applyBorder="1" applyAlignment="1">
      <alignment horizontal="center" vertical="center" readingOrder="1"/>
    </xf>
    <xf numFmtId="0" fontId="21" fillId="0" borderId="0" xfId="0" applyFont="1" applyBorder="1" applyAlignment="1">
      <alignment horizontal="center" vertical="center"/>
    </xf>
    <xf numFmtId="3" fontId="38" fillId="0" borderId="17" xfId="0" applyNumberFormat="1" applyFont="1" applyBorder="1" applyAlignment="1">
      <alignment vertical="top"/>
    </xf>
    <xf numFmtId="3" fontId="39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25" fillId="0" borderId="0" xfId="8" applyFont="1" applyBorder="1" applyAlignment="1">
      <alignment vertical="top"/>
    </xf>
    <xf numFmtId="0" fontId="5" fillId="0" borderId="0" xfId="0" applyFont="1" applyAlignment="1">
      <alignment horizontal="left"/>
    </xf>
    <xf numFmtId="174" fontId="0" fillId="0" borderId="0" xfId="0" applyNumberFormat="1" applyAlignment="1">
      <alignment horizontal="right" vertical="center"/>
    </xf>
    <xf numFmtId="1" fontId="10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29" fillId="0" borderId="20" xfId="0" applyFont="1" applyBorder="1" applyAlignment="1">
      <alignment readingOrder="2"/>
    </xf>
    <xf numFmtId="0" fontId="84" fillId="0" borderId="28" xfId="0" applyFont="1" applyBorder="1" applyAlignment="1">
      <alignment horizontal="center" vertical="center"/>
    </xf>
    <xf numFmtId="0" fontId="5" fillId="0" borderId="29" xfId="0" applyFont="1" applyBorder="1"/>
    <xf numFmtId="0" fontId="22" fillId="0" borderId="21" xfId="0" applyFont="1" applyBorder="1" applyAlignment="1">
      <alignment vertical="center"/>
    </xf>
    <xf numFmtId="0" fontId="0" fillId="0" borderId="18" xfId="0" applyBorder="1"/>
    <xf numFmtId="0" fontId="7" fillId="0" borderId="0" xfId="8" applyFont="1" applyBorder="1" applyAlignment="1">
      <alignment horizontal="center" vertical="center"/>
    </xf>
    <xf numFmtId="0" fontId="11" fillId="0" borderId="0" xfId="8" applyFont="1" applyAlignment="1">
      <alignment horizontal="center" vertical="center"/>
    </xf>
    <xf numFmtId="3" fontId="64" fillId="0" borderId="0" xfId="0" applyNumberFormat="1" applyFont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3" fontId="3" fillId="0" borderId="0" xfId="0" applyNumberFormat="1" applyFont="1" applyBorder="1" applyAlignment="1">
      <alignment horizontal="right" vertical="center" readingOrder="2"/>
    </xf>
    <xf numFmtId="3" fontId="7" fillId="0" borderId="0" xfId="8" applyNumberFormat="1" applyFont="1" applyBorder="1" applyAlignment="1">
      <alignment horizontal="right" vertical="center"/>
    </xf>
    <xf numFmtId="0" fontId="0" fillId="0" borderId="25" xfId="0" applyBorder="1"/>
    <xf numFmtId="1" fontId="0" fillId="0" borderId="0" xfId="0" applyNumberFormat="1" applyAlignment="1">
      <alignment vertical="center"/>
    </xf>
    <xf numFmtId="0" fontId="14" fillId="0" borderId="0" xfId="0" applyFont="1" applyBorder="1" applyAlignment="1">
      <alignment horizontal="right"/>
    </xf>
    <xf numFmtId="49" fontId="3" fillId="0" borderId="21" xfId="0" applyNumberFormat="1" applyFont="1" applyBorder="1" applyAlignment="1">
      <alignment horizontal="center" vertical="center"/>
    </xf>
    <xf numFmtId="3" fontId="58" fillId="0" borderId="0" xfId="7" applyNumberFormat="1" applyFont="1" applyBorder="1" applyAlignment="1">
      <alignment horizontal="right" vertical="center"/>
    </xf>
    <xf numFmtId="3" fontId="12" fillId="0" borderId="0" xfId="7" applyNumberFormat="1" applyFont="1" applyBorder="1" applyAlignment="1">
      <alignment horizontal="right" vertical="center"/>
    </xf>
    <xf numFmtId="3" fontId="12" fillId="0" borderId="19" xfId="7" applyNumberFormat="1" applyFont="1" applyBorder="1" applyAlignment="1">
      <alignment horizontal="right" vertical="center" indent="1"/>
    </xf>
    <xf numFmtId="3" fontId="10" fillId="0" borderId="19" xfId="0" applyNumberFormat="1" applyFont="1" applyBorder="1" applyAlignment="1">
      <alignment horizontal="right" vertical="center" indent="1" readingOrder="2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10" fillId="0" borderId="0" xfId="0" applyFont="1" applyAlignment="1">
      <alignment horizontal="center"/>
    </xf>
    <xf numFmtId="174" fontId="0" fillId="0" borderId="13" xfId="0" applyNumberFormat="1" applyBorder="1" applyAlignment="1">
      <alignment horizontal="right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9" fontId="5" fillId="0" borderId="0" xfId="0" applyNumberFormat="1" applyFont="1" applyAlignment="1">
      <alignment horizontal="right" wrapText="1"/>
    </xf>
    <xf numFmtId="169" fontId="5" fillId="0" borderId="0" xfId="0" applyNumberFormat="1" applyFont="1" applyFill="1" applyBorder="1" applyAlignment="1">
      <alignment horizontal="right" wrapText="1"/>
    </xf>
    <xf numFmtId="0" fontId="29" fillId="0" borderId="10" xfId="0" applyFont="1" applyBorder="1" applyAlignment="1">
      <alignment horizontal="left"/>
    </xf>
    <xf numFmtId="0" fontId="29" fillId="0" borderId="9" xfId="0" applyFont="1" applyFill="1" applyBorder="1" applyAlignment="1">
      <alignment horizontal="right"/>
    </xf>
    <xf numFmtId="3" fontId="10" fillId="0" borderId="0" xfId="0" applyNumberFormat="1" applyFont="1" applyAlignment="1">
      <alignment horizontal="right" wrapText="1"/>
    </xf>
    <xf numFmtId="169" fontId="10" fillId="0" borderId="0" xfId="0" applyNumberFormat="1" applyFont="1" applyAlignment="1">
      <alignment horizontal="right" wrapText="1"/>
    </xf>
    <xf numFmtId="0" fontId="0" fillId="0" borderId="0" xfId="0" applyAlignment="1"/>
    <xf numFmtId="0" fontId="0" fillId="0" borderId="0" xfId="0" applyAlignment="1">
      <alignment horizontal="left" wrapText="1" indent="1"/>
    </xf>
    <xf numFmtId="0" fontId="21" fillId="0" borderId="17" xfId="0" applyFont="1" applyBorder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left" vertical="center" wrapText="1" indent="1" shrinkToFit="1"/>
    </xf>
    <xf numFmtId="0" fontId="1" fillId="0" borderId="19" xfId="0" applyFont="1" applyBorder="1" applyAlignment="1">
      <alignment horizontal="left" vertical="center" wrapText="1" indent="1" shrinkToFit="1"/>
    </xf>
    <xf numFmtId="0" fontId="1" fillId="0" borderId="0" xfId="0" applyFont="1"/>
    <xf numFmtId="0" fontId="1" fillId="0" borderId="18" xfId="0" applyFont="1" applyBorder="1" applyAlignment="1">
      <alignment horizontal="right" vertical="center" indent="1"/>
    </xf>
    <xf numFmtId="0" fontId="1" fillId="0" borderId="19" xfId="0" applyFont="1" applyBorder="1" applyAlignment="1">
      <alignment horizontal="left" vertical="center" indent="1"/>
    </xf>
    <xf numFmtId="0" fontId="1" fillId="0" borderId="19" xfId="0" applyFont="1" applyFill="1" applyBorder="1" applyAlignment="1">
      <alignment horizontal="right" vertical="center" indent="1"/>
    </xf>
    <xf numFmtId="0" fontId="1" fillId="0" borderId="18" xfId="0" applyFont="1" applyFill="1" applyBorder="1" applyAlignment="1">
      <alignment horizontal="right" vertical="center" indent="1"/>
    </xf>
    <xf numFmtId="1" fontId="1" fillId="0" borderId="0" xfId="0" applyNumberFormat="1" applyFont="1" applyAlignment="1">
      <alignment horizontal="right" vertical="center" readingOrder="2"/>
    </xf>
    <xf numFmtId="0" fontId="1" fillId="0" borderId="18" xfId="0" applyFont="1" applyBorder="1"/>
    <xf numFmtId="166" fontId="1" fillId="0" borderId="0" xfId="0" applyNumberFormat="1" applyFont="1"/>
    <xf numFmtId="0" fontId="1" fillId="0" borderId="17" xfId="0" applyFont="1" applyBorder="1"/>
    <xf numFmtId="0" fontId="1" fillId="0" borderId="2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9" xfId="7" applyFont="1" applyBorder="1" applyAlignment="1">
      <alignment horizontal="left" vertical="center" indent="1"/>
    </xf>
    <xf numFmtId="0" fontId="1" fillId="0" borderId="18" xfId="7" applyFont="1" applyBorder="1" applyAlignment="1">
      <alignment horizontal="right" vertical="center" indent="1"/>
    </xf>
    <xf numFmtId="0" fontId="29" fillId="0" borderId="0" xfId="0" applyFont="1" applyFill="1" applyBorder="1" applyAlignment="1">
      <alignment horizontal="right" vertical="center"/>
    </xf>
    <xf numFmtId="166" fontId="10" fillId="0" borderId="0" xfId="0" applyNumberFormat="1" applyFont="1" applyBorder="1" applyAlignment="1">
      <alignment horizontal="right"/>
    </xf>
    <xf numFmtId="166" fontId="29" fillId="0" borderId="0" xfId="0" applyNumberFormat="1" applyFont="1" applyBorder="1" applyAlignment="1">
      <alignment horizontal="right" readingOrder="2"/>
    </xf>
    <xf numFmtId="167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1" fontId="29" fillId="0" borderId="0" xfId="0" applyNumberFormat="1" applyFont="1" applyFill="1" applyBorder="1" applyAlignment="1">
      <alignment horizontal="right" vertical="top"/>
    </xf>
    <xf numFmtId="1" fontId="29" fillId="0" borderId="0" xfId="0" applyNumberFormat="1" applyFont="1" applyFill="1" applyBorder="1" applyAlignment="1">
      <alignment vertical="top"/>
    </xf>
    <xf numFmtId="0" fontId="0" fillId="0" borderId="16" xfId="0" applyBorder="1" applyAlignment="1">
      <alignment vertical="center"/>
    </xf>
    <xf numFmtId="0" fontId="3" fillId="0" borderId="19" xfId="0" applyFont="1" applyBorder="1" applyAlignment="1">
      <alignment horizontal="right" vertical="center" indent="1"/>
    </xf>
    <xf numFmtId="1" fontId="29" fillId="0" borderId="0" xfId="0" applyNumberFormat="1" applyFont="1" applyAlignment="1">
      <alignment horizontal="right"/>
    </xf>
    <xf numFmtId="0" fontId="3" fillId="0" borderId="37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90" fillId="0" borderId="0" xfId="0" applyFont="1"/>
    <xf numFmtId="0" fontId="0" fillId="0" borderId="0" xfId="0" applyAlignment="1">
      <alignment wrapText="1"/>
    </xf>
    <xf numFmtId="0" fontId="1" fillId="0" borderId="18" xfId="0" applyFont="1" applyBorder="1" applyAlignment="1">
      <alignment horizontal="right" vertical="center" wrapText="1" indent="1"/>
    </xf>
    <xf numFmtId="0" fontId="1" fillId="0" borderId="19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1" fillId="0" borderId="21" xfId="0" applyFont="1" applyBorder="1" applyAlignment="1">
      <alignment horizontal="left" vertical="center" indent="1"/>
    </xf>
    <xf numFmtId="0" fontId="1" fillId="0" borderId="19" xfId="0" applyFont="1" applyBorder="1" applyAlignment="1">
      <alignment horizontal="right" vertical="center" indent="1"/>
    </xf>
    <xf numFmtId="0" fontId="1" fillId="0" borderId="19" xfId="0" applyFont="1" applyBorder="1" applyAlignment="1">
      <alignment horizontal="right" vertical="center" indent="1" readingOrder="2"/>
    </xf>
    <xf numFmtId="0" fontId="1" fillId="0" borderId="21" xfId="0" applyFont="1" applyBorder="1" applyAlignment="1">
      <alignment horizontal="right" vertical="center" indent="1"/>
    </xf>
    <xf numFmtId="0" fontId="1" fillId="0" borderId="19" xfId="0" applyFont="1" applyBorder="1" applyAlignment="1">
      <alignment horizontal="right" vertical="center" wrapText="1" indent="1" readingOrder="2"/>
    </xf>
    <xf numFmtId="0" fontId="29" fillId="0" borderId="5" xfId="0" applyFont="1" applyBorder="1" applyAlignment="1">
      <alignment readingOrder="2"/>
    </xf>
    <xf numFmtId="0" fontId="3" fillId="0" borderId="19" xfId="0" applyFont="1" applyBorder="1" applyAlignment="1">
      <alignment horizontal="left" vertical="center" indent="1"/>
    </xf>
    <xf numFmtId="0" fontId="3" fillId="0" borderId="21" xfId="0" applyFont="1" applyFill="1" applyBorder="1" applyAlignment="1">
      <alignment horizontal="left" vertical="center" indent="1"/>
    </xf>
    <xf numFmtId="0" fontId="3" fillId="0" borderId="21" xfId="0" applyFont="1" applyFill="1" applyBorder="1" applyAlignment="1">
      <alignment horizontal="right" vertical="center" indent="1"/>
    </xf>
    <xf numFmtId="0" fontId="1" fillId="0" borderId="21" xfId="0" applyFont="1" applyBorder="1" applyAlignment="1">
      <alignment horizontal="right" vertical="center" indent="1" readingOrder="2"/>
    </xf>
    <xf numFmtId="0" fontId="1" fillId="0" borderId="0" xfId="0" applyFont="1" applyAlignment="1">
      <alignment vertical="center"/>
    </xf>
    <xf numFmtId="0" fontId="1" fillId="0" borderId="19" xfId="0" applyFont="1" applyBorder="1" applyAlignment="1">
      <alignment horizontal="left" vertical="center" wrapText="1" indent="1"/>
    </xf>
    <xf numFmtId="0" fontId="1" fillId="0" borderId="0" xfId="0" applyFont="1" applyFill="1" applyBorder="1"/>
    <xf numFmtId="0" fontId="3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/>
    </xf>
    <xf numFmtId="0" fontId="1" fillId="0" borderId="19" xfId="0" applyFont="1" applyBorder="1" applyAlignment="1">
      <alignment horizontal="right" vertical="center" readingOrder="2"/>
    </xf>
    <xf numFmtId="0" fontId="5" fillId="0" borderId="0" xfId="7" applyFont="1"/>
    <xf numFmtId="0" fontId="5" fillId="0" borderId="20" xfId="0" applyFont="1" applyBorder="1" applyAlignment="1">
      <alignment readingOrder="2"/>
    </xf>
    <xf numFmtId="0" fontId="5" fillId="0" borderId="0" xfId="0" applyFont="1" applyBorder="1"/>
    <xf numFmtId="2" fontId="5" fillId="0" borderId="0" xfId="0" applyNumberFormat="1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/>
    <xf numFmtId="0" fontId="5" fillId="0" borderId="0" xfId="0" applyFont="1" applyAlignment="1">
      <alignment vertical="center" readingOrder="2"/>
    </xf>
    <xf numFmtId="3" fontId="29" fillId="0" borderId="18" xfId="0" applyNumberFormat="1" applyFont="1" applyBorder="1" applyAlignment="1">
      <alignment horizontal="right" vertical="center" indent="1" readingOrder="1"/>
    </xf>
    <xf numFmtId="0" fontId="1" fillId="0" borderId="19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49" fontId="1" fillId="0" borderId="18" xfId="0" applyNumberFormat="1" applyFont="1" applyBorder="1" applyAlignment="1">
      <alignment horizontal="right" vertical="center" indent="1"/>
    </xf>
    <xf numFmtId="0" fontId="17" fillId="0" borderId="18" xfId="0" applyFont="1" applyBorder="1" applyAlignment="1">
      <alignment vertical="center"/>
    </xf>
    <xf numFmtId="0" fontId="29" fillId="0" borderId="0" xfId="0" applyFont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 wrapText="1"/>
    </xf>
    <xf numFmtId="1" fontId="1" fillId="0" borderId="18" xfId="0" applyNumberFormat="1" applyFont="1" applyBorder="1" applyAlignment="1">
      <alignment vertical="center" wrapText="1"/>
    </xf>
    <xf numFmtId="1" fontId="1" fillId="0" borderId="0" xfId="0" applyNumberFormat="1" applyFont="1" applyAlignment="1">
      <alignment horizontal="right" vertical="center" wrapText="1" readingOrder="2"/>
    </xf>
    <xf numFmtId="1" fontId="3" fillId="0" borderId="0" xfId="0" applyNumberFormat="1" applyFont="1" applyAlignment="1">
      <alignment vertical="center"/>
    </xf>
    <xf numFmtId="1" fontId="10" fillId="0" borderId="0" xfId="0" applyNumberFormat="1" applyFont="1" applyAlignment="1">
      <alignment vertical="top"/>
    </xf>
    <xf numFmtId="2" fontId="10" fillId="0" borderId="0" xfId="0" applyNumberFormat="1" applyFont="1" applyAlignment="1">
      <alignment horizontal="left" vertical="top"/>
    </xf>
    <xf numFmtId="2" fontId="10" fillId="0" borderId="0" xfId="0" applyNumberFormat="1" applyFont="1" applyAlignment="1">
      <alignment vertical="top"/>
    </xf>
    <xf numFmtId="1" fontId="0" fillId="0" borderId="0" xfId="0" applyNumberFormat="1" applyAlignment="1">
      <alignment horizontal="right" wrapText="1"/>
    </xf>
    <xf numFmtId="0" fontId="24" fillId="0" borderId="21" xfId="0" applyFont="1" applyBorder="1" applyAlignment="1">
      <alignment horizontal="right" vertical="center" indent="1"/>
    </xf>
    <xf numFmtId="0" fontId="48" fillId="0" borderId="16" xfId="0" applyFont="1" applyBorder="1" applyAlignment="1">
      <alignment horizontal="left" vertical="center" wrapText="1" indent="1"/>
    </xf>
    <xf numFmtId="0" fontId="40" fillId="0" borderId="16" xfId="0" applyFont="1" applyBorder="1" applyAlignment="1">
      <alignment horizontal="left" vertical="center" wrapText="1" indent="1"/>
    </xf>
    <xf numFmtId="0" fontId="48" fillId="0" borderId="0" xfId="0" applyFont="1" applyBorder="1" applyAlignment="1">
      <alignment horizontal="left" vertical="center" wrapText="1" indent="1"/>
    </xf>
    <xf numFmtId="1" fontId="17" fillId="0" borderId="0" xfId="7" applyNumberFormat="1" applyFont="1" applyBorder="1" applyAlignment="1">
      <alignment horizontal="center"/>
    </xf>
    <xf numFmtId="1" fontId="1" fillId="0" borderId="0" xfId="7" applyNumberFormat="1" applyFont="1"/>
    <xf numFmtId="0" fontId="1" fillId="0" borderId="0" xfId="0" applyFont="1" applyAlignment="1">
      <alignment horizontal="right"/>
    </xf>
    <xf numFmtId="0" fontId="5" fillId="0" borderId="19" xfId="0" applyFont="1" applyBorder="1" applyAlignment="1">
      <alignment vertical="center"/>
    </xf>
    <xf numFmtId="0" fontId="5" fillId="0" borderId="19" xfId="0" applyFont="1" applyBorder="1" applyAlignment="1">
      <alignment vertical="center" wrapText="1"/>
    </xf>
    <xf numFmtId="0" fontId="1" fillId="0" borderId="0" xfId="0" applyFont="1" applyAlignment="1">
      <alignment vertical="top"/>
    </xf>
    <xf numFmtId="0" fontId="0" fillId="0" borderId="0" xfId="0" applyBorder="1" applyAlignment="1">
      <alignment vertical="center"/>
    </xf>
    <xf numFmtId="0" fontId="5" fillId="0" borderId="19" xfId="0" applyFont="1" applyBorder="1" applyAlignment="1">
      <alignment horizontal="right" vertical="center" indent="1"/>
    </xf>
    <xf numFmtId="0" fontId="92" fillId="0" borderId="19" xfId="0" applyFont="1" applyBorder="1" applyAlignment="1">
      <alignment horizontal="left" vertical="center" wrapText="1" indent="1"/>
    </xf>
    <xf numFmtId="1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left" vertical="top"/>
    </xf>
    <xf numFmtId="166" fontId="1" fillId="0" borderId="18" xfId="0" applyNumberFormat="1" applyFont="1" applyBorder="1" applyAlignment="1">
      <alignment vertical="center" wrapText="1"/>
    </xf>
    <xf numFmtId="1" fontId="1" fillId="0" borderId="18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right" wrapText="1"/>
    </xf>
    <xf numFmtId="0" fontId="31" fillId="0" borderId="0" xfId="0" applyFont="1" applyBorder="1" applyAlignment="1">
      <alignment horizontal="right" readingOrder="2"/>
    </xf>
    <xf numFmtId="0" fontId="17" fillId="0" borderId="13" xfId="0" applyFont="1" applyFill="1" applyBorder="1" applyAlignment="1">
      <alignment horizontal="left"/>
    </xf>
    <xf numFmtId="1" fontId="29" fillId="0" borderId="0" xfId="0" applyNumberFormat="1" applyFont="1" applyBorder="1" applyAlignment="1">
      <alignment horizontal="right" readingOrder="2"/>
    </xf>
    <xf numFmtId="0" fontId="10" fillId="0" borderId="21" xfId="0" applyFont="1" applyBorder="1" applyAlignment="1">
      <alignment horizontal="left" vertical="center" indent="1"/>
    </xf>
    <xf numFmtId="3" fontId="1" fillId="0" borderId="18" xfId="8" applyNumberFormat="1" applyFont="1" applyBorder="1" applyAlignment="1">
      <alignment horizontal="right" vertical="center" indent="1"/>
    </xf>
    <xf numFmtId="0" fontId="0" fillId="0" borderId="0" xfId="0" applyFill="1" applyBorder="1" applyAlignment="1">
      <alignment vertical="center"/>
    </xf>
    <xf numFmtId="1" fontId="10" fillId="0" borderId="0" xfId="0" applyNumberFormat="1" applyFont="1" applyAlignment="1">
      <alignment horizontal="right" wrapText="1"/>
    </xf>
    <xf numFmtId="0" fontId="29" fillId="0" borderId="18" xfId="0" applyFont="1" applyBorder="1" applyAlignment="1">
      <alignment horizontal="right" indent="1"/>
    </xf>
    <xf numFmtId="0" fontId="5" fillId="0" borderId="28" xfId="0" applyFont="1" applyBorder="1"/>
    <xf numFmtId="0" fontId="3" fillId="0" borderId="0" xfId="0" applyFont="1" applyBorder="1"/>
    <xf numFmtId="1" fontId="3" fillId="0" borderId="0" xfId="0" applyNumberFormat="1" applyFont="1" applyBorder="1"/>
    <xf numFmtId="0" fontId="3" fillId="0" borderId="17" xfId="0" applyFont="1" applyFill="1" applyBorder="1"/>
    <xf numFmtId="0" fontId="17" fillId="0" borderId="18" xfId="0" applyFont="1" applyBorder="1" applyAlignment="1">
      <alignment vertical="center" wrapText="1"/>
    </xf>
    <xf numFmtId="0" fontId="17" fillId="0" borderId="18" xfId="0" applyFont="1" applyFill="1" applyBorder="1" applyAlignment="1"/>
    <xf numFmtId="0" fontId="29" fillId="0" borderId="17" xfId="0" applyFont="1" applyBorder="1" applyAlignment="1">
      <alignment vertical="center"/>
    </xf>
    <xf numFmtId="1" fontId="5" fillId="0" borderId="0" xfId="0" applyNumberFormat="1" applyFont="1"/>
    <xf numFmtId="0" fontId="5" fillId="0" borderId="18" xfId="0" applyFont="1" applyBorder="1"/>
    <xf numFmtId="1" fontId="5" fillId="0" borderId="17" xfId="0" applyNumberFormat="1" applyFont="1" applyBorder="1"/>
    <xf numFmtId="1" fontId="29" fillId="0" borderId="0" xfId="0" applyNumberFormat="1" applyFont="1" applyBorder="1"/>
    <xf numFmtId="1" fontId="29" fillId="0" borderId="0" xfId="0" applyNumberFormat="1" applyFont="1" applyBorder="1" applyAlignment="1">
      <alignment horizontal="right" indent="1"/>
    </xf>
    <xf numFmtId="1" fontId="29" fillId="0" borderId="0" xfId="0" applyNumberFormat="1" applyFont="1" applyBorder="1" applyAlignment="1">
      <alignment horizontal="right" indent="1" readingOrder="2"/>
    </xf>
    <xf numFmtId="0" fontId="1" fillId="0" borderId="19" xfId="0" applyFont="1" applyBorder="1" applyAlignment="1">
      <alignment horizontal="left" indent="1"/>
    </xf>
    <xf numFmtId="0" fontId="1" fillId="0" borderId="25" xfId="0" applyFont="1" applyBorder="1" applyAlignment="1">
      <alignment horizontal="center"/>
    </xf>
    <xf numFmtId="0" fontId="15" fillId="0" borderId="0" xfId="0" applyFont="1"/>
    <xf numFmtId="0" fontId="5" fillId="0" borderId="0" xfId="7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vertical="center" readingOrder="2"/>
    </xf>
    <xf numFmtId="0" fontId="17" fillId="0" borderId="28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2" fillId="0" borderId="28" xfId="7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1" fillId="0" borderId="18" xfId="7" applyFont="1" applyBorder="1" applyAlignment="1">
      <alignment horizontal="right" vertical="top" wrapText="1"/>
    </xf>
    <xf numFmtId="0" fontId="5" fillId="0" borderId="19" xfId="7" applyFont="1" applyBorder="1" applyAlignment="1">
      <alignment horizontal="left" vertical="top" wrapText="1" indent="1"/>
    </xf>
    <xf numFmtId="0" fontId="22" fillId="0" borderId="19" xfId="7" applyFont="1" applyBorder="1" applyAlignment="1">
      <alignment horizontal="left" vertical="top"/>
    </xf>
    <xf numFmtId="0" fontId="5" fillId="0" borderId="21" xfId="7" applyFont="1" applyBorder="1" applyAlignment="1">
      <alignment horizontal="left" vertical="top" wrapText="1"/>
    </xf>
    <xf numFmtId="0" fontId="5" fillId="0" borderId="19" xfId="7" applyFont="1" applyBorder="1" applyAlignment="1">
      <alignment horizontal="left" vertical="top" wrapText="1"/>
    </xf>
    <xf numFmtId="1" fontId="12" fillId="0" borderId="0" xfId="7" applyNumberFormat="1" applyBorder="1" applyAlignment="1">
      <alignment vertical="top"/>
    </xf>
    <xf numFmtId="1" fontId="12" fillId="0" borderId="18" xfId="7" applyNumberFormat="1" applyBorder="1" applyAlignment="1">
      <alignment vertical="top"/>
    </xf>
    <xf numFmtId="0" fontId="1" fillId="0" borderId="19" xfId="7" applyFont="1" applyBorder="1" applyAlignment="1">
      <alignment horizontal="right" vertical="top" wrapText="1"/>
    </xf>
    <xf numFmtId="166" fontId="1" fillId="0" borderId="0" xfId="7" applyNumberFormat="1" applyFont="1" applyBorder="1" applyAlignment="1">
      <alignment vertical="top"/>
    </xf>
    <xf numFmtId="0" fontId="5" fillId="0" borderId="19" xfId="7" applyFont="1" applyBorder="1" applyAlignment="1">
      <alignment vertical="top"/>
    </xf>
    <xf numFmtId="0" fontId="1" fillId="0" borderId="19" xfId="7" applyFont="1" applyBorder="1" applyAlignment="1">
      <alignment horizontal="right" vertical="top"/>
    </xf>
    <xf numFmtId="0" fontId="5" fillId="0" borderId="21" xfId="7" applyFont="1" applyBorder="1" applyAlignment="1">
      <alignment vertical="top"/>
    </xf>
    <xf numFmtId="166" fontId="1" fillId="0" borderId="17" xfId="7" applyNumberFormat="1" applyFont="1" applyBorder="1" applyAlignment="1">
      <alignment vertical="top"/>
    </xf>
    <xf numFmtId="0" fontId="1" fillId="0" borderId="21" xfId="7" applyFont="1" applyBorder="1" applyAlignment="1">
      <alignment horizontal="right" vertical="top"/>
    </xf>
    <xf numFmtId="0" fontId="1" fillId="0" borderId="18" xfId="7" applyFont="1" applyBorder="1" applyAlignment="1">
      <alignment horizontal="right" vertical="top" wrapText="1" indent="1"/>
    </xf>
    <xf numFmtId="0" fontId="29" fillId="0" borderId="18" xfId="7" applyFont="1" applyBorder="1" applyAlignment="1">
      <alignment horizontal="right" vertical="top" wrapText="1" indent="1"/>
    </xf>
    <xf numFmtId="0" fontId="1" fillId="0" borderId="25" xfId="7" applyFont="1" applyBorder="1" applyAlignment="1">
      <alignment horizontal="right" vertical="top" wrapText="1" indent="1"/>
    </xf>
    <xf numFmtId="0" fontId="22" fillId="0" borderId="18" xfId="7" applyFont="1" applyBorder="1" applyAlignment="1">
      <alignment horizontal="right" vertical="top" wrapText="1" indent="1"/>
    </xf>
    <xf numFmtId="0" fontId="23" fillId="0" borderId="0" xfId="7" applyFont="1" applyBorder="1" applyAlignment="1">
      <alignment horizontal="right"/>
    </xf>
    <xf numFmtId="0" fontId="12" fillId="0" borderId="18" xfId="7" applyBorder="1"/>
    <xf numFmtId="0" fontId="17" fillId="0" borderId="19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readingOrder="2"/>
    </xf>
    <xf numFmtId="0" fontId="17" fillId="0" borderId="18" xfId="0" applyFont="1" applyBorder="1" applyAlignment="1">
      <alignment horizontal="center" wrapText="1" readingOrder="2"/>
    </xf>
    <xf numFmtId="0" fontId="29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vertical="center"/>
    </xf>
    <xf numFmtId="0" fontId="17" fillId="0" borderId="21" xfId="6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right" indent="1"/>
    </xf>
    <xf numFmtId="1" fontId="1" fillId="0" borderId="18" xfId="0" applyNumberFormat="1" applyFont="1" applyBorder="1" applyAlignment="1">
      <alignment horizontal="right" vertical="center" indent="1"/>
    </xf>
    <xf numFmtId="166" fontId="1" fillId="0" borderId="0" xfId="0" applyNumberFormat="1" applyFont="1" applyAlignment="1">
      <alignment horizontal="right"/>
    </xf>
    <xf numFmtId="3" fontId="1" fillId="0" borderId="18" xfId="0" applyNumberFormat="1" applyFont="1" applyBorder="1" applyAlignment="1">
      <alignment horizontal="right" vertical="center" indent="1" readingOrder="2"/>
    </xf>
    <xf numFmtId="0" fontId="0" fillId="0" borderId="0" xfId="0" applyBorder="1" applyAlignment="1">
      <alignment horizontal="right" vertical="center"/>
    </xf>
    <xf numFmtId="0" fontId="1" fillId="0" borderId="0" xfId="0" applyFont="1" applyBorder="1"/>
    <xf numFmtId="1" fontId="5" fillId="0" borderId="18" xfId="0" applyNumberFormat="1" applyFont="1" applyBorder="1"/>
    <xf numFmtId="0" fontId="94" fillId="0" borderId="0" xfId="0" applyFont="1"/>
    <xf numFmtId="3" fontId="29" fillId="0" borderId="21" xfId="0" applyNumberFormat="1" applyFont="1" applyBorder="1" applyAlignment="1">
      <alignment horizontal="right" vertical="center" indent="1" readingOrder="1"/>
    </xf>
    <xf numFmtId="0" fontId="12" fillId="0" borderId="18" xfId="7" applyBorder="1" applyAlignment="1">
      <alignment vertical="top"/>
    </xf>
    <xf numFmtId="166" fontId="1" fillId="0" borderId="18" xfId="7" applyNumberFormat="1" applyFont="1" applyBorder="1" applyAlignment="1">
      <alignment vertical="top"/>
    </xf>
    <xf numFmtId="166" fontId="1" fillId="0" borderId="25" xfId="7" applyNumberFormat="1" applyFont="1" applyBorder="1" applyAlignment="1">
      <alignment vertical="top"/>
    </xf>
    <xf numFmtId="1" fontId="0" fillId="0" borderId="0" xfId="0" applyNumberFormat="1" applyBorder="1" applyAlignment="1">
      <alignment horizontal="right" vertical="center"/>
    </xf>
    <xf numFmtId="166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/>
    <xf numFmtId="0" fontId="53" fillId="0" borderId="24" xfId="8" applyFont="1" applyBorder="1" applyAlignment="1">
      <alignment horizontal="center" vertical="center" wrapText="1"/>
    </xf>
    <xf numFmtId="1" fontId="1" fillId="0" borderId="29" xfId="0" applyNumberFormat="1" applyFont="1" applyBorder="1" applyAlignment="1">
      <alignment horizontal="right" vertical="center" indent="1"/>
    </xf>
    <xf numFmtId="0" fontId="3" fillId="0" borderId="16" xfId="0" applyFont="1" applyBorder="1"/>
    <xf numFmtId="1" fontId="0" fillId="0" borderId="16" xfId="0" applyNumberFormat="1" applyBorder="1" applyAlignment="1">
      <alignment vertical="center"/>
    </xf>
    <xf numFmtId="0" fontId="3" fillId="0" borderId="16" xfId="0" applyFont="1" applyFill="1" applyBorder="1"/>
    <xf numFmtId="0" fontId="40" fillId="0" borderId="16" xfId="0" applyFont="1" applyFill="1" applyBorder="1" applyAlignment="1">
      <alignment horizontal="left" vertical="center" wrapText="1" indent="1"/>
    </xf>
    <xf numFmtId="0" fontId="12" fillId="0" borderId="16" xfId="7" applyBorder="1" applyAlignment="1">
      <alignment vertical="top"/>
    </xf>
    <xf numFmtId="1" fontId="3" fillId="0" borderId="0" xfId="0" applyNumberFormat="1" applyFont="1" applyBorder="1" applyAlignment="1">
      <alignment horizontal="right" vertical="center"/>
    </xf>
    <xf numFmtId="1" fontId="12" fillId="0" borderId="16" xfId="7" applyNumberFormat="1" applyBorder="1" applyAlignment="1">
      <alignment vertical="top"/>
    </xf>
    <xf numFmtId="0" fontId="12" fillId="0" borderId="22" xfId="7" applyBorder="1" applyAlignment="1">
      <alignment vertical="top"/>
    </xf>
    <xf numFmtId="0" fontId="0" fillId="0" borderId="16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5" fillId="0" borderId="20" xfId="0" applyFont="1" applyBorder="1"/>
    <xf numFmtId="0" fontId="15" fillId="0" borderId="0" xfId="0" applyFont="1" applyAlignment="1"/>
    <xf numFmtId="0" fontId="1" fillId="0" borderId="19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7" applyFont="1" applyBorder="1" applyAlignment="1">
      <alignment vertical="top"/>
    </xf>
    <xf numFmtId="0" fontId="98" fillId="0" borderId="0" xfId="7" applyFont="1"/>
    <xf numFmtId="0" fontId="99" fillId="0" borderId="0" xfId="7" applyFont="1"/>
    <xf numFmtId="0" fontId="10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7" applyFont="1" applyAlignment="1">
      <alignment vertical="center"/>
    </xf>
    <xf numFmtId="0" fontId="1" fillId="0" borderId="18" xfId="0" applyFont="1" applyBorder="1" applyAlignment="1">
      <alignment horizontal="right" readingOrder="2"/>
    </xf>
    <xf numFmtId="0" fontId="10" fillId="0" borderId="0" xfId="0" applyFont="1" applyAlignment="1">
      <alignment vertical="center"/>
    </xf>
    <xf numFmtId="0" fontId="1" fillId="3" borderId="28" xfId="0" applyFont="1" applyFill="1" applyBorder="1" applyAlignment="1">
      <alignment horizontal="left" vertical="center" indent="1"/>
    </xf>
    <xf numFmtId="174" fontId="24" fillId="3" borderId="0" xfId="0" applyNumberFormat="1" applyFont="1" applyFill="1" applyBorder="1" applyAlignment="1">
      <alignment horizontal="right" vertical="center" wrapText="1"/>
    </xf>
    <xf numFmtId="0" fontId="61" fillId="3" borderId="28" xfId="0" applyFont="1" applyFill="1" applyBorder="1" applyAlignment="1">
      <alignment horizontal="right" vertical="center" indent="1"/>
    </xf>
    <xf numFmtId="0" fontId="0" fillId="3" borderId="19" xfId="0" applyFill="1" applyBorder="1" applyAlignment="1">
      <alignment horizontal="left" vertical="center" indent="1"/>
    </xf>
    <xf numFmtId="0" fontId="0" fillId="3" borderId="0" xfId="0" applyFill="1" applyAlignment="1">
      <alignment vertical="center"/>
    </xf>
    <xf numFmtId="0" fontId="1" fillId="3" borderId="19" xfId="0" applyFont="1" applyFill="1" applyBorder="1" applyAlignment="1">
      <alignment horizontal="right" vertical="center"/>
    </xf>
    <xf numFmtId="0" fontId="62" fillId="3" borderId="19" xfId="0" applyFont="1" applyFill="1" applyBorder="1" applyAlignment="1">
      <alignment horizontal="left" vertical="center" indent="1"/>
    </xf>
    <xf numFmtId="174" fontId="0" fillId="3" borderId="0" xfId="0" applyNumberFormat="1" applyFill="1" applyAlignment="1">
      <alignment horizontal="right" vertical="center"/>
    </xf>
    <xf numFmtId="0" fontId="1" fillId="3" borderId="19" xfId="0" applyFont="1" applyFill="1" applyBorder="1" applyAlignment="1">
      <alignment horizontal="right" vertical="center" indent="1"/>
    </xf>
    <xf numFmtId="0" fontId="0" fillId="3" borderId="16" xfId="0" applyFill="1" applyBorder="1" applyAlignment="1">
      <alignment vertical="center"/>
    </xf>
    <xf numFmtId="1" fontId="0" fillId="3" borderId="0" xfId="0" applyNumberFormat="1" applyFill="1" applyAlignment="1">
      <alignment vertical="center"/>
    </xf>
    <xf numFmtId="0" fontId="1" fillId="3" borderId="21" xfId="0" applyFont="1" applyFill="1" applyBorder="1" applyAlignment="1">
      <alignment horizontal="left" vertical="center" indent="1"/>
    </xf>
    <xf numFmtId="1" fontId="0" fillId="3" borderId="22" xfId="0" applyNumberFormat="1" applyFill="1" applyBorder="1" applyAlignment="1">
      <alignment vertical="center"/>
    </xf>
    <xf numFmtId="1" fontId="0" fillId="3" borderId="17" xfId="0" applyNumberFormat="1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" fillId="3" borderId="21" xfId="0" applyFont="1" applyFill="1" applyBorder="1" applyAlignment="1">
      <alignment horizontal="right" vertical="center" indent="1"/>
    </xf>
    <xf numFmtId="0" fontId="7" fillId="3" borderId="19" xfId="0" applyFont="1" applyFill="1" applyBorder="1" applyAlignment="1">
      <alignment horizontal="left" vertical="center" wrapText="1" indent="1" shrinkToFit="1"/>
    </xf>
    <xf numFmtId="1" fontId="3" fillId="3" borderId="20" xfId="0" applyNumberFormat="1" applyFont="1" applyFill="1" applyBorder="1" applyAlignment="1">
      <alignment horizontal="right" vertical="center"/>
    </xf>
    <xf numFmtId="0" fontId="3" fillId="3" borderId="28" xfId="0" applyFont="1" applyFill="1" applyBorder="1" applyAlignment="1">
      <alignment horizontal="right" vertical="center" indent="1"/>
    </xf>
    <xf numFmtId="0" fontId="10" fillId="3" borderId="19" xfId="0" applyFont="1" applyFill="1" applyBorder="1" applyAlignment="1">
      <alignment horizontal="left" vertical="center" wrapText="1" indent="1" shrinkToFit="1"/>
    </xf>
    <xf numFmtId="0" fontId="0" fillId="3" borderId="0" xfId="0" applyFill="1"/>
    <xf numFmtId="0" fontId="0" fillId="3" borderId="16" xfId="0" applyFill="1" applyBorder="1"/>
    <xf numFmtId="0" fontId="0" fillId="3" borderId="0" xfId="0" applyFill="1" applyBorder="1"/>
    <xf numFmtId="0" fontId="3" fillId="3" borderId="19" xfId="0" applyFont="1" applyFill="1" applyBorder="1" applyAlignment="1">
      <alignment horizontal="left" vertical="center" wrapText="1" indent="1" shrinkToFit="1"/>
    </xf>
    <xf numFmtId="0" fontId="1" fillId="3" borderId="19" xfId="0" applyFont="1" applyFill="1" applyBorder="1" applyAlignment="1">
      <alignment horizontal="right" vertical="center" indent="1" readingOrder="2"/>
    </xf>
    <xf numFmtId="0" fontId="1" fillId="3" borderId="19" xfId="0" applyFont="1" applyFill="1" applyBorder="1" applyAlignment="1">
      <alignment horizontal="left" vertical="center" wrapText="1" indent="1" shrinkToFit="1"/>
    </xf>
    <xf numFmtId="1" fontId="1" fillId="3" borderId="0" xfId="0" applyNumberFormat="1" applyFont="1" applyFill="1" applyBorder="1"/>
    <xf numFmtId="0" fontId="3" fillId="3" borderId="16" xfId="0" applyFont="1" applyFill="1" applyBorder="1"/>
    <xf numFmtId="0" fontId="3" fillId="3" borderId="0" xfId="0" applyFont="1" applyFill="1" applyBorder="1"/>
    <xf numFmtId="0" fontId="3" fillId="3" borderId="19" xfId="0" applyFont="1" applyFill="1" applyBorder="1" applyAlignment="1">
      <alignment horizontal="right" vertical="center" indent="1"/>
    </xf>
    <xf numFmtId="0" fontId="3" fillId="3" borderId="0" xfId="0" applyFont="1" applyFill="1"/>
    <xf numFmtId="0" fontId="1" fillId="3" borderId="21" xfId="0" applyFont="1" applyFill="1" applyBorder="1"/>
    <xf numFmtId="0" fontId="0" fillId="3" borderId="22" xfId="0" applyFill="1" applyBorder="1"/>
    <xf numFmtId="0" fontId="0" fillId="3" borderId="17" xfId="0" applyFill="1" applyBorder="1"/>
    <xf numFmtId="0" fontId="3" fillId="3" borderId="21" xfId="0" applyFont="1" applyFill="1" applyBorder="1" applyAlignment="1">
      <alignment horizontal="right" vertical="center" indent="1"/>
    </xf>
    <xf numFmtId="0" fontId="7" fillId="3" borderId="19" xfId="0" applyFont="1" applyFill="1" applyBorder="1" applyAlignment="1">
      <alignment horizontal="left" vertical="center" indent="1"/>
    </xf>
    <xf numFmtId="1" fontId="3" fillId="3" borderId="0" xfId="0" applyNumberFormat="1" applyFont="1" applyFill="1" applyBorder="1" applyAlignment="1">
      <alignment horizontal="right" vertical="center"/>
    </xf>
    <xf numFmtId="0" fontId="10" fillId="3" borderId="19" xfId="0" applyFont="1" applyFill="1" applyBorder="1" applyAlignment="1">
      <alignment horizontal="left" vertical="center" indent="1"/>
    </xf>
    <xf numFmtId="0" fontId="3" fillId="3" borderId="28" xfId="0" applyFont="1" applyFill="1" applyBorder="1" applyAlignment="1">
      <alignment horizontal="left" vertical="center" indent="1"/>
    </xf>
    <xf numFmtId="1" fontId="0" fillId="3" borderId="0" xfId="0" applyNumberFormat="1" applyFill="1"/>
    <xf numFmtId="1" fontId="0" fillId="3" borderId="29" xfId="0" applyNumberFormat="1" applyFill="1" applyBorder="1"/>
    <xf numFmtId="0" fontId="3" fillId="3" borderId="29" xfId="0" applyFont="1" applyFill="1" applyBorder="1" applyAlignment="1">
      <alignment horizontal="right" vertical="center" indent="1"/>
    </xf>
    <xf numFmtId="0" fontId="14" fillId="3" borderId="19" xfId="0" applyFont="1" applyFill="1" applyBorder="1" applyAlignment="1">
      <alignment horizontal="left" vertical="center" indent="1"/>
    </xf>
    <xf numFmtId="1" fontId="0" fillId="3" borderId="18" xfId="0" applyNumberFormat="1" applyFill="1" applyBorder="1"/>
    <xf numFmtId="0" fontId="1" fillId="3" borderId="18" xfId="0" applyFont="1" applyFill="1" applyBorder="1" applyAlignment="1">
      <alignment horizontal="right" vertical="center" indent="1"/>
    </xf>
    <xf numFmtId="0" fontId="14" fillId="3" borderId="21" xfId="0" applyFont="1" applyFill="1" applyBorder="1" applyAlignment="1">
      <alignment horizontal="left" vertical="center" indent="1"/>
    </xf>
    <xf numFmtId="1" fontId="1" fillId="3" borderId="17" xfId="0" applyNumberFormat="1" applyFont="1" applyFill="1" applyBorder="1" applyAlignment="1">
      <alignment readingOrder="2"/>
    </xf>
    <xf numFmtId="1" fontId="1" fillId="3" borderId="25" xfId="0" applyNumberFormat="1" applyFont="1" applyFill="1" applyBorder="1" applyAlignment="1">
      <alignment readingOrder="2"/>
    </xf>
    <xf numFmtId="0" fontId="1" fillId="3" borderId="25" xfId="0" applyFont="1" applyFill="1" applyBorder="1" applyAlignment="1">
      <alignment horizontal="right" vertical="center" indent="1"/>
    </xf>
    <xf numFmtId="0" fontId="3" fillId="3" borderId="19" xfId="0" applyFont="1" applyFill="1" applyBorder="1" applyAlignment="1">
      <alignment horizontal="left" vertical="center" indent="1"/>
    </xf>
    <xf numFmtId="0" fontId="1" fillId="3" borderId="19" xfId="0" applyFont="1" applyFill="1" applyBorder="1" applyAlignment="1">
      <alignment horizontal="left" vertical="center" indent="1"/>
    </xf>
    <xf numFmtId="0" fontId="1" fillId="3" borderId="0" xfId="0" applyFont="1" applyFill="1"/>
    <xf numFmtId="0" fontId="1" fillId="3" borderId="0" xfId="0" applyFont="1" applyFill="1" applyBorder="1"/>
    <xf numFmtId="1" fontId="3" fillId="3" borderId="0" xfId="0" applyNumberFormat="1" applyFont="1" applyFill="1"/>
    <xf numFmtId="0" fontId="17" fillId="3" borderId="19" xfId="0" applyFont="1" applyFill="1" applyBorder="1" applyAlignment="1">
      <alignment horizontal="left" vertical="center" indent="1"/>
    </xf>
    <xf numFmtId="1" fontId="17" fillId="3" borderId="0" xfId="0" applyNumberFormat="1" applyFont="1" applyFill="1"/>
    <xf numFmtId="1" fontId="17" fillId="3" borderId="20" xfId="0" applyNumberFormat="1" applyFont="1" applyFill="1" applyBorder="1"/>
    <xf numFmtId="1" fontId="17" fillId="3" borderId="0" xfId="0" applyNumberFormat="1" applyFont="1" applyFill="1" applyBorder="1" applyAlignment="1">
      <alignment horizontal="right" vertical="center"/>
    </xf>
    <xf numFmtId="1" fontId="17" fillId="3" borderId="29" xfId="0" applyNumberFormat="1" applyFont="1" applyFill="1" applyBorder="1" applyAlignment="1">
      <alignment horizontal="right" vertical="center" indent="1"/>
    </xf>
    <xf numFmtId="3" fontId="17" fillId="3" borderId="18" xfId="0" applyNumberFormat="1" applyFont="1" applyFill="1" applyBorder="1" applyAlignment="1">
      <alignment horizontal="right" vertical="center" readingOrder="2"/>
    </xf>
    <xf numFmtId="0" fontId="48" fillId="3" borderId="19" xfId="0" applyFont="1" applyFill="1" applyBorder="1" applyAlignment="1">
      <alignment horizontal="left" vertical="center" wrapText="1" indent="1"/>
    </xf>
    <xf numFmtId="1" fontId="29" fillId="3" borderId="0" xfId="0" applyNumberFormat="1" applyFont="1" applyFill="1"/>
    <xf numFmtId="1" fontId="29" fillId="3" borderId="0" xfId="0" applyNumberFormat="1" applyFont="1" applyFill="1" applyBorder="1" applyAlignment="1">
      <alignment horizontal="right" indent="1"/>
    </xf>
    <xf numFmtId="1" fontId="29" fillId="3" borderId="0" xfId="0" applyNumberFormat="1" applyFont="1" applyFill="1" applyBorder="1" applyAlignment="1">
      <alignment horizontal="right" vertical="center"/>
    </xf>
    <xf numFmtId="1" fontId="29" fillId="3" borderId="18" xfId="0" applyNumberFormat="1" applyFont="1" applyFill="1" applyBorder="1" applyAlignment="1">
      <alignment horizontal="right" vertical="center" indent="1"/>
    </xf>
    <xf numFmtId="3" fontId="29" fillId="3" borderId="18" xfId="0" applyNumberFormat="1" applyFont="1" applyFill="1" applyBorder="1" applyAlignment="1">
      <alignment horizontal="right" vertical="center" indent="1" readingOrder="2"/>
    </xf>
    <xf numFmtId="0" fontId="40" fillId="3" borderId="19" xfId="0" applyFont="1" applyFill="1" applyBorder="1" applyAlignment="1">
      <alignment horizontal="left" vertical="center" wrapText="1" indent="1"/>
    </xf>
    <xf numFmtId="1" fontId="29" fillId="3" borderId="0" xfId="0" applyNumberFormat="1" applyFont="1" applyFill="1" applyAlignment="1">
      <alignment horizontal="right"/>
    </xf>
    <xf numFmtId="1" fontId="29" fillId="3" borderId="0" xfId="0" applyNumberFormat="1" applyFont="1" applyFill="1" applyBorder="1" applyAlignment="1">
      <alignment horizontal="right" indent="1" readingOrder="2"/>
    </xf>
    <xf numFmtId="0" fontId="29" fillId="3" borderId="18" xfId="0" applyFont="1" applyFill="1" applyBorder="1" applyAlignment="1">
      <alignment horizontal="right" vertical="center" indent="1" readingOrder="2"/>
    </xf>
    <xf numFmtId="1" fontId="29" fillId="3" borderId="0" xfId="0" applyNumberFormat="1" applyFont="1" applyFill="1" applyBorder="1"/>
    <xf numFmtId="0" fontId="41" fillId="3" borderId="21" xfId="0" applyFont="1" applyFill="1" applyBorder="1" applyAlignment="1">
      <alignment horizontal="left" vertical="center" wrapText="1" indent="1"/>
    </xf>
    <xf numFmtId="1" fontId="29" fillId="3" borderId="22" xfId="0" applyNumberFormat="1" applyFont="1" applyFill="1" applyBorder="1"/>
    <xf numFmtId="1" fontId="29" fillId="3" borderId="17" xfId="0" applyNumberFormat="1" applyFont="1" applyFill="1" applyBorder="1" applyAlignment="1">
      <alignment horizontal="right" indent="1"/>
    </xf>
    <xf numFmtId="1" fontId="29" fillId="3" borderId="17" xfId="0" applyNumberFormat="1" applyFont="1" applyFill="1" applyBorder="1" applyAlignment="1">
      <alignment horizontal="right"/>
    </xf>
    <xf numFmtId="1" fontId="29" fillId="3" borderId="17" xfId="0" applyNumberFormat="1" applyFont="1" applyFill="1" applyBorder="1" applyAlignment="1">
      <alignment horizontal="right" vertical="center"/>
    </xf>
    <xf numFmtId="1" fontId="29" fillId="3" borderId="25" xfId="0" applyNumberFormat="1" applyFont="1" applyFill="1" applyBorder="1" applyAlignment="1">
      <alignment horizontal="right" vertical="center" indent="1"/>
    </xf>
    <xf numFmtId="3" fontId="29" fillId="3" borderId="25" xfId="0" applyNumberFormat="1" applyFont="1" applyFill="1" applyBorder="1" applyAlignment="1">
      <alignment horizontal="right" vertical="center" indent="1" readingOrder="2"/>
    </xf>
    <xf numFmtId="1" fontId="7" fillId="3" borderId="20" xfId="0" applyNumberFormat="1" applyFont="1" applyFill="1" applyBorder="1" applyAlignment="1">
      <alignment horizontal="right" vertical="center"/>
    </xf>
    <xf numFmtId="1" fontId="7" fillId="3" borderId="29" xfId="0" applyNumberFormat="1" applyFont="1" applyFill="1" applyBorder="1" applyAlignment="1">
      <alignment horizontal="right" vertical="center"/>
    </xf>
    <xf numFmtId="3" fontId="3" fillId="3" borderId="18" xfId="0" applyNumberFormat="1" applyFont="1" applyFill="1" applyBorder="1" applyAlignment="1">
      <alignment horizontal="right" vertical="center" readingOrder="2"/>
    </xf>
    <xf numFmtId="0" fontId="53" fillId="3" borderId="19" xfId="0" applyFont="1" applyFill="1" applyBorder="1" applyAlignment="1">
      <alignment horizontal="left" vertical="center" wrapText="1" indent="1"/>
    </xf>
    <xf numFmtId="1" fontId="1" fillId="3" borderId="0" xfId="0" applyNumberFormat="1" applyFont="1" applyFill="1" applyAlignment="1">
      <alignment horizontal="right" vertical="center" readingOrder="2"/>
    </xf>
    <xf numFmtId="1" fontId="0" fillId="3" borderId="0" xfId="0" applyNumberFormat="1" applyFill="1" applyBorder="1"/>
    <xf numFmtId="1" fontId="10" fillId="3" borderId="0" xfId="0" applyNumberFormat="1" applyFont="1" applyFill="1" applyBorder="1" applyAlignment="1">
      <alignment vertical="center"/>
    </xf>
    <xf numFmtId="1" fontId="10" fillId="3" borderId="0" xfId="0" applyNumberFormat="1" applyFont="1" applyFill="1" applyBorder="1" applyAlignment="1">
      <alignment horizontal="right" vertical="center"/>
    </xf>
    <xf numFmtId="1" fontId="10" fillId="3" borderId="18" xfId="0" applyNumberFormat="1" applyFont="1" applyFill="1" applyBorder="1" applyAlignment="1">
      <alignment horizontal="right" vertical="center" indent="1"/>
    </xf>
    <xf numFmtId="3" fontId="10" fillId="3" borderId="18" xfId="8" applyNumberFormat="1" applyFont="1" applyFill="1" applyBorder="1" applyAlignment="1">
      <alignment horizontal="right" vertical="center" indent="1"/>
    </xf>
    <xf numFmtId="0" fontId="10" fillId="3" borderId="18" xfId="0" applyFont="1" applyFill="1" applyBorder="1" applyAlignment="1">
      <alignment horizontal="right" vertical="center" indent="1" readingOrder="2"/>
    </xf>
    <xf numFmtId="1" fontId="10" fillId="3" borderId="0" xfId="0" applyNumberFormat="1" applyFont="1" applyFill="1" applyAlignment="1">
      <alignment vertical="center"/>
    </xf>
    <xf numFmtId="3" fontId="10" fillId="3" borderId="18" xfId="0" applyNumberFormat="1" applyFont="1" applyFill="1" applyBorder="1" applyAlignment="1">
      <alignment horizontal="right" vertical="center" indent="1" readingOrder="2"/>
    </xf>
    <xf numFmtId="0" fontId="53" fillId="3" borderId="21" xfId="0" applyFont="1" applyFill="1" applyBorder="1" applyAlignment="1">
      <alignment horizontal="left" vertical="center" wrapText="1" indent="1"/>
    </xf>
    <xf numFmtId="1" fontId="1" fillId="3" borderId="22" xfId="0" applyNumberFormat="1" applyFont="1" applyFill="1" applyBorder="1" applyAlignment="1">
      <alignment horizontal="right" vertical="center" readingOrder="2"/>
    </xf>
    <xf numFmtId="1" fontId="0" fillId="3" borderId="17" xfId="0" applyNumberFormat="1" applyFill="1" applyBorder="1"/>
    <xf numFmtId="1" fontId="10" fillId="3" borderId="17" xfId="0" applyNumberFormat="1" applyFont="1" applyFill="1" applyBorder="1" applyAlignment="1">
      <alignment vertical="center"/>
    </xf>
    <xf numFmtId="1" fontId="0" fillId="3" borderId="17" xfId="0" applyNumberFormat="1" applyFont="1" applyFill="1" applyBorder="1" applyAlignment="1">
      <alignment vertical="center"/>
    </xf>
    <xf numFmtId="1" fontId="10" fillId="3" borderId="17" xfId="0" applyNumberFormat="1" applyFont="1" applyFill="1" applyBorder="1" applyAlignment="1">
      <alignment horizontal="right" vertical="center"/>
    </xf>
    <xf numFmtId="1" fontId="10" fillId="3" borderId="25" xfId="0" applyNumberFormat="1" applyFont="1" applyFill="1" applyBorder="1" applyAlignment="1">
      <alignment horizontal="right" vertical="center" indent="1"/>
    </xf>
    <xf numFmtId="3" fontId="10" fillId="3" borderId="25" xfId="8" applyNumberFormat="1" applyFont="1" applyFill="1" applyBorder="1" applyAlignment="1">
      <alignment horizontal="right" vertical="center" indent="1"/>
    </xf>
    <xf numFmtId="0" fontId="1" fillId="3" borderId="28" xfId="0" applyFont="1" applyFill="1" applyBorder="1" applyAlignment="1">
      <alignment horizontal="right" vertical="center" indent="1" readingOrder="2"/>
    </xf>
    <xf numFmtId="1" fontId="0" fillId="3" borderId="0" xfId="0" applyNumberFormat="1" applyFill="1" applyBorder="1" applyAlignment="1">
      <alignment vertical="center"/>
    </xf>
    <xf numFmtId="1" fontId="22" fillId="3" borderId="0" xfId="0" applyNumberFormat="1" applyFont="1" applyFill="1"/>
    <xf numFmtId="1" fontId="22" fillId="3" borderId="29" xfId="0" applyNumberFormat="1" applyFont="1" applyFill="1" applyBorder="1"/>
    <xf numFmtId="3" fontId="3" fillId="3" borderId="18" xfId="7" applyNumberFormat="1" applyFont="1" applyFill="1" applyBorder="1" applyAlignment="1">
      <alignment horizontal="right" vertical="center" indent="1"/>
    </xf>
    <xf numFmtId="0" fontId="24" fillId="3" borderId="19" xfId="0" applyFont="1" applyFill="1" applyBorder="1" applyAlignment="1">
      <alignment horizontal="left" vertical="center" indent="1"/>
    </xf>
    <xf numFmtId="0" fontId="5" fillId="3" borderId="0" xfId="0" applyFont="1" applyFill="1"/>
    <xf numFmtId="0" fontId="5" fillId="3" borderId="18" xfId="0" applyFont="1" applyFill="1" applyBorder="1"/>
    <xf numFmtId="0" fontId="24" fillId="3" borderId="18" xfId="0" applyFont="1" applyFill="1" applyBorder="1" applyAlignment="1">
      <alignment horizontal="right" vertical="center" indent="1"/>
    </xf>
    <xf numFmtId="0" fontId="29" fillId="3" borderId="0" xfId="0" applyFont="1" applyFill="1"/>
    <xf numFmtId="0" fontId="1" fillId="3" borderId="28" xfId="0" applyFont="1" applyFill="1" applyBorder="1" applyAlignment="1">
      <alignment horizontal="right" vertical="center" indent="1"/>
    </xf>
    <xf numFmtId="0" fontId="29" fillId="3" borderId="0" xfId="0" applyFont="1" applyFill="1" applyAlignment="1">
      <alignment horizontal="right"/>
    </xf>
    <xf numFmtId="0" fontId="29" fillId="3" borderId="0" xfId="0" applyFont="1" applyFill="1" applyBorder="1"/>
    <xf numFmtId="0" fontId="15" fillId="3" borderId="16" xfId="0" applyFont="1" applyFill="1" applyBorder="1" applyAlignment="1">
      <alignment horizontal="left" vertical="center" wrapText="1" indent="1"/>
    </xf>
    <xf numFmtId="0" fontId="10" fillId="3" borderId="19" xfId="0" applyFont="1" applyFill="1" applyBorder="1" applyAlignment="1">
      <alignment horizontal="left" vertical="center" wrapText="1"/>
    </xf>
    <xf numFmtId="1" fontId="0" fillId="3" borderId="16" xfId="0" applyNumberFormat="1" applyFill="1" applyBorder="1" applyAlignment="1">
      <alignment vertical="center"/>
    </xf>
    <xf numFmtId="1" fontId="0" fillId="3" borderId="0" xfId="0" applyNumberForma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5" fillId="3" borderId="19" xfId="0" applyFont="1" applyFill="1" applyBorder="1" applyAlignment="1">
      <alignment vertical="center" wrapText="1" shrinkToFit="1"/>
    </xf>
    <xf numFmtId="0" fontId="1" fillId="3" borderId="19" xfId="0" applyFont="1" applyFill="1" applyBorder="1" applyAlignment="1">
      <alignment horizontal="right" vertical="center" wrapText="1" indent="1" readingOrder="2"/>
    </xf>
    <xf numFmtId="0" fontId="10" fillId="3" borderId="19" xfId="0" applyFont="1" applyFill="1" applyBorder="1" applyAlignment="1">
      <alignment horizontal="left" vertical="center"/>
    </xf>
    <xf numFmtId="0" fontId="0" fillId="3" borderId="0" xfId="0" applyFill="1" applyBorder="1" applyAlignment="1">
      <alignment horizontal="right" vertical="center"/>
    </xf>
    <xf numFmtId="0" fontId="5" fillId="3" borderId="19" xfId="0" applyFont="1" applyFill="1" applyBorder="1" applyAlignment="1">
      <alignment vertical="center"/>
    </xf>
    <xf numFmtId="0" fontId="15" fillId="3" borderId="22" xfId="0" applyFont="1" applyFill="1" applyBorder="1" applyAlignment="1">
      <alignment horizontal="left" vertical="center" wrapText="1" indent="1"/>
    </xf>
    <xf numFmtId="0" fontId="10" fillId="3" borderId="21" xfId="0" applyFont="1" applyFill="1" applyBorder="1" applyAlignment="1">
      <alignment horizontal="left" vertical="center" wrapText="1"/>
    </xf>
    <xf numFmtId="1" fontId="0" fillId="3" borderId="17" xfId="0" applyNumberFormat="1" applyFill="1" applyBorder="1" applyAlignment="1">
      <alignment horizontal="right" vertical="center"/>
    </xf>
    <xf numFmtId="0" fontId="0" fillId="3" borderId="17" xfId="0" applyFill="1" applyBorder="1" applyAlignment="1">
      <alignment horizontal="right" vertical="center"/>
    </xf>
    <xf numFmtId="0" fontId="5" fillId="3" borderId="2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horizontal="right" vertical="center" wrapText="1" indent="1" readingOrder="2"/>
    </xf>
    <xf numFmtId="0" fontId="7" fillId="3" borderId="28" xfId="7" applyFont="1" applyFill="1" applyBorder="1" applyAlignment="1">
      <alignment horizontal="left" vertical="center" indent="1"/>
    </xf>
    <xf numFmtId="166" fontId="3" fillId="3" borderId="0" xfId="0" applyNumberFormat="1" applyFont="1" applyFill="1"/>
    <xf numFmtId="166" fontId="3" fillId="3" borderId="20" xfId="0" applyNumberFormat="1" applyFont="1" applyFill="1" applyBorder="1"/>
    <xf numFmtId="166" fontId="3" fillId="3" borderId="29" xfId="0" applyNumberFormat="1" applyFont="1" applyFill="1" applyBorder="1"/>
    <xf numFmtId="0" fontId="10" fillId="3" borderId="19" xfId="7" applyFont="1" applyFill="1" applyBorder="1" applyAlignment="1">
      <alignment horizontal="left" vertical="center" indent="1"/>
    </xf>
    <xf numFmtId="166" fontId="1" fillId="3" borderId="0" xfId="0" applyNumberFormat="1" applyFont="1" applyFill="1"/>
    <xf numFmtId="0" fontId="1" fillId="3" borderId="18" xfId="0" applyFont="1" applyFill="1" applyBorder="1"/>
    <xf numFmtId="0" fontId="10" fillId="3" borderId="18" xfId="7" applyFont="1" applyFill="1" applyBorder="1" applyAlignment="1">
      <alignment horizontal="right" vertical="center" indent="1"/>
    </xf>
    <xf numFmtId="0" fontId="92" fillId="3" borderId="19" xfId="0" applyFont="1" applyFill="1" applyBorder="1" applyAlignment="1">
      <alignment horizontal="left" vertical="center" wrapText="1" indent="1"/>
    </xf>
    <xf numFmtId="0" fontId="1" fillId="3" borderId="18" xfId="7" applyFont="1" applyFill="1" applyBorder="1" applyAlignment="1">
      <alignment horizontal="right" vertical="center" indent="1"/>
    </xf>
    <xf numFmtId="3" fontId="29" fillId="3" borderId="18" xfId="0" applyNumberFormat="1" applyFont="1" applyFill="1" applyBorder="1" applyAlignment="1">
      <alignment horizontal="right" vertical="center" indent="1" readingOrder="1"/>
    </xf>
    <xf numFmtId="0" fontId="1" fillId="3" borderId="19" xfId="7" applyFont="1" applyFill="1" applyBorder="1" applyAlignment="1">
      <alignment horizontal="left" vertical="center" indent="1"/>
    </xf>
    <xf numFmtId="166" fontId="1" fillId="3" borderId="22" xfId="0" applyNumberFormat="1" applyFont="1" applyFill="1" applyBorder="1"/>
    <xf numFmtId="0" fontId="1" fillId="3" borderId="17" xfId="0" applyFont="1" applyFill="1" applyBorder="1"/>
    <xf numFmtId="0" fontId="1" fillId="3" borderId="25" xfId="0" applyFont="1" applyFill="1" applyBorder="1"/>
    <xf numFmtId="0" fontId="1" fillId="3" borderId="25" xfId="7" applyFont="1" applyFill="1" applyBorder="1" applyAlignment="1">
      <alignment horizontal="right" vertical="center" indent="1"/>
    </xf>
    <xf numFmtId="0" fontId="7" fillId="3" borderId="28" xfId="0" applyFont="1" applyFill="1" applyBorder="1" applyAlignment="1">
      <alignment horizontal="left" vertical="center" wrapText="1" indent="1"/>
    </xf>
    <xf numFmtId="1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29" xfId="0" applyFont="1" applyFill="1" applyBorder="1" applyAlignment="1">
      <alignment vertical="center"/>
    </xf>
    <xf numFmtId="3" fontId="17" fillId="3" borderId="18" xfId="7" applyNumberFormat="1" applyFont="1" applyFill="1" applyBorder="1" applyAlignment="1">
      <alignment horizontal="right" vertical="center" indent="1"/>
    </xf>
    <xf numFmtId="0" fontId="10" fillId="3" borderId="19" xfId="0" applyFont="1" applyFill="1" applyBorder="1" applyAlignment="1">
      <alignment horizontal="left" vertical="center" wrapText="1" indent="1"/>
    </xf>
    <xf numFmtId="0" fontId="0" fillId="3" borderId="18" xfId="0" applyFill="1" applyBorder="1"/>
    <xf numFmtId="0" fontId="7" fillId="3" borderId="19" xfId="0" applyFont="1" applyFill="1" applyBorder="1" applyAlignment="1">
      <alignment horizontal="left" vertical="center" wrapText="1" indent="1"/>
    </xf>
    <xf numFmtId="0" fontId="3" fillId="3" borderId="18" xfId="0" applyFont="1" applyFill="1" applyBorder="1" applyAlignment="1">
      <alignment vertical="center"/>
    </xf>
    <xf numFmtId="49" fontId="17" fillId="3" borderId="18" xfId="0" applyNumberFormat="1" applyFont="1" applyFill="1" applyBorder="1" applyAlignment="1">
      <alignment horizontal="right" vertical="center"/>
    </xf>
    <xf numFmtId="0" fontId="17" fillId="3" borderId="28" xfId="0" applyFont="1" applyFill="1" applyBorder="1" applyAlignment="1">
      <alignment horizontal="left" vertical="center" indent="1"/>
    </xf>
    <xf numFmtId="1" fontId="17" fillId="3" borderId="0" xfId="0" applyNumberFormat="1" applyFont="1" applyFill="1" applyBorder="1" applyAlignment="1">
      <alignment vertical="center"/>
    </xf>
    <xf numFmtId="1" fontId="17" fillId="3" borderId="18" xfId="0" applyNumberFormat="1" applyFont="1" applyFill="1" applyBorder="1" applyAlignment="1">
      <alignment vertical="center"/>
    </xf>
    <xf numFmtId="1" fontId="29" fillId="3" borderId="16" xfId="0" applyNumberFormat="1" applyFont="1" applyFill="1" applyBorder="1" applyAlignment="1">
      <alignment horizontal="right" vertical="center"/>
    </xf>
    <xf numFmtId="0" fontId="29" fillId="3" borderId="0" xfId="0" applyFont="1" applyFill="1" applyBorder="1" applyAlignment="1">
      <alignment horizontal="right" vertical="center"/>
    </xf>
    <xf numFmtId="0" fontId="29" fillId="3" borderId="18" xfId="0" applyFont="1" applyFill="1" applyBorder="1" applyAlignment="1">
      <alignment horizontal="right" vertical="center" indent="1"/>
    </xf>
    <xf numFmtId="0" fontId="40" fillId="3" borderId="21" xfId="0" applyFont="1" applyFill="1" applyBorder="1" applyAlignment="1">
      <alignment horizontal="left" vertical="center" wrapText="1" indent="1"/>
    </xf>
    <xf numFmtId="0" fontId="29" fillId="3" borderId="17" xfId="0" applyFont="1" applyFill="1" applyBorder="1"/>
    <xf numFmtId="0" fontId="29" fillId="3" borderId="25" xfId="0" applyFont="1" applyFill="1" applyBorder="1" applyAlignment="1">
      <alignment horizontal="right" indent="1"/>
    </xf>
    <xf numFmtId="0" fontId="3" fillId="3" borderId="19" xfId="0" applyFont="1" applyFill="1" applyBorder="1" applyAlignment="1">
      <alignment horizontal="left" vertical="center" wrapText="1" indent="1"/>
    </xf>
    <xf numFmtId="1" fontId="1" fillId="3" borderId="16" xfId="0" applyNumberFormat="1" applyFont="1" applyFill="1" applyBorder="1" applyAlignment="1">
      <alignment horizontal="right" vertical="center" wrapText="1"/>
    </xf>
    <xf numFmtId="1" fontId="1" fillId="3" borderId="0" xfId="0" applyNumberFormat="1" applyFont="1" applyFill="1" applyAlignment="1">
      <alignment horizontal="right" vertical="center" wrapText="1"/>
    </xf>
    <xf numFmtId="1" fontId="1" fillId="3" borderId="18" xfId="0" applyNumberFormat="1" applyFont="1" applyFill="1" applyBorder="1" applyAlignment="1">
      <alignment vertical="center" wrapText="1"/>
    </xf>
    <xf numFmtId="0" fontId="3" fillId="3" borderId="18" xfId="0" applyFont="1" applyFill="1" applyBorder="1" applyAlignment="1">
      <alignment horizontal="right" vertical="center"/>
    </xf>
    <xf numFmtId="1" fontId="1" fillId="3" borderId="0" xfId="0" applyNumberFormat="1" applyFont="1" applyFill="1" applyAlignment="1">
      <alignment horizontal="right" vertical="center" wrapText="1" readingOrder="2"/>
    </xf>
    <xf numFmtId="0" fontId="3" fillId="3" borderId="21" xfId="0" applyFont="1" applyFill="1" applyBorder="1" applyAlignment="1">
      <alignment horizontal="left" vertical="center" wrapText="1" indent="1"/>
    </xf>
    <xf numFmtId="1" fontId="1" fillId="3" borderId="22" xfId="0" applyNumberFormat="1" applyFont="1" applyFill="1" applyBorder="1" applyAlignment="1">
      <alignment horizontal="right" vertical="center" wrapText="1"/>
    </xf>
    <xf numFmtId="1" fontId="1" fillId="3" borderId="17" xfId="0" applyNumberFormat="1" applyFont="1" applyFill="1" applyBorder="1" applyAlignment="1">
      <alignment horizontal="right" vertical="center" wrapText="1"/>
    </xf>
    <xf numFmtId="1" fontId="1" fillId="3" borderId="25" xfId="0" applyNumberFormat="1" applyFont="1" applyFill="1" applyBorder="1" applyAlignment="1">
      <alignment horizontal="right" vertical="center" wrapText="1"/>
    </xf>
    <xf numFmtId="0" fontId="3" fillId="3" borderId="21" xfId="0" applyFont="1" applyFill="1" applyBorder="1" applyAlignment="1">
      <alignment horizontal="right" vertical="center"/>
    </xf>
    <xf numFmtId="0" fontId="5" fillId="3" borderId="19" xfId="7" applyFont="1" applyFill="1" applyBorder="1" applyAlignment="1">
      <alignment horizontal="left" vertical="top" wrapText="1" indent="1"/>
    </xf>
    <xf numFmtId="0" fontId="5" fillId="3" borderId="28" xfId="7" applyFont="1" applyFill="1" applyBorder="1" applyAlignment="1">
      <alignment horizontal="left" vertical="top"/>
    </xf>
    <xf numFmtId="0" fontId="12" fillId="3" borderId="33" xfId="7" applyFill="1" applyBorder="1" applyAlignment="1">
      <alignment vertical="top"/>
    </xf>
    <xf numFmtId="0" fontId="12" fillId="3" borderId="20" xfId="7" applyFill="1" applyBorder="1" applyAlignment="1">
      <alignment vertical="top"/>
    </xf>
    <xf numFmtId="0" fontId="12" fillId="3" borderId="29" xfId="7" applyFill="1" applyBorder="1" applyAlignment="1">
      <alignment vertical="top"/>
    </xf>
    <xf numFmtId="0" fontId="1" fillId="3" borderId="28" xfId="7" applyFont="1" applyFill="1" applyBorder="1" applyAlignment="1">
      <alignment horizontal="right" vertical="top"/>
    </xf>
    <xf numFmtId="0" fontId="1" fillId="3" borderId="18" xfId="7" applyFont="1" applyFill="1" applyBorder="1" applyAlignment="1">
      <alignment horizontal="right" vertical="top" wrapText="1" indent="1"/>
    </xf>
    <xf numFmtId="0" fontId="5" fillId="3" borderId="19" xfId="7" applyFont="1" applyFill="1" applyBorder="1" applyAlignment="1">
      <alignment horizontal="left" vertical="top"/>
    </xf>
    <xf numFmtId="0" fontId="12" fillId="3" borderId="16" xfId="7" applyFill="1" applyBorder="1" applyAlignment="1">
      <alignment vertical="top"/>
    </xf>
    <xf numFmtId="1" fontId="12" fillId="3" borderId="0" xfId="7" applyNumberFormat="1" applyFill="1" applyBorder="1" applyAlignment="1">
      <alignment vertical="top"/>
    </xf>
    <xf numFmtId="1" fontId="12" fillId="3" borderId="18" xfId="7" applyNumberFormat="1" applyFill="1" applyBorder="1" applyAlignment="1">
      <alignment vertical="top"/>
    </xf>
    <xf numFmtId="0" fontId="1" fillId="3" borderId="18" xfId="7" applyFont="1" applyFill="1" applyBorder="1" applyAlignment="1">
      <alignment horizontal="right" vertical="top" wrapText="1"/>
    </xf>
    <xf numFmtId="0" fontId="5" fillId="3" borderId="19" xfId="7" applyFont="1" applyFill="1" applyBorder="1" applyAlignment="1">
      <alignment horizontal="left" vertical="top" wrapText="1"/>
    </xf>
    <xf numFmtId="166" fontId="12" fillId="3" borderId="0" xfId="7" applyNumberFormat="1" applyFill="1" applyBorder="1" applyAlignment="1">
      <alignment vertical="top"/>
    </xf>
    <xf numFmtId="166" fontId="12" fillId="3" borderId="18" xfId="7" applyNumberFormat="1" applyFill="1" applyBorder="1" applyAlignment="1">
      <alignment vertical="top"/>
    </xf>
    <xf numFmtId="166" fontId="1" fillId="3" borderId="0" xfId="7" applyNumberFormat="1" applyFont="1" applyFill="1" applyBorder="1" applyAlignment="1">
      <alignment vertical="top"/>
    </xf>
    <xf numFmtId="166" fontId="1" fillId="3" borderId="18" xfId="7" applyNumberFormat="1" applyFont="1" applyFill="1" applyBorder="1" applyAlignment="1">
      <alignment vertical="top"/>
    </xf>
    <xf numFmtId="0" fontId="1" fillId="3" borderId="19" xfId="7" applyFont="1" applyFill="1" applyBorder="1" applyAlignment="1">
      <alignment horizontal="right" vertical="top" wrapText="1"/>
    </xf>
    <xf numFmtId="0" fontId="1" fillId="3" borderId="19" xfId="7" applyFont="1" applyFill="1" applyBorder="1" applyAlignment="1">
      <alignment horizontal="right" vertical="top" wrapText="1" indent="1"/>
    </xf>
    <xf numFmtId="0" fontId="5" fillId="3" borderId="19" xfId="7" applyFont="1" applyFill="1" applyBorder="1" applyAlignment="1">
      <alignment vertical="top"/>
    </xf>
    <xf numFmtId="0" fontId="1" fillId="3" borderId="19" xfId="7" applyFont="1" applyFill="1" applyBorder="1" applyAlignment="1">
      <alignment horizontal="right" vertical="top"/>
    </xf>
    <xf numFmtId="0" fontId="7" fillId="3" borderId="19" xfId="7" applyFont="1" applyFill="1" applyBorder="1" applyAlignment="1">
      <alignment horizontal="left" vertical="center" indent="1"/>
    </xf>
    <xf numFmtId="166" fontId="17" fillId="3" borderId="0" xfId="7" applyNumberFormat="1" applyFont="1" applyFill="1" applyBorder="1" applyAlignment="1">
      <alignment vertical="center"/>
    </xf>
    <xf numFmtId="1" fontId="17" fillId="3" borderId="0" xfId="7" applyNumberFormat="1" applyFont="1" applyFill="1" applyBorder="1" applyAlignment="1">
      <alignment vertical="center"/>
    </xf>
    <xf numFmtId="1" fontId="12" fillId="3" borderId="0" xfId="7" applyNumberFormat="1" applyFill="1"/>
    <xf numFmtId="0" fontId="12" fillId="3" borderId="0" xfId="7" applyFill="1"/>
    <xf numFmtId="0" fontId="17" fillId="3" borderId="0" xfId="7" applyFont="1" applyFill="1" applyAlignment="1">
      <alignment vertical="center"/>
    </xf>
    <xf numFmtId="0" fontId="17" fillId="3" borderId="29" xfId="7" applyFont="1" applyFill="1" applyBorder="1" applyAlignment="1">
      <alignment vertical="center"/>
    </xf>
    <xf numFmtId="166" fontId="12" fillId="3" borderId="0" xfId="7" applyNumberFormat="1" applyFill="1"/>
    <xf numFmtId="0" fontId="12" fillId="3" borderId="18" xfId="7" applyFill="1" applyBorder="1"/>
    <xf numFmtId="1" fontId="12" fillId="3" borderId="0" xfId="7" applyNumberFormat="1" applyFill="1" applyBorder="1"/>
    <xf numFmtId="0" fontId="12" fillId="3" borderId="0" xfId="7" applyFill="1" applyBorder="1"/>
    <xf numFmtId="0" fontId="10" fillId="3" borderId="21" xfId="7" applyFont="1" applyFill="1" applyBorder="1" applyAlignment="1">
      <alignment horizontal="left" vertical="center" indent="1"/>
    </xf>
    <xf numFmtId="166" fontId="12" fillId="3" borderId="22" xfId="7" applyNumberFormat="1" applyFill="1" applyBorder="1"/>
    <xf numFmtId="1" fontId="12" fillId="3" borderId="17" xfId="7" applyNumberFormat="1" applyFill="1" applyBorder="1"/>
    <xf numFmtId="0" fontId="12" fillId="3" borderId="17" xfId="7" applyFill="1" applyBorder="1"/>
    <xf numFmtId="0" fontId="12" fillId="3" borderId="25" xfId="7" applyFill="1" applyBorder="1"/>
    <xf numFmtId="0" fontId="10" fillId="3" borderId="25" xfId="7" applyFont="1" applyFill="1" applyBorder="1" applyAlignment="1">
      <alignment horizontal="right" vertical="center" indent="1"/>
    </xf>
    <xf numFmtId="0" fontId="58" fillId="3" borderId="28" xfId="0" applyFont="1" applyFill="1" applyBorder="1" applyAlignment="1">
      <alignment horizontal="left" vertical="center" indent="1"/>
    </xf>
    <xf numFmtId="0" fontId="3" fillId="3" borderId="0" xfId="7" applyFont="1" applyFill="1"/>
    <xf numFmtId="0" fontId="7" fillId="3" borderId="20" xfId="7" applyFont="1" applyFill="1" applyBorder="1"/>
    <xf numFmtId="0" fontId="7" fillId="3" borderId="0" xfId="7" applyFont="1" applyFill="1" applyBorder="1"/>
    <xf numFmtId="3" fontId="3" fillId="3" borderId="28" xfId="7" applyNumberFormat="1" applyFont="1" applyFill="1" applyBorder="1" applyAlignment="1">
      <alignment horizontal="right" vertical="center" indent="1"/>
    </xf>
    <xf numFmtId="0" fontId="12" fillId="3" borderId="19" xfId="0" applyFont="1" applyFill="1" applyBorder="1" applyAlignment="1">
      <alignment horizontal="left" vertical="center" indent="1"/>
    </xf>
    <xf numFmtId="3" fontId="12" fillId="3" borderId="19" xfId="7" applyNumberFormat="1" applyFont="1" applyFill="1" applyBorder="1" applyAlignment="1">
      <alignment horizontal="right" vertical="center" indent="1"/>
    </xf>
    <xf numFmtId="0" fontId="59" fillId="3" borderId="19" xfId="0" applyFont="1" applyFill="1" applyBorder="1" applyAlignment="1">
      <alignment horizontal="left" vertical="center" wrapText="1" indent="1"/>
    </xf>
    <xf numFmtId="0" fontId="12" fillId="3" borderId="21" xfId="0" applyFont="1" applyFill="1" applyBorder="1" applyAlignment="1">
      <alignment horizontal="left" vertical="center" indent="1"/>
    </xf>
    <xf numFmtId="3" fontId="12" fillId="3" borderId="21" xfId="7" applyNumberFormat="1" applyFont="1" applyFill="1" applyBorder="1" applyAlignment="1">
      <alignment horizontal="right" vertical="center" indent="1"/>
    </xf>
    <xf numFmtId="2" fontId="3" fillId="3" borderId="0" xfId="0" applyNumberFormat="1" applyFont="1" applyFill="1" applyAlignment="1">
      <alignment vertical="center"/>
    </xf>
    <xf numFmtId="2" fontId="3" fillId="3" borderId="20" xfId="0" applyNumberFormat="1" applyFont="1" applyFill="1" applyBorder="1" applyAlignment="1">
      <alignment vertical="center"/>
    </xf>
    <xf numFmtId="1" fontId="3" fillId="3" borderId="29" xfId="0" applyNumberFormat="1" applyFont="1" applyFill="1" applyBorder="1" applyAlignment="1">
      <alignment vertical="center"/>
    </xf>
    <xf numFmtId="3" fontId="17" fillId="3" borderId="28" xfId="7" applyNumberFormat="1" applyFont="1" applyFill="1" applyBorder="1" applyAlignment="1">
      <alignment horizontal="right" vertical="center" indent="1"/>
    </xf>
    <xf numFmtId="166" fontId="1" fillId="3" borderId="16" xfId="0" applyNumberFormat="1" applyFont="1" applyFill="1" applyBorder="1" applyAlignment="1">
      <alignment horizontal="right" indent="1"/>
    </xf>
    <xf numFmtId="0" fontId="1" fillId="3" borderId="0" xfId="0" applyNumberFormat="1" applyFont="1" applyFill="1" applyAlignment="1"/>
    <xf numFmtId="1" fontId="1" fillId="3" borderId="18" xfId="0" applyNumberFormat="1" applyFont="1" applyFill="1" applyBorder="1" applyAlignment="1">
      <alignment horizontal="right" vertical="center" indent="1"/>
    </xf>
    <xf numFmtId="166" fontId="1" fillId="3" borderId="0" xfId="0" applyNumberFormat="1" applyFont="1" applyFill="1" applyAlignment="1">
      <alignment horizontal="right"/>
    </xf>
    <xf numFmtId="1" fontId="85" fillId="3" borderId="18" xfId="0" applyNumberFormat="1" applyFont="1" applyFill="1" applyBorder="1" applyAlignment="1">
      <alignment horizontal="right" vertical="center" wrapText="1" indent="1"/>
    </xf>
    <xf numFmtId="166" fontId="1" fillId="3" borderId="22" xfId="0" applyNumberFormat="1" applyFont="1" applyFill="1" applyBorder="1" applyAlignment="1">
      <alignment horizontal="right" indent="1"/>
    </xf>
    <xf numFmtId="166" fontId="1" fillId="3" borderId="17" xfId="0" applyNumberFormat="1" applyFont="1" applyFill="1" applyBorder="1" applyAlignment="1">
      <alignment horizontal="right"/>
    </xf>
    <xf numFmtId="166" fontId="1" fillId="3" borderId="17" xfId="0" applyNumberFormat="1" applyFont="1" applyFill="1" applyBorder="1"/>
    <xf numFmtId="1" fontId="1" fillId="3" borderId="25" xfId="0" applyNumberFormat="1" applyFont="1" applyFill="1" applyBorder="1" applyAlignment="1">
      <alignment horizontal="right" vertical="center" indent="1"/>
    </xf>
    <xf numFmtId="0" fontId="2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5" fillId="0" borderId="0" xfId="0" applyFont="1" applyAlignment="1">
      <alignment horizontal="center" vertical="center" readingOrder="2"/>
    </xf>
    <xf numFmtId="0" fontId="93" fillId="0" borderId="0" xfId="0" applyFont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readingOrder="2"/>
    </xf>
    <xf numFmtId="0" fontId="7" fillId="0" borderId="34" xfId="0" applyFont="1" applyBorder="1" applyAlignment="1">
      <alignment horizontal="center" vertical="center" readingOrder="2"/>
    </xf>
    <xf numFmtId="3" fontId="42" fillId="0" borderId="0" xfId="0" applyNumberFormat="1" applyFont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6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center" vertical="justify"/>
    </xf>
    <xf numFmtId="0" fontId="7" fillId="0" borderId="3" xfId="0" applyFont="1" applyBorder="1" applyAlignment="1">
      <alignment horizontal="center" vertical="justify"/>
    </xf>
    <xf numFmtId="0" fontId="9" fillId="0" borderId="0" xfId="0" applyFont="1" applyAlignment="1">
      <alignment horizontal="center"/>
    </xf>
    <xf numFmtId="3" fontId="9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97" fillId="0" borderId="0" xfId="0" applyFont="1" applyAlignment="1">
      <alignment horizontal="center" vertical="center" readingOrder="2"/>
    </xf>
    <xf numFmtId="0" fontId="3" fillId="0" borderId="2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60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5" fillId="0" borderId="9" xfId="6" applyFont="1" applyFill="1" applyBorder="1" applyAlignment="1">
      <alignment horizontal="center" vertical="center"/>
    </xf>
    <xf numFmtId="0" fontId="5" fillId="0" borderId="6" xfId="6" applyFont="1" applyFill="1" applyBorder="1" applyAlignment="1">
      <alignment horizontal="center" vertical="center"/>
    </xf>
    <xf numFmtId="3" fontId="72" fillId="0" borderId="0" xfId="0" applyNumberFormat="1" applyFont="1" applyBorder="1" applyAlignment="1">
      <alignment horizontal="left" vertical="justify"/>
    </xf>
    <xf numFmtId="3" fontId="72" fillId="0" borderId="0" xfId="0" applyNumberFormat="1" applyFont="1" applyBorder="1" applyAlignment="1">
      <alignment horizontal="center" vertical="justify"/>
    </xf>
    <xf numFmtId="0" fontId="45" fillId="0" borderId="0" xfId="8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1" fillId="0" borderId="0" xfId="8" applyFont="1" applyBorder="1" applyAlignment="1">
      <alignment horizontal="center"/>
    </xf>
    <xf numFmtId="0" fontId="7" fillId="0" borderId="35" xfId="8" applyFont="1" applyBorder="1" applyAlignment="1">
      <alignment horizontal="center" vertical="center"/>
    </xf>
    <xf numFmtId="0" fontId="7" fillId="0" borderId="36" xfId="8" applyFont="1" applyBorder="1" applyAlignment="1">
      <alignment horizontal="center" vertical="center"/>
    </xf>
    <xf numFmtId="0" fontId="7" fillId="0" borderId="37" xfId="8" applyFont="1" applyBorder="1" applyAlignment="1">
      <alignment horizontal="center" vertical="center"/>
    </xf>
    <xf numFmtId="0" fontId="7" fillId="0" borderId="38" xfId="8" applyFont="1" applyBorder="1" applyAlignment="1">
      <alignment horizontal="center" vertical="center"/>
    </xf>
    <xf numFmtId="0" fontId="17" fillId="0" borderId="39" xfId="8" applyFont="1" applyBorder="1" applyAlignment="1">
      <alignment horizontal="center" vertical="center" wrapText="1"/>
    </xf>
    <xf numFmtId="0" fontId="17" fillId="0" borderId="24" xfId="8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readingOrder="2"/>
    </xf>
    <xf numFmtId="0" fontId="7" fillId="0" borderId="28" xfId="8" applyFont="1" applyBorder="1" applyAlignment="1">
      <alignment horizontal="center" vertical="center"/>
    </xf>
    <xf numFmtId="0" fontId="7" fillId="0" borderId="21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21" xfId="8" applyFont="1" applyBorder="1" applyAlignment="1">
      <alignment horizontal="center" vertical="center"/>
    </xf>
    <xf numFmtId="0" fontId="88" fillId="0" borderId="14" xfId="0" applyFont="1" applyBorder="1" applyAlignment="1">
      <alignment horizontal="center" vertical="center" wrapText="1" readingOrder="2"/>
    </xf>
    <xf numFmtId="0" fontId="88" fillId="0" borderId="7" xfId="0" applyFont="1" applyBorder="1" applyAlignment="1">
      <alignment horizontal="center" vertical="center" wrapText="1" readingOrder="2"/>
    </xf>
    <xf numFmtId="0" fontId="17" fillId="0" borderId="14" xfId="8" applyFont="1" applyBorder="1" applyAlignment="1">
      <alignment horizontal="center"/>
    </xf>
    <xf numFmtId="0" fontId="17" fillId="0" borderId="7" xfId="8" applyFont="1" applyBorder="1" applyAlignment="1">
      <alignment horizontal="center"/>
    </xf>
    <xf numFmtId="0" fontId="29" fillId="0" borderId="3" xfId="7" applyFont="1" applyBorder="1" applyAlignment="1">
      <alignment horizontal="center"/>
    </xf>
    <xf numFmtId="0" fontId="29" fillId="0" borderId="6" xfId="0" applyFont="1" applyBorder="1"/>
    <xf numFmtId="0" fontId="29" fillId="0" borderId="40" xfId="8" applyFont="1" applyBorder="1" applyAlignment="1">
      <alignment horizontal="center"/>
    </xf>
    <xf numFmtId="0" fontId="29" fillId="0" borderId="41" xfId="8" applyFont="1" applyBorder="1" applyAlignment="1">
      <alignment horizontal="center"/>
    </xf>
    <xf numFmtId="0" fontId="40" fillId="0" borderId="15" xfId="8" applyFont="1" applyBorder="1" applyAlignment="1">
      <alignment horizontal="center" vertical="center" wrapText="1"/>
    </xf>
    <xf numFmtId="0" fontId="40" fillId="0" borderId="6" xfId="8" applyFont="1" applyBorder="1" applyAlignment="1">
      <alignment horizontal="center" vertical="center" wrapText="1"/>
    </xf>
    <xf numFmtId="166" fontId="29" fillId="0" borderId="31" xfId="0" applyNumberFormat="1" applyFont="1" applyBorder="1" applyAlignment="1">
      <alignment horizontal="right" vertical="center" indent="1"/>
    </xf>
    <xf numFmtId="166" fontId="29" fillId="0" borderId="11" xfId="0" applyNumberFormat="1" applyFont="1" applyBorder="1" applyAlignment="1">
      <alignment horizontal="right" vertical="center" indent="1"/>
    </xf>
    <xf numFmtId="166" fontId="29" fillId="0" borderId="30" xfId="0" applyNumberFormat="1" applyFont="1" applyBorder="1" applyAlignment="1">
      <alignment horizontal="right" vertical="center" indent="1"/>
    </xf>
    <xf numFmtId="0" fontId="7" fillId="0" borderId="0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5" xfId="8" applyFont="1" applyBorder="1" applyAlignment="1">
      <alignment horizontal="center" vertical="center"/>
    </xf>
    <xf numFmtId="0" fontId="88" fillId="0" borderId="12" xfId="0" applyFont="1" applyBorder="1" applyAlignment="1">
      <alignment horizontal="center" vertical="center" wrapText="1" readingOrder="2"/>
    </xf>
    <xf numFmtId="0" fontId="36" fillId="0" borderId="0" xfId="8" applyFont="1" applyBorder="1" applyAlignment="1">
      <alignment horizontal="center"/>
    </xf>
    <xf numFmtId="3" fontId="42" fillId="0" borderId="0" xfId="0" applyNumberFormat="1" applyFont="1" applyBorder="1" applyAlignment="1">
      <alignment horizontal="center"/>
    </xf>
    <xf numFmtId="0" fontId="53" fillId="0" borderId="0" xfId="8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81" fillId="0" borderId="0" xfId="8" applyFont="1" applyBorder="1" applyAlignment="1">
      <alignment horizontal="center"/>
    </xf>
    <xf numFmtId="0" fontId="17" fillId="0" borderId="30" xfId="8" applyFont="1" applyBorder="1" applyAlignment="1">
      <alignment horizontal="center"/>
    </xf>
    <xf numFmtId="0" fontId="17" fillId="0" borderId="11" xfId="8" applyFont="1" applyBorder="1" applyAlignment="1">
      <alignment horizontal="center"/>
    </xf>
    <xf numFmtId="0" fontId="29" fillId="0" borderId="11" xfId="0" applyFont="1" applyBorder="1"/>
    <xf numFmtId="0" fontId="45" fillId="0" borderId="0" xfId="8" applyFont="1" applyBorder="1" applyAlignment="1">
      <alignment horizontal="center"/>
    </xf>
    <xf numFmtId="3" fontId="72" fillId="0" borderId="0" xfId="0" applyNumberFormat="1" applyFont="1" applyBorder="1" applyAlignment="1">
      <alignment horizontal="center" vertical="center" readingOrder="1"/>
    </xf>
    <xf numFmtId="0" fontId="17" fillId="0" borderId="14" xfId="8" applyFont="1" applyBorder="1" applyAlignment="1">
      <alignment horizontal="center" vertical="center"/>
    </xf>
    <xf numFmtId="0" fontId="17" fillId="0" borderId="15" xfId="8" applyFont="1" applyBorder="1" applyAlignment="1">
      <alignment horizontal="center" vertical="center"/>
    </xf>
    <xf numFmtId="0" fontId="17" fillId="0" borderId="8" xfId="8" applyFont="1" applyBorder="1" applyAlignment="1">
      <alignment horizontal="center" vertical="center"/>
    </xf>
    <xf numFmtId="0" fontId="17" fillId="0" borderId="11" xfId="8" applyFont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 readingOrder="1"/>
    </xf>
    <xf numFmtId="0" fontId="50" fillId="0" borderId="9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5" fillId="2" borderId="10" xfId="6" applyFont="1" applyFill="1" applyBorder="1" applyAlignment="1">
      <alignment horizontal="center" vertical="center"/>
    </xf>
    <xf numFmtId="0" fontId="5" fillId="2" borderId="5" xfId="6" applyFont="1" applyFill="1" applyBorder="1" applyAlignment="1">
      <alignment horizontal="center" vertical="center"/>
    </xf>
    <xf numFmtId="0" fontId="5" fillId="2" borderId="9" xfId="6" applyFont="1" applyFill="1" applyBorder="1" applyAlignment="1">
      <alignment horizontal="center" vertical="center"/>
    </xf>
    <xf numFmtId="0" fontId="5" fillId="2" borderId="6" xfId="6" applyFont="1" applyFill="1" applyBorder="1" applyAlignment="1">
      <alignment horizontal="center" vertical="center"/>
    </xf>
    <xf numFmtId="0" fontId="11" fillId="0" borderId="0" xfId="8" applyFont="1" applyAlignment="1">
      <alignment horizontal="center" vertical="center"/>
    </xf>
    <xf numFmtId="0" fontId="3" fillId="0" borderId="42" xfId="8" applyFont="1" applyBorder="1" applyAlignment="1">
      <alignment horizontal="center"/>
    </xf>
    <xf numFmtId="0" fontId="7" fillId="0" borderId="24" xfId="8" applyFont="1" applyBorder="1" applyAlignment="1">
      <alignment horizontal="center"/>
    </xf>
    <xf numFmtId="0" fontId="3" fillId="0" borderId="39" xfId="8" applyFont="1" applyBorder="1" applyAlignment="1">
      <alignment horizontal="center"/>
    </xf>
    <xf numFmtId="0" fontId="10" fillId="0" borderId="24" xfId="0" applyFont="1" applyBorder="1"/>
    <xf numFmtId="0" fontId="3" fillId="0" borderId="39" xfId="8" applyFont="1" applyBorder="1" applyAlignment="1">
      <alignment horizontal="left"/>
    </xf>
    <xf numFmtId="0" fontId="7" fillId="0" borderId="24" xfId="8" applyFont="1" applyBorder="1" applyAlignment="1">
      <alignment horizontal="left"/>
    </xf>
    <xf numFmtId="3" fontId="63" fillId="0" borderId="0" xfId="0" applyNumberFormat="1" applyFont="1" applyBorder="1" applyAlignment="1">
      <alignment horizontal="center" vertical="center"/>
    </xf>
    <xf numFmtId="3" fontId="64" fillId="0" borderId="0" xfId="0" applyNumberFormat="1" applyFont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96" fillId="0" borderId="0" xfId="0" applyFont="1" applyAlignment="1">
      <alignment horizontal="center" vertical="center" wrapText="1" readingOrder="1"/>
    </xf>
    <xf numFmtId="0" fontId="29" fillId="0" borderId="0" xfId="0" applyFont="1" applyBorder="1" applyAlignment="1">
      <alignment horizontal="right" vertical="center"/>
    </xf>
    <xf numFmtId="0" fontId="29" fillId="0" borderId="20" xfId="0" applyFont="1" applyBorder="1" applyAlignment="1">
      <alignment horizontal="right" vertical="center"/>
    </xf>
    <xf numFmtId="0" fontId="3" fillId="0" borderId="29" xfId="0" applyFont="1" applyBorder="1" applyAlignment="1">
      <alignment horizontal="center" vertical="center" readingOrder="2"/>
    </xf>
    <xf numFmtId="0" fontId="22" fillId="0" borderId="25" xfId="0" applyFont="1" applyBorder="1" applyAlignment="1">
      <alignment horizontal="center" vertical="center" readingOrder="2"/>
    </xf>
    <xf numFmtId="0" fontId="85" fillId="0" borderId="0" xfId="0" applyFont="1" applyAlignment="1">
      <alignment horizontal="center" vertical="center" readingOrder="2"/>
    </xf>
    <xf numFmtId="0" fontId="3" fillId="0" borderId="38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8" fillId="0" borderId="0" xfId="0" applyFont="1" applyAlignment="1">
      <alignment horizontal="center"/>
    </xf>
    <xf numFmtId="0" fontId="5" fillId="0" borderId="19" xfId="0" applyFont="1" applyBorder="1" applyAlignment="1">
      <alignment vertical="center" wrapText="1"/>
    </xf>
    <xf numFmtId="0" fontId="5" fillId="3" borderId="28" xfId="0" applyFont="1" applyFill="1" applyBorder="1" applyAlignment="1">
      <alignment vertical="center" wrapText="1" shrinkToFit="1"/>
    </xf>
    <xf numFmtId="0" fontId="5" fillId="3" borderId="19" xfId="0" applyFont="1" applyFill="1" applyBorder="1" applyAlignment="1">
      <alignment vertical="center" wrapText="1" shrinkToFit="1"/>
    </xf>
    <xf numFmtId="0" fontId="10" fillId="3" borderId="28" xfId="0" applyFont="1" applyFill="1" applyBorder="1" applyAlignment="1">
      <alignment horizontal="left" vertical="center" wrapText="1"/>
    </xf>
    <xf numFmtId="0" fontId="0" fillId="3" borderId="19" xfId="0" applyFill="1" applyBorder="1" applyAlignment="1">
      <alignment horizontal="left"/>
    </xf>
    <xf numFmtId="0" fontId="1" fillId="0" borderId="1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" fillId="3" borderId="28" xfId="0" applyFont="1" applyFill="1" applyBorder="1" applyAlignment="1">
      <alignment horizontal="right" vertical="center" wrapText="1" indent="1"/>
    </xf>
    <xf numFmtId="0" fontId="10" fillId="3" borderId="19" xfId="0" applyFont="1" applyFill="1" applyBorder="1" applyAlignment="1">
      <alignment horizontal="right" vertical="center" wrapText="1" indent="1"/>
    </xf>
    <xf numFmtId="0" fontId="15" fillId="3" borderId="28" xfId="0" applyFont="1" applyFill="1" applyBorder="1" applyAlignment="1">
      <alignment horizontal="left" vertical="center" wrapText="1" indent="1"/>
    </xf>
    <xf numFmtId="0" fontId="15" fillId="3" borderId="19" xfId="0" applyFont="1" applyFill="1" applyBorder="1" applyAlignment="1">
      <alignment horizontal="left" vertical="center" indent="1"/>
    </xf>
    <xf numFmtId="0" fontId="1" fillId="0" borderId="19" xfId="0" applyFont="1" applyBorder="1" applyAlignment="1">
      <alignment horizontal="right" vertical="center" wrapText="1" indent="1"/>
    </xf>
    <xf numFmtId="0" fontId="10" fillId="0" borderId="19" xfId="0" applyFont="1" applyBorder="1" applyAlignment="1">
      <alignment horizontal="right" vertical="center" wrapText="1" indent="1"/>
    </xf>
    <xf numFmtId="0" fontId="15" fillId="0" borderId="16" xfId="0" applyFont="1" applyBorder="1" applyAlignment="1">
      <alignment horizontal="left" vertical="center" wrapText="1" indent="1"/>
    </xf>
    <xf numFmtId="1" fontId="0" fillId="3" borderId="29" xfId="0" applyNumberFormat="1" applyFill="1" applyBorder="1" applyAlignment="1">
      <alignment horizontal="center" vertical="center"/>
    </xf>
    <xf numFmtId="1" fontId="0" fillId="3" borderId="18" xfId="0" applyNumberFormat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right" vertical="center"/>
    </xf>
    <xf numFmtId="1" fontId="0" fillId="3" borderId="0" xfId="0" applyNumberForma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89" fillId="0" borderId="0" xfId="0" applyFont="1" applyAlignment="1">
      <alignment horizontal="center"/>
    </xf>
    <xf numFmtId="0" fontId="7" fillId="0" borderId="28" xfId="7" applyFont="1" applyBorder="1" applyAlignment="1">
      <alignment horizontal="center" vertical="center"/>
    </xf>
    <xf numFmtId="0" fontId="7" fillId="0" borderId="19" xfId="7" applyFont="1" applyBorder="1" applyAlignment="1">
      <alignment horizontal="center" vertical="center"/>
    </xf>
    <xf numFmtId="0" fontId="7" fillId="0" borderId="21" xfId="7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96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8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3" fontId="5" fillId="0" borderId="12" xfId="8" applyNumberFormat="1" applyFont="1" applyBorder="1" applyAlignment="1">
      <alignment horizontal="right" vertical="center"/>
    </xf>
    <xf numFmtId="0" fontId="3" fillId="0" borderId="29" xfId="8" applyFont="1" applyBorder="1" applyAlignment="1">
      <alignment horizontal="center" vertical="center"/>
    </xf>
    <xf numFmtId="0" fontId="3" fillId="0" borderId="25" xfId="8" applyFont="1" applyBorder="1" applyAlignment="1">
      <alignment horizontal="center" vertical="center"/>
    </xf>
    <xf numFmtId="0" fontId="53" fillId="0" borderId="39" xfId="8" applyFont="1" applyBorder="1" applyAlignment="1">
      <alignment horizontal="center" vertical="center" wrapText="1"/>
    </xf>
    <xf numFmtId="0" fontId="53" fillId="0" borderId="24" xfId="8" applyFont="1" applyBorder="1" applyAlignment="1">
      <alignment horizontal="center" vertical="center" wrapText="1"/>
    </xf>
    <xf numFmtId="0" fontId="21" fillId="0" borderId="0" xfId="8" applyFont="1" applyBorder="1" applyAlignment="1">
      <alignment horizontal="center"/>
    </xf>
    <xf numFmtId="0" fontId="3" fillId="0" borderId="33" xfId="8" applyFont="1" applyBorder="1" applyAlignment="1">
      <alignment horizontal="center" vertical="center"/>
    </xf>
    <xf numFmtId="0" fontId="3" fillId="0" borderId="22" xfId="8" applyFont="1" applyBorder="1" applyAlignment="1">
      <alignment horizontal="center" vertical="center"/>
    </xf>
    <xf numFmtId="3" fontId="39" fillId="0" borderId="0" xfId="0" applyNumberFormat="1" applyFont="1" applyBorder="1" applyAlignment="1">
      <alignment horizontal="center"/>
    </xf>
    <xf numFmtId="0" fontId="96" fillId="0" borderId="0" xfId="0" applyFont="1" applyAlignment="1">
      <alignment horizontal="center" vertical="center" readingOrder="1"/>
    </xf>
    <xf numFmtId="0" fontId="80" fillId="0" borderId="0" xfId="0" applyFont="1" applyBorder="1" applyAlignment="1">
      <alignment horizontal="right" vertical="center"/>
    </xf>
    <xf numFmtId="0" fontId="10" fillId="0" borderId="28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7" fillId="0" borderId="0" xfId="7" applyFont="1" applyBorder="1" applyAlignment="1">
      <alignment horizontal="center"/>
    </xf>
    <xf numFmtId="0" fontId="11" fillId="0" borderId="0" xfId="7" applyFont="1" applyAlignment="1">
      <alignment horizontal="center"/>
    </xf>
    <xf numFmtId="0" fontId="17" fillId="0" borderId="4" xfId="7" applyFont="1" applyBorder="1" applyAlignment="1">
      <alignment horizontal="center" vertical="center"/>
    </xf>
    <xf numFmtId="0" fontId="17" fillId="0" borderId="10" xfId="7" applyFont="1" applyBorder="1" applyAlignment="1">
      <alignment horizontal="center" vertical="center"/>
    </xf>
    <xf numFmtId="0" fontId="17" fillId="0" borderId="5" xfId="7" applyFont="1" applyBorder="1" applyAlignment="1">
      <alignment horizontal="center" vertical="center"/>
    </xf>
    <xf numFmtId="0" fontId="16" fillId="0" borderId="3" xfId="7" applyFont="1" applyBorder="1" applyAlignment="1">
      <alignment horizontal="center" vertical="center"/>
    </xf>
    <xf numFmtId="0" fontId="16" fillId="0" borderId="15" xfId="7" applyFont="1" applyBorder="1" applyAlignment="1">
      <alignment horizontal="center" vertical="center"/>
    </xf>
    <xf numFmtId="0" fontId="16" fillId="0" borderId="6" xfId="7" applyFont="1" applyBorder="1" applyAlignment="1">
      <alignment horizontal="center" vertical="center"/>
    </xf>
    <xf numFmtId="0" fontId="1" fillId="0" borderId="28" xfId="7" applyFont="1" applyBorder="1" applyAlignment="1">
      <alignment horizontal="center" vertical="center"/>
    </xf>
    <xf numFmtId="0" fontId="1" fillId="0" borderId="19" xfId="7" applyFont="1" applyBorder="1" applyAlignment="1">
      <alignment horizontal="center" vertical="center"/>
    </xf>
    <xf numFmtId="0" fontId="1" fillId="0" borderId="21" xfId="7" applyFont="1" applyBorder="1" applyAlignment="1">
      <alignment horizontal="center" vertical="center"/>
    </xf>
    <xf numFmtId="0" fontId="29" fillId="0" borderId="20" xfId="7" applyFont="1" applyBorder="1" applyAlignment="1">
      <alignment horizontal="center" wrapText="1"/>
    </xf>
    <xf numFmtId="0" fontId="29" fillId="0" borderId="20" xfId="0" applyFont="1" applyBorder="1" applyAlignment="1">
      <alignment wrapText="1"/>
    </xf>
    <xf numFmtId="0" fontId="29" fillId="0" borderId="29" xfId="0" applyFont="1" applyBorder="1" applyAlignment="1">
      <alignment wrapText="1"/>
    </xf>
    <xf numFmtId="0" fontId="17" fillId="0" borderId="17" xfId="7" applyFont="1" applyBorder="1" applyAlignment="1">
      <alignment horizontal="center" vertical="center" wrapText="1"/>
    </xf>
    <xf numFmtId="0" fontId="17" fillId="0" borderId="17" xfId="0" applyFont="1" applyBorder="1" applyAlignment="1">
      <alignment wrapText="1"/>
    </xf>
    <xf numFmtId="0" fontId="17" fillId="0" borderId="25" xfId="0" applyFont="1" applyBorder="1" applyAlignment="1">
      <alignment wrapText="1"/>
    </xf>
    <xf numFmtId="0" fontId="29" fillId="0" borderId="29" xfId="7" applyFont="1" applyBorder="1" applyAlignment="1">
      <alignment horizontal="center" wrapText="1"/>
    </xf>
    <xf numFmtId="0" fontId="17" fillId="0" borderId="25" xfId="7" applyFont="1" applyBorder="1" applyAlignment="1">
      <alignment horizontal="center" vertical="center" wrapText="1"/>
    </xf>
    <xf numFmtId="0" fontId="16" fillId="0" borderId="14" xfId="7" applyFont="1" applyBorder="1" applyAlignment="1">
      <alignment horizontal="center" vertical="center"/>
    </xf>
    <xf numFmtId="0" fontId="16" fillId="0" borderId="12" xfId="7" applyFont="1" applyBorder="1" applyAlignment="1">
      <alignment horizontal="center" vertical="center"/>
    </xf>
    <xf numFmtId="0" fontId="16" fillId="0" borderId="7" xfId="7" applyFont="1" applyBorder="1" applyAlignment="1">
      <alignment horizontal="center" vertical="center"/>
    </xf>
    <xf numFmtId="0" fontId="29" fillId="0" borderId="14" xfId="7" applyFont="1" applyBorder="1" applyAlignment="1">
      <alignment horizontal="center" vertical="center"/>
    </xf>
    <xf numFmtId="0" fontId="29" fillId="0" borderId="12" xfId="7" applyFont="1" applyBorder="1" applyAlignment="1">
      <alignment horizontal="center" vertical="center"/>
    </xf>
    <xf numFmtId="0" fontId="29" fillId="0" borderId="7" xfId="7" applyFont="1" applyBorder="1" applyAlignment="1">
      <alignment horizontal="center" vertical="center"/>
    </xf>
    <xf numFmtId="0" fontId="1" fillId="0" borderId="0" xfId="7" applyFont="1" applyBorder="1" applyAlignment="1">
      <alignment horizontal="center" vertical="center" wrapText="1"/>
    </xf>
    <xf numFmtId="0" fontId="1" fillId="0" borderId="18" xfId="7" applyFont="1" applyBorder="1" applyAlignment="1">
      <alignment horizontal="center" vertical="center" wrapText="1"/>
    </xf>
    <xf numFmtId="0" fontId="21" fillId="0" borderId="0" xfId="7" applyFont="1" applyBorder="1" applyAlignment="1">
      <alignment horizontal="center" vertical="center"/>
    </xf>
    <xf numFmtId="0" fontId="21" fillId="0" borderId="17" xfId="7" applyFont="1" applyBorder="1" applyAlignment="1">
      <alignment horizontal="center" wrapText="1"/>
    </xf>
    <xf numFmtId="0" fontId="36" fillId="0" borderId="3" xfId="7" applyFont="1" applyBorder="1" applyAlignment="1">
      <alignment vertical="center"/>
    </xf>
    <xf numFmtId="0" fontId="1" fillId="0" borderId="0" xfId="7" applyFont="1" applyBorder="1" applyAlignment="1">
      <alignment horizontal="center" wrapText="1"/>
    </xf>
    <xf numFmtId="0" fontId="1" fillId="0" borderId="18" xfId="7" applyFont="1" applyBorder="1" applyAlignment="1">
      <alignment horizontal="center" wrapText="1"/>
    </xf>
    <xf numFmtId="0" fontId="29" fillId="0" borderId="0" xfId="7" applyFont="1" applyBorder="1" applyAlignment="1">
      <alignment horizontal="center" wrapText="1"/>
    </xf>
    <xf numFmtId="0" fontId="29" fillId="0" borderId="18" xfId="7" applyFont="1" applyBorder="1" applyAlignment="1">
      <alignment horizontal="center" wrapText="1"/>
    </xf>
    <xf numFmtId="0" fontId="21" fillId="0" borderId="0" xfId="7" applyFont="1" applyAlignment="1">
      <alignment horizontal="center" vertical="center"/>
    </xf>
    <xf numFmtId="0" fontId="1" fillId="0" borderId="29" xfId="7" applyFont="1" applyBorder="1" applyAlignment="1">
      <alignment horizontal="center" vertical="center"/>
    </xf>
    <xf numFmtId="0" fontId="1" fillId="0" borderId="18" xfId="7" applyFont="1" applyBorder="1" applyAlignment="1">
      <alignment horizontal="center" vertical="center"/>
    </xf>
    <xf numFmtId="0" fontId="1" fillId="0" borderId="45" xfId="7" applyFont="1" applyBorder="1" applyAlignment="1">
      <alignment horizontal="center" vertical="center"/>
    </xf>
    <xf numFmtId="0" fontId="1" fillId="0" borderId="40" xfId="7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0" fontId="11" fillId="0" borderId="0" xfId="7" applyFont="1" applyAlignment="1">
      <alignment horizontal="center" vertical="center"/>
    </xf>
    <xf numFmtId="0" fontId="83" fillId="0" borderId="0" xfId="7" applyFont="1" applyAlignment="1">
      <alignment horizontal="center" vertical="center"/>
    </xf>
    <xf numFmtId="0" fontId="18" fillId="0" borderId="0" xfId="7" applyFont="1" applyAlignment="1">
      <alignment horizontal="center"/>
    </xf>
    <xf numFmtId="0" fontId="58" fillId="0" borderId="28" xfId="7" applyFont="1" applyBorder="1" applyAlignment="1">
      <alignment horizontal="center" vertical="center"/>
    </xf>
    <xf numFmtId="0" fontId="58" fillId="0" borderId="19" xfId="7" applyFont="1" applyBorder="1" applyAlignment="1">
      <alignment horizontal="center" vertical="center"/>
    </xf>
    <xf numFmtId="0" fontId="58" fillId="0" borderId="21" xfId="7" applyFont="1" applyBorder="1" applyAlignment="1">
      <alignment horizontal="center" vertical="center"/>
    </xf>
    <xf numFmtId="0" fontId="58" fillId="0" borderId="29" xfId="7" applyFont="1" applyBorder="1" applyAlignment="1">
      <alignment horizontal="center" vertical="center"/>
    </xf>
    <xf numFmtId="0" fontId="58" fillId="0" borderId="18" xfId="7" applyFont="1" applyBorder="1" applyAlignment="1">
      <alignment horizontal="center" vertical="center"/>
    </xf>
    <xf numFmtId="0" fontId="58" fillId="0" borderId="25" xfId="7" applyFont="1" applyBorder="1" applyAlignment="1">
      <alignment horizontal="center" vertical="center"/>
    </xf>
    <xf numFmtId="0" fontId="17" fillId="0" borderId="20" xfId="7" applyFont="1" applyBorder="1" applyAlignment="1">
      <alignment horizontal="center"/>
    </xf>
    <xf numFmtId="0" fontId="17" fillId="0" borderId="29" xfId="7" applyFont="1" applyBorder="1" applyAlignment="1">
      <alignment horizontal="center"/>
    </xf>
    <xf numFmtId="0" fontId="17" fillId="0" borderId="22" xfId="7" applyFont="1" applyBorder="1" applyAlignment="1">
      <alignment horizontal="center" vertical="center"/>
    </xf>
    <xf numFmtId="0" fontId="17" fillId="0" borderId="17" xfId="7" applyFont="1" applyBorder="1" applyAlignment="1">
      <alignment horizontal="center" vertical="center"/>
    </xf>
    <xf numFmtId="0" fontId="17" fillId="0" borderId="25" xfId="7" applyFont="1" applyBorder="1" applyAlignment="1">
      <alignment horizontal="center" vertical="center"/>
    </xf>
    <xf numFmtId="0" fontId="45" fillId="0" borderId="3" xfId="0" applyFont="1" applyBorder="1" applyAlignment="1">
      <alignment horizontal="left" vertical="center"/>
    </xf>
    <xf numFmtId="0" fontId="17" fillId="0" borderId="19" xfId="6" applyFont="1" applyFill="1" applyBorder="1" applyAlignment="1">
      <alignment horizontal="center" vertical="center"/>
    </xf>
    <xf numFmtId="0" fontId="17" fillId="0" borderId="21" xfId="6" applyFont="1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distributed"/>
    </xf>
    <xf numFmtId="0" fontId="0" fillId="0" borderId="10" xfId="0" applyBorder="1" applyAlignment="1">
      <alignment horizontal="center" vertical="distributed"/>
    </xf>
    <xf numFmtId="0" fontId="1" fillId="0" borderId="7" xfId="0" applyFont="1" applyBorder="1" applyAlignment="1">
      <alignment horizontal="center" vertical="distributed"/>
    </xf>
    <xf numFmtId="0" fontId="1" fillId="0" borderId="9" xfId="0" applyFont="1" applyBorder="1" applyAlignment="1">
      <alignment horizontal="center" vertical="distributed"/>
    </xf>
    <xf numFmtId="0" fontId="1" fillId="0" borderId="6" xfId="0" applyFont="1" applyBorder="1" applyAlignment="1">
      <alignment horizontal="center" vertical="distributed"/>
    </xf>
    <xf numFmtId="0" fontId="17" fillId="2" borderId="21" xfId="6" applyFont="1" applyFill="1" applyBorder="1" applyAlignment="1">
      <alignment horizontal="center" vertical="center"/>
    </xf>
    <xf numFmtId="0" fontId="17" fillId="2" borderId="23" xfId="6" applyFont="1" applyFill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21" fillId="0" borderId="0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</cellXfs>
  <cellStyles count="13">
    <cellStyle name="Comma 3" xfId="1"/>
    <cellStyle name="Milliers [0]_ANNQUIN" xfId="2"/>
    <cellStyle name="Milliers_ANNQUIN" xfId="3"/>
    <cellStyle name="Monétaire [0]_ANNQUIN" xfId="4"/>
    <cellStyle name="Monétaire_ANNQUIN" xfId="5"/>
    <cellStyle name="Normal" xfId="0" builtinId="0"/>
    <cellStyle name="Normal 3" xfId="6"/>
    <cellStyle name="Normal_29Environment3" xfId="7"/>
    <cellStyle name="Normal_Prov" xfId="8"/>
    <cellStyle name="Richard" xfId="9"/>
    <cellStyle name="ta" xfId="10"/>
    <cellStyle name="tabl" xfId="11"/>
    <cellStyle name="tableau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93878542959905"/>
          <c:y val="8.5245569444067762E-2"/>
          <c:w val="0.43612242914080185"/>
          <c:h val="0.80351374184902058"/>
        </c:manualLayout>
      </c:layout>
      <c:pieChart>
        <c:varyColors val="1"/>
        <c:ser>
          <c:idx val="0"/>
          <c:order val="0"/>
          <c:explosion val="25"/>
          <c:dPt>
            <c:idx val="0"/>
            <c:bubble3D val="0"/>
            <c:explosion val="10"/>
          </c:dPt>
          <c:dPt>
            <c:idx val="1"/>
            <c:bubble3D val="0"/>
            <c:explosion val="5"/>
          </c:dPt>
          <c:dPt>
            <c:idx val="2"/>
            <c:bubble3D val="0"/>
            <c:explosion val="9"/>
          </c:dPt>
          <c:dPt>
            <c:idx val="3"/>
            <c:bubble3D val="0"/>
            <c:explosion val="11"/>
          </c:dPt>
          <c:dLbls>
            <c:dLbl>
              <c:idx val="0"/>
              <c:layout>
                <c:manualLayout>
                  <c:x val="0.10167652038375749"/>
                  <c:y val="-7.295348498104403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8120851361156649E-2"/>
                  <c:y val="-9.259259259259258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6.7729367660100515E-2"/>
                  <c:y val="0.10643190434529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8391342613743247"/>
                  <c:y val="8.1546004666083402E-2"/>
                </c:manualLayout>
              </c:layout>
              <c:tx>
                <c:rich>
                  <a:bodyPr/>
                  <a:lstStyle/>
                  <a:p>
                    <a:r>
                      <a:rPr lang="ps-AF"/>
                      <a:t>سا حۀ اراضی تحت کشت للمی / دللم</a:t>
                    </a:r>
                    <a:r>
                      <a:rPr lang="fa-IR"/>
                      <a:t>ی</a:t>
                    </a:r>
                    <a:r>
                      <a:rPr lang="ps-AF"/>
                      <a:t> کښت لاندی ځمکه   </a:t>
                    </a:r>
                    <a:r>
                      <a:rPr lang="en-US"/>
                      <a:t>Cultivated rainfed area
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multiLvlStrRef>
              <c:f>'1LU'!$G$32:$H$35</c:f>
              <c:multiLvlStrCache>
                <c:ptCount val="4"/>
                <c:lvl>
                  <c:pt idx="0">
                    <c:v>Fallow land</c:v>
                  </c:pt>
                  <c:pt idx="1">
                    <c:v> Forests and woodland </c:v>
                  </c:pt>
                  <c:pt idx="2">
                    <c:v>Irrigated crops area</c:v>
                  </c:pt>
                  <c:pt idx="3">
                    <c:v> Cultivated rainfed area</c:v>
                  </c:pt>
                </c:lvl>
                <c:lvl>
                  <c:pt idx="0">
                    <c:v>    ارا ضی بوره  / بوره ځمکه</c:v>
                  </c:pt>
                  <c:pt idx="1">
                    <c:v> جنگلات و زمین های جنگلی / ځنگلونه اوځنگلي ځمکه</c:v>
                  </c:pt>
                  <c:pt idx="2">
                    <c:v>سا حۀ اراضی تحت کشت آبی / دابی کښت لاندی کرنيزه ځمکه</c:v>
                  </c:pt>
                  <c:pt idx="3">
                    <c:v>سا حۀ اراضی تحت کشت للمی / دللموتر کښت لاندی ځمکه </c:v>
                  </c:pt>
                </c:lvl>
              </c:multiLvlStrCache>
            </c:multiLvlStrRef>
          </c:cat>
          <c:val>
            <c:numRef>
              <c:f>'1LU'!$I$32:$I$35</c:f>
              <c:numCache>
                <c:formatCode>#,##0</c:formatCode>
                <c:ptCount val="4"/>
                <c:pt idx="0">
                  <c:v>4746</c:v>
                </c:pt>
                <c:pt idx="1">
                  <c:v>1781</c:v>
                </c:pt>
                <c:pt idx="2">
                  <c:v>2271</c:v>
                </c:pt>
                <c:pt idx="3">
                  <c:v>812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27095820884838"/>
          <c:y val="0.30810810810810818"/>
          <c:w val="0.68761024693609385"/>
          <c:h val="0.3081081081081081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'9-10vacci'!$A$59</c:f>
              <c:strCache>
                <c:ptCount val="1"/>
                <c:pt idx="0">
                  <c:v>تدا وی ووقا یه </c:v>
                </c:pt>
              </c:strCache>
            </c:strRef>
          </c:tx>
          <c:spPr>
            <a:solidFill>
              <a:srgbClr val="8080FF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2060"/>
              </a:solidFill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25400">
                <a:noFill/>
              </a:ln>
            </c:spPr>
          </c:dPt>
          <c:dLbls>
            <c:dLbl>
              <c:idx val="0"/>
              <c:layout>
                <c:manualLayout>
                  <c:x val="1.4029882405641658E-3"/>
                  <c:y val="2.35538885448017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640459306238495E-3"/>
                  <c:y val="2.30745574990835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317435860527218E-3"/>
                  <c:y val="1.64370250124978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'9-10vacci'!$B$57:$D$58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'9-10vacci'!$B$59:$D$59</c:f>
              <c:numCache>
                <c:formatCode>0</c:formatCode>
                <c:ptCount val="3"/>
                <c:pt idx="0">
                  <c:v>1166</c:v>
                </c:pt>
                <c:pt idx="1">
                  <c:v>1354</c:v>
                </c:pt>
                <c:pt idx="2">
                  <c:v>2399.6999999999998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64352"/>
        <c:axId val="78165888"/>
      </c:barChart>
      <c:catAx>
        <c:axId val="781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0000">
            <a:noFill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16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16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AE" sz="85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هزا ر/ زر فرد</a:t>
                </a:r>
                <a:r>
                  <a:rPr lang="en-US" sz="85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 Thousand Unit </a:t>
                </a:r>
              </a:p>
            </c:rich>
          </c:tx>
          <c:layout>
            <c:manualLayout>
              <c:xMode val="edge"/>
              <c:yMode val="edge"/>
              <c:x val="0.13980246655148276"/>
              <c:y val="0.205414487424987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164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15879595026159"/>
          <c:y val="0.33590796917978166"/>
          <c:w val="0.81877152035851775"/>
          <c:h val="0.444016281099710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'11prese'!$C$34</c:f>
              <c:strCache>
                <c:ptCount val="1"/>
                <c:pt idx="0">
                  <c:v>شجا ر مثمر و غیر مثمر    1385 Toil Aganst pest and daises of plant fruit bearing     2006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Lbls>
            <c:dLbl>
              <c:idx val="0"/>
              <c:layout>
                <c:manualLayout>
                  <c:x val="0"/>
                  <c:y val="-3.1088082901554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58820192853091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'11prese'!$D$32:$F$33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'11prese'!$D$34:$F$34</c:f>
              <c:numCache>
                <c:formatCode>0</c:formatCode>
                <c:ptCount val="3"/>
                <c:pt idx="0">
                  <c:v>9859</c:v>
                </c:pt>
                <c:pt idx="1">
                  <c:v>5102</c:v>
                </c:pt>
                <c:pt idx="2">
                  <c:v>16318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24224"/>
        <c:axId val="74334208"/>
      </c:barChart>
      <c:catAx>
        <c:axId val="743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433420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7433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a-IR" sz="8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هزار/ زر </a:t>
                </a:r>
                <a:r>
                  <a:rPr lang="ar-AE" sz="8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اصله</a:t>
                </a:r>
                <a:r>
                  <a:rPr lang="fa-IR" sz="8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ar-AE" sz="8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en-US" sz="8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Thousandn Tree</a:t>
                </a:r>
              </a:p>
            </c:rich>
          </c:tx>
          <c:layout>
            <c:manualLayout>
              <c:xMode val="edge"/>
              <c:yMode val="edge"/>
              <c:x val="3.3542906780780521E-2"/>
              <c:y val="0.17459656252645842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4324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Footer>&amp;LAfghanistan Statistical Yearbook 2009-10&amp;Rه احصا ئیوی افغا نستا ن ١٣٨٨</c:oddFooter>
    </c:headerFooter>
    <c:pageMargins b="1" l="0.75000000000000111" r="0.75000000000000111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30"/>
      <c:rotY val="9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138888888888889"/>
          <c:y val="0.24228856809565472"/>
          <c:w val="0.81388888888888888"/>
          <c:h val="0.65287656751239431"/>
        </c:manualLayout>
      </c:layout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0.12739812632909947"/>
                  <c:y val="-0.158350524255837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1"/>
              <c:layout>
                <c:manualLayout>
                  <c:x val="-6.913424143149989E-2"/>
                  <c:y val="-7.933322694666604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6.6234074755254127E-2"/>
                  <c:y val="0.334477097685573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2.2856102841159454E-2"/>
                  <c:y val="-0.164307962266759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</c:dLbl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</c:dLbls>
          <c:cat>
            <c:multiLvlStrRef>
              <c:f>'12saff'!$O$43:$P$46</c:f>
              <c:multiLvlStrCache>
                <c:ptCount val="4"/>
                <c:lvl>
                  <c:pt idx="0">
                    <c:v>سایر</c:v>
                  </c:pt>
                  <c:pt idx="1">
                    <c:v>هرات</c:v>
                  </c:pt>
                  <c:pt idx="2">
                    <c:v>کندهار</c:v>
                  </c:pt>
                  <c:pt idx="3">
                    <c:v>بلخ</c:v>
                  </c:pt>
                </c:lvl>
                <c:lvl>
                  <c:pt idx="0">
                    <c:v>other</c:v>
                  </c:pt>
                  <c:pt idx="1">
                    <c:v>Herat</c:v>
                  </c:pt>
                  <c:pt idx="2">
                    <c:v>Kandahar</c:v>
                  </c:pt>
                  <c:pt idx="3">
                    <c:v>Balkh</c:v>
                  </c:pt>
                </c:lvl>
              </c:multiLvlStrCache>
            </c:multiLvlStrRef>
          </c:cat>
          <c:val>
            <c:numRef>
              <c:f>'12saff'!$Q$43:$Q$46</c:f>
              <c:numCache>
                <c:formatCode>0</c:formatCode>
                <c:ptCount val="4"/>
                <c:pt idx="0">
                  <c:v>345.9</c:v>
                </c:pt>
                <c:pt idx="1">
                  <c:v>10083.299999999999</c:v>
                </c:pt>
                <c:pt idx="2" formatCode="General">
                  <c:v>140</c:v>
                </c:pt>
                <c:pt idx="3" formatCode="General">
                  <c:v>120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>
      <c:oddFooter>&amp;LAfghanistan Statistical Yearbook 2016-17&amp;Rسا لنا مۀ احصا ئیوی افغانستا ن / د افغا نستا ن  احصائيوي کا لني  ۱۳۹۵</c:oddFooter>
    </c:headerFooter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2075285461112"/>
          <c:y val="0.17777777777777778"/>
          <c:w val="0.84385759472373645"/>
          <c:h val="0.481416229221347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'13cotan'!$R$29</c:f>
              <c:strCache>
                <c:ptCount val="1"/>
                <c:pt idx="0">
                  <c:v>1394  2015-16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'13cotan'!$O$30:$Q$34</c:f>
              <c:strCache>
                <c:ptCount val="5"/>
                <c:pt idx="0">
                  <c:v>  حو زه بلخ / د بلخ حوزه    Balkh Region </c:v>
                </c:pt>
                <c:pt idx="1">
                  <c:v> حو زه هلمند / دهلمند حوزه         Helmand Region    </c:v>
                </c:pt>
                <c:pt idx="2">
                  <c:v>حو زه سپین زر / دسپین زر  حوزه  Spinzar Region    </c:v>
                </c:pt>
                <c:pt idx="3">
                  <c:v> حو زه هرا ت / دهرات حوزه   Herat Region     </c:v>
                </c:pt>
                <c:pt idx="4">
                  <c:v> حو زه ننگرهار /  د ننگرهار حوزه Nengarhar Region </c:v>
                </c:pt>
              </c:strCache>
            </c:strRef>
          </c:cat>
          <c:val>
            <c:numRef>
              <c:f>'13cotan'!$R$30:$R$34</c:f>
              <c:numCache>
                <c:formatCode>General</c:formatCode>
                <c:ptCount val="5"/>
                <c:pt idx="0">
                  <c:v>30</c:v>
                </c:pt>
                <c:pt idx="1">
                  <c:v>9.4</c:v>
                </c:pt>
                <c:pt idx="2">
                  <c:v>3.6</c:v>
                </c:pt>
                <c:pt idx="3">
                  <c:v>0.6</c:v>
                </c:pt>
                <c:pt idx="4">
                  <c:v>6.7</c:v>
                </c:pt>
              </c:numCache>
            </c:numRef>
          </c:val>
        </c:ser>
        <c:ser>
          <c:idx val="1"/>
          <c:order val="1"/>
          <c:tx>
            <c:strRef>
              <c:f>'13cotan'!$S$29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'13cotan'!$O$30:$Q$34</c:f>
              <c:strCache>
                <c:ptCount val="5"/>
                <c:pt idx="0">
                  <c:v>  حو زه بلخ / د بلخ حوزه    Balkh Region </c:v>
                </c:pt>
                <c:pt idx="1">
                  <c:v> حو زه هلمند / دهلمند حوزه         Helmand Region    </c:v>
                </c:pt>
                <c:pt idx="2">
                  <c:v>حو زه سپین زر / دسپین زر  حوزه  Spinzar Region    </c:v>
                </c:pt>
                <c:pt idx="3">
                  <c:v> حو زه هرا ت / دهرات حوزه   Herat Region     </c:v>
                </c:pt>
                <c:pt idx="4">
                  <c:v> حو زه ننگرهار /  د ننگرهار حوزه Nengarhar Region </c:v>
                </c:pt>
              </c:strCache>
            </c:strRef>
          </c:cat>
          <c:val>
            <c:numRef>
              <c:f>'13cotan'!$S$30:$S$34</c:f>
              <c:numCache>
                <c:formatCode>#,##0.0</c:formatCode>
                <c:ptCount val="5"/>
                <c:pt idx="0" formatCode="#,##0">
                  <c:v>28</c:v>
                </c:pt>
                <c:pt idx="1">
                  <c:v>12.2</c:v>
                </c:pt>
                <c:pt idx="2">
                  <c:v>8.1999999999999993</c:v>
                </c:pt>
                <c:pt idx="3" formatCode="General">
                  <c:v>0.8</c:v>
                </c:pt>
                <c:pt idx="4" formatCode="General">
                  <c:v>10</c:v>
                </c:pt>
              </c:numCache>
            </c:numRef>
          </c:val>
        </c:ser>
        <c:ser>
          <c:idx val="2"/>
          <c:order val="2"/>
          <c:tx>
            <c:strRef>
              <c:f>'13cotan'!$T$29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'13cotan'!$O$30:$Q$34</c:f>
              <c:strCache>
                <c:ptCount val="5"/>
                <c:pt idx="0">
                  <c:v>  حو زه بلخ / د بلخ حوزه    Balkh Region </c:v>
                </c:pt>
                <c:pt idx="1">
                  <c:v> حو زه هلمند / دهلمند حوزه         Helmand Region    </c:v>
                </c:pt>
                <c:pt idx="2">
                  <c:v>حو زه سپین زر / دسپین زر  حوزه  Spinzar Region    </c:v>
                </c:pt>
                <c:pt idx="3">
                  <c:v> حو زه هرا ت / دهرات حوزه   Herat Region     </c:v>
                </c:pt>
                <c:pt idx="4">
                  <c:v> حو زه ننگرهار /  د ننگرهار حوزه Nengarhar Region </c:v>
                </c:pt>
              </c:strCache>
            </c:strRef>
          </c:cat>
          <c:val>
            <c:numRef>
              <c:f>'13cotan'!$T$30:$T$34</c:f>
              <c:numCache>
                <c:formatCode>0.0</c:formatCode>
                <c:ptCount val="5"/>
                <c:pt idx="0" formatCode="0">
                  <c:v>15.9</c:v>
                </c:pt>
                <c:pt idx="1">
                  <c:v>11.9</c:v>
                </c:pt>
                <c:pt idx="2">
                  <c:v>4.8</c:v>
                </c:pt>
                <c:pt idx="3">
                  <c:v>1.8</c:v>
                </c:pt>
                <c:pt idx="4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647872"/>
        <c:axId val="79649408"/>
      </c:barChart>
      <c:catAx>
        <c:axId val="7964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50" baseline="0"/>
            </a:pPr>
            <a:endParaRPr lang="en-US"/>
          </a:p>
        </c:txPr>
        <c:crossAx val="79649408"/>
        <c:crosses val="autoZero"/>
        <c:auto val="1"/>
        <c:lblAlgn val="ctr"/>
        <c:lblOffset val="100"/>
        <c:noMultiLvlLbl val="0"/>
      </c:catAx>
      <c:valAx>
        <c:axId val="7964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Thousand ton  </a:t>
                </a:r>
                <a:r>
                  <a:rPr lang="fa-IR" b="0"/>
                  <a:t>هزار / زر تن</a:t>
                </a:r>
                <a:r>
                  <a:rPr lang="ps-AF" b="0"/>
                  <a:t>  </a:t>
                </a:r>
                <a:r>
                  <a:rPr lang="fa-IR" b="0"/>
                  <a:t>     </a:t>
                </a:r>
                <a:r>
                  <a:rPr lang="en-US" b="0"/>
                  <a:t> </a:t>
                </a:r>
                <a:r>
                  <a:rPr lang="fa-IR" b="0"/>
                  <a:t>    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3123359580052493E-2"/>
              <c:y val="0.228682560513269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9647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25400">
      <a:solidFill>
        <a:srgbClr val="000000">
          <a:alpha val="92000"/>
        </a:srgbClr>
      </a:solidFill>
    </a:ln>
  </c:sp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3"/>
            <c:bubble3D val="0"/>
            <c:explosion val="26"/>
          </c:dPt>
          <c:dLbls>
            <c:dLbl>
              <c:idx val="0"/>
              <c:layout>
                <c:manualLayout>
                  <c:x val="1.8417643478125148E-2"/>
                  <c:y val="-8.16297523237441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2.5284873657795349E-2"/>
                  <c:y val="4.2271957853642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7129912379053068E-2"/>
                  <c:y val="2.557481297284923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3520262988767014E-2"/>
                  <c:y val="-0.1073573882946951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-2.2454664980230587E-2"/>
                  <c:y val="-1.05131594058611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7.3456757359438149E-3"/>
                  <c:y val="-2.71092863872811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'15CeB'!$G$75:$G$80</c:f>
              <c:strCache>
                <c:ptCount val="6"/>
                <c:pt idx="0">
                  <c:v>Food Use/ استفا ده به منظورغذا / د خوراک لپاره   </c:v>
                </c:pt>
                <c:pt idx="1">
                  <c:v>Losses  ضایعات 
</c:v>
                </c:pt>
                <c:pt idx="2">
                  <c:v>Seed provision  تهیه تخم /  تخم برابرول</c:v>
                </c:pt>
                <c:pt idx="3">
                  <c:v>خوراکه حیوانات / د څارويو خورا که  Animal feed</c:v>
                </c:pt>
                <c:pt idx="4">
                  <c:v>import requirements   نیازمندی به واردا ت / وارداتوته اړتيا</c:v>
                </c:pt>
                <c:pt idx="5">
                  <c:v>مازاد /کموا لي  deficit /surplus</c:v>
                </c:pt>
              </c:strCache>
            </c:strRef>
          </c:cat>
          <c:val>
            <c:numRef>
              <c:f>'15CeB'!$H$75:$H$80</c:f>
              <c:numCache>
                <c:formatCode>General</c:formatCode>
                <c:ptCount val="6"/>
                <c:pt idx="0">
                  <c:v>5406</c:v>
                </c:pt>
                <c:pt idx="1">
                  <c:v>706</c:v>
                </c:pt>
                <c:pt idx="2">
                  <c:v>387</c:v>
                </c:pt>
                <c:pt idx="3">
                  <c:v>178</c:v>
                </c:pt>
                <c:pt idx="4">
                  <c:v>1787</c:v>
                </c:pt>
                <c:pt idx="5">
                  <c:v>813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47100175746954"/>
          <c:y val="0.27935277895839766"/>
          <c:w val="0.72056239015817225"/>
          <c:h val="0.32793587095116239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'18C'!$B$53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6.9809815073643136E-3"/>
                  <c:y val="2.29574948964712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4.9485411833894207E-3"/>
                  <c:y val="-1.01341909726072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6375046704399134E-3"/>
                  <c:y val="-8.44014289880434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'18C'!$C$52:$E$53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'18C'!$C$55:$E$55</c:f>
              <c:numCache>
                <c:formatCode>General</c:formatCode>
                <c:ptCount val="3"/>
                <c:pt idx="0">
                  <c:v>2046</c:v>
                </c:pt>
                <c:pt idx="1">
                  <c:v>1972</c:v>
                </c:pt>
                <c:pt idx="2">
                  <c:v>1917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14432"/>
        <c:axId val="78516224"/>
      </c:barChart>
      <c:catAx>
        <c:axId val="785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0000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8516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51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ar-AE"/>
                  <a:t>باب</a:t>
                </a:r>
                <a:r>
                  <a:rPr lang="ps-AF"/>
                  <a:t> </a:t>
                </a:r>
                <a:r>
                  <a:rPr lang="en-US"/>
                  <a:t> </a:t>
                </a:r>
                <a:r>
                  <a:rPr lang="ar-AE"/>
                  <a:t> </a:t>
                </a:r>
                <a:r>
                  <a:rPr lang="en-US"/>
                  <a:t>No.</a:t>
                </a:r>
              </a:p>
            </c:rich>
          </c:tx>
          <c:layout>
            <c:manualLayout>
              <c:xMode val="edge"/>
              <c:yMode val="edge"/>
              <c:x val="0.10331845117298483"/>
              <c:y val="0.341504713319285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78514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2631434874322"/>
          <c:y val="0.22802045772315843"/>
          <c:w val="0.76327769347496288"/>
          <c:h val="0.44098573281452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'2La'!$C$76</c:f>
              <c:strCache>
                <c:ptCount val="1"/>
                <c:pt idx="0">
                  <c:v>1394  2015-16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015087837946637E-2"/>
                  <c:y val="8.45757598057255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782474276604995E-3"/>
                  <c:y val="1.19891088380307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9358090481481922E-3"/>
                  <c:y val="1.7828569094232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777385955589907E-3"/>
                  <c:y val="1.42762528515711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'2La'!$A$77:$B$80</c:f>
              <c:multiLvlStrCache>
                <c:ptCount val="4"/>
                <c:lvl>
                  <c:pt idx="0">
                    <c:v>گندم  / غنم</c:v>
                  </c:pt>
                  <c:pt idx="1">
                    <c:v>برنج / وريجي</c:v>
                  </c:pt>
                  <c:pt idx="2">
                    <c:v>جـــــــــو/ اوربشي</c:v>
                  </c:pt>
                  <c:pt idx="3">
                    <c:v>جواری/ جوار</c:v>
                  </c:pt>
                </c:lvl>
                <c:lvl>
                  <c:pt idx="0">
                    <c:v>  Wheat</c:v>
                  </c:pt>
                  <c:pt idx="1">
                    <c:v> Rice</c:v>
                  </c:pt>
                  <c:pt idx="2">
                    <c:v>  Barley</c:v>
                  </c:pt>
                  <c:pt idx="3">
                    <c:v>  Maize </c:v>
                  </c:pt>
                </c:lvl>
              </c:multiLvlStrCache>
            </c:multiLvlStrRef>
          </c:cat>
          <c:val>
            <c:numRef>
              <c:f>'2La'!$C$77:$C$80</c:f>
              <c:numCache>
                <c:formatCode>General</c:formatCode>
                <c:ptCount val="4"/>
                <c:pt idx="0">
                  <c:v>2128</c:v>
                </c:pt>
                <c:pt idx="1">
                  <c:v>164</c:v>
                </c:pt>
                <c:pt idx="2">
                  <c:v>282</c:v>
                </c:pt>
                <c:pt idx="3">
                  <c:v>147</c:v>
                </c:pt>
              </c:numCache>
            </c:numRef>
          </c:val>
        </c:ser>
        <c:ser>
          <c:idx val="1"/>
          <c:order val="1"/>
          <c:tx>
            <c:strRef>
              <c:f>'2La'!$D$76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1.556420233463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428434763411583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4521794588760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'2La'!$A$77:$B$80</c:f>
              <c:multiLvlStrCache>
                <c:ptCount val="4"/>
                <c:lvl>
                  <c:pt idx="0">
                    <c:v>گندم  / غنم</c:v>
                  </c:pt>
                  <c:pt idx="1">
                    <c:v>برنج / وريجي</c:v>
                  </c:pt>
                  <c:pt idx="2">
                    <c:v>جـــــــــو/ اوربشي</c:v>
                  </c:pt>
                  <c:pt idx="3">
                    <c:v>جواری/ جوار</c:v>
                  </c:pt>
                </c:lvl>
                <c:lvl>
                  <c:pt idx="0">
                    <c:v>  Wheat</c:v>
                  </c:pt>
                  <c:pt idx="1">
                    <c:v> Rice</c:v>
                  </c:pt>
                  <c:pt idx="2">
                    <c:v>  Barley</c:v>
                  </c:pt>
                  <c:pt idx="3">
                    <c:v>  Maize </c:v>
                  </c:pt>
                </c:lvl>
              </c:multiLvlStrCache>
            </c:multiLvlStrRef>
          </c:cat>
          <c:val>
            <c:numRef>
              <c:f>'2La'!$D$77:$D$80</c:f>
              <c:numCache>
                <c:formatCode>General</c:formatCode>
                <c:ptCount val="4"/>
                <c:pt idx="0" formatCode="0">
                  <c:v>2300</c:v>
                </c:pt>
                <c:pt idx="1">
                  <c:v>119</c:v>
                </c:pt>
                <c:pt idx="2">
                  <c:v>219</c:v>
                </c:pt>
                <c:pt idx="3">
                  <c:v>152</c:v>
                </c:pt>
              </c:numCache>
            </c:numRef>
          </c:val>
        </c:ser>
        <c:ser>
          <c:idx val="2"/>
          <c:order val="2"/>
          <c:tx>
            <c:strRef>
              <c:f>'2La'!$E$76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spPr>
              <a:effectLst>
                <a:outerShdw blurRad="50800" dist="50800" dir="5400000" algn="ctr" rotWithShape="0">
                  <a:schemeClr val="bg1"/>
                </a:outerShdw>
              </a:effectLst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'2La'!$A$77:$B$80</c:f>
              <c:multiLvlStrCache>
                <c:ptCount val="4"/>
                <c:lvl>
                  <c:pt idx="0">
                    <c:v>گندم  / غنم</c:v>
                  </c:pt>
                  <c:pt idx="1">
                    <c:v>برنج / وريجي</c:v>
                  </c:pt>
                  <c:pt idx="2">
                    <c:v>جـــــــــو/ اوربشي</c:v>
                  </c:pt>
                  <c:pt idx="3">
                    <c:v>جواری/ جوار</c:v>
                  </c:pt>
                </c:lvl>
                <c:lvl>
                  <c:pt idx="0">
                    <c:v>  Wheat</c:v>
                  </c:pt>
                  <c:pt idx="1">
                    <c:v> Rice</c:v>
                  </c:pt>
                  <c:pt idx="2">
                    <c:v>  Barley</c:v>
                  </c:pt>
                  <c:pt idx="3">
                    <c:v>  Maize </c:v>
                  </c:pt>
                </c:lvl>
              </c:multiLvlStrCache>
            </c:multiLvlStrRef>
          </c:cat>
          <c:val>
            <c:numRef>
              <c:f>'2La'!$E$77:$E$80</c:f>
              <c:numCache>
                <c:formatCode>0</c:formatCode>
                <c:ptCount val="4"/>
                <c:pt idx="0">
                  <c:v>2104.4</c:v>
                </c:pt>
                <c:pt idx="1">
                  <c:v>109.45</c:v>
                </c:pt>
                <c:pt idx="2">
                  <c:v>68.2</c:v>
                </c:pt>
                <c:pt idx="3" formatCode="General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58752"/>
        <c:axId val="74068736"/>
      </c:barChart>
      <c:catAx>
        <c:axId val="7405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000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40687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7406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rtl="0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Thousand  Ha    </a:t>
                </a:r>
                <a:r>
                  <a:rPr lang="fa-IR" sz="9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هزار/ زر هکتار</a:t>
                </a:r>
                <a:endParaRPr lang="en-US" sz="900" b="0" i="0" strike="noStrike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8.9836821284502655E-2"/>
              <c:y val="0.17711358245167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4058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612814089784408"/>
          <c:y val="0.82703141488757204"/>
          <c:w val="0.70687138311049513"/>
          <c:h val="5.847860854127928E-2"/>
        </c:manualLayout>
      </c:layout>
      <c:overlay val="1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Footer>&amp;LAfghanistan Statistical Yearbook 2010-11</c:oddFooter>
    </c:headerFooter>
    <c:pageMargins b="1" l="0.75000000000000089" r="0.75000000000000089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5553715656787"/>
          <c:y val="1.6260162601626018E-2"/>
          <c:w val="0.85234446284343213"/>
          <c:h val="0.8139453300044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'3Pro'!$C$37</c:f>
              <c:strCache>
                <c:ptCount val="1"/>
                <c:pt idx="0">
                  <c:v>1394  2015-16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'3Pro'!$A$38:$B$42</c:f>
              <c:multiLvlStrCache>
                <c:ptCount val="4"/>
                <c:lvl>
                  <c:pt idx="0">
                    <c:v> گنــدم /غنم</c:v>
                  </c:pt>
                  <c:pt idx="1">
                    <c:v> برنج/ وریجی</c:v>
                  </c:pt>
                  <c:pt idx="2">
                    <c:v>جــــو/اوربشی</c:v>
                  </c:pt>
                  <c:pt idx="3">
                    <c:v>جواری/ جوار</c:v>
                  </c:pt>
                </c:lvl>
                <c:lvl>
                  <c:pt idx="0">
                    <c:v>  Wheat  </c:v>
                  </c:pt>
                  <c:pt idx="1">
                    <c:v> Rice </c:v>
                  </c:pt>
                  <c:pt idx="2">
                    <c:v>  Barley </c:v>
                  </c:pt>
                  <c:pt idx="3">
                    <c:v>  Maize  </c:v>
                  </c:pt>
                </c:lvl>
              </c:multiLvlStrCache>
            </c:multiLvlStrRef>
          </c:cat>
          <c:val>
            <c:numRef>
              <c:f>'3Pro'!$C$38:$C$42</c:f>
              <c:numCache>
                <c:formatCode>General</c:formatCode>
                <c:ptCount val="5"/>
                <c:pt idx="0">
                  <c:v>4673</c:v>
                </c:pt>
                <c:pt idx="1">
                  <c:v>410</c:v>
                </c:pt>
                <c:pt idx="2">
                  <c:v>403</c:v>
                </c:pt>
                <c:pt idx="3">
                  <c:v>316</c:v>
                </c:pt>
              </c:numCache>
            </c:numRef>
          </c:val>
        </c:ser>
        <c:ser>
          <c:idx val="1"/>
          <c:order val="1"/>
          <c:tx>
            <c:strRef>
              <c:f>'3Pro'!$D$37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'3Pro'!$A$38:$B$42</c:f>
              <c:multiLvlStrCache>
                <c:ptCount val="4"/>
                <c:lvl>
                  <c:pt idx="0">
                    <c:v> گنــدم /غنم</c:v>
                  </c:pt>
                  <c:pt idx="1">
                    <c:v> برنج/ وریجی</c:v>
                  </c:pt>
                  <c:pt idx="2">
                    <c:v>جــــو/اوربشی</c:v>
                  </c:pt>
                  <c:pt idx="3">
                    <c:v>جواری/ جوار</c:v>
                  </c:pt>
                </c:lvl>
                <c:lvl>
                  <c:pt idx="0">
                    <c:v>  Wheat  </c:v>
                  </c:pt>
                  <c:pt idx="1">
                    <c:v> Rice </c:v>
                  </c:pt>
                  <c:pt idx="2">
                    <c:v>  Barley </c:v>
                  </c:pt>
                  <c:pt idx="3">
                    <c:v>  Maize  </c:v>
                  </c:pt>
                </c:lvl>
              </c:multiLvlStrCache>
            </c:multiLvlStrRef>
          </c:cat>
          <c:val>
            <c:numRef>
              <c:f>'3Pro'!$D$38:$D$42</c:f>
              <c:numCache>
                <c:formatCode>General</c:formatCode>
                <c:ptCount val="5"/>
                <c:pt idx="0">
                  <c:v>4555</c:v>
                </c:pt>
                <c:pt idx="1">
                  <c:v>357</c:v>
                </c:pt>
                <c:pt idx="2">
                  <c:v>302</c:v>
                </c:pt>
                <c:pt idx="3">
                  <c:v>312</c:v>
                </c:pt>
              </c:numCache>
            </c:numRef>
          </c:val>
        </c:ser>
        <c:ser>
          <c:idx val="2"/>
          <c:order val="2"/>
          <c:tx>
            <c:strRef>
              <c:f>'3Pro'!$E$37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'3Pro'!$A$38:$B$42</c:f>
              <c:multiLvlStrCache>
                <c:ptCount val="4"/>
                <c:lvl>
                  <c:pt idx="0">
                    <c:v> گنــدم /غنم</c:v>
                  </c:pt>
                  <c:pt idx="1">
                    <c:v> برنج/ وریجی</c:v>
                  </c:pt>
                  <c:pt idx="2">
                    <c:v>جــــو/اوربشی</c:v>
                  </c:pt>
                  <c:pt idx="3">
                    <c:v>جواری/ جوار</c:v>
                  </c:pt>
                </c:lvl>
                <c:lvl>
                  <c:pt idx="0">
                    <c:v>  Wheat  </c:v>
                  </c:pt>
                  <c:pt idx="1">
                    <c:v> Rice </c:v>
                  </c:pt>
                  <c:pt idx="2">
                    <c:v>  Barley </c:v>
                  </c:pt>
                  <c:pt idx="3">
                    <c:v>  Maize  </c:v>
                  </c:pt>
                </c:lvl>
              </c:multiLvlStrCache>
            </c:multiLvlStrRef>
          </c:cat>
          <c:val>
            <c:numRef>
              <c:f>'3Pro'!$E$38:$E$42</c:f>
              <c:numCache>
                <c:formatCode>0</c:formatCode>
                <c:ptCount val="5"/>
                <c:pt idx="0">
                  <c:v>4280.8</c:v>
                </c:pt>
                <c:pt idx="1">
                  <c:v>338</c:v>
                </c:pt>
                <c:pt idx="2" formatCode="0.0">
                  <c:v>94.99</c:v>
                </c:pt>
                <c:pt idx="3">
                  <c:v>173.9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25312"/>
        <c:axId val="74126848"/>
      </c:barChart>
      <c:catAx>
        <c:axId val="7412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</c:spPr>
        <c:crossAx val="74126848"/>
        <c:crosses val="autoZero"/>
        <c:auto val="1"/>
        <c:lblAlgn val="ctr"/>
        <c:lblOffset val="100"/>
        <c:noMultiLvlLbl val="1"/>
      </c:catAx>
      <c:valAx>
        <c:axId val="74126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Thousand  MT </a:t>
                </a:r>
                <a:r>
                  <a:rPr lang="fa-IR" sz="1200" b="0"/>
                  <a:t> هزار / زر تن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4.7425348598020535E-2"/>
              <c:y val="0.26552714096578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4125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841078876079175"/>
          <c:y val="0.31227996500437444"/>
          <c:w val="0.67028871391076117"/>
          <c:h val="0.38380202474690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'4Yi'!$C$34</c:f>
              <c:strCache>
                <c:ptCount val="1"/>
                <c:pt idx="0">
                  <c:v>1394  2015-16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395208405100581E-3"/>
                  <c:y val="-3.07711536057992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0229503798045047E-3"/>
                  <c:y val="-1.612298462692163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7897972484982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8522727828549583E-3"/>
                  <c:y val="9.012182725714199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Mode val="edge"/>
                  <c:yMode val="edge"/>
                  <c:x val="0.61658135082940491"/>
                  <c:y val="0.568891358035409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'4Yi'!$A$35:$B$38</c:f>
              <c:strCache>
                <c:ptCount val="4"/>
                <c:pt idx="0">
                  <c:v>  Wheat گندم / غنم   </c:v>
                </c:pt>
                <c:pt idx="1">
                  <c:v> Rice  برنج / وریجی </c:v>
                </c:pt>
                <c:pt idx="2">
                  <c:v>  Barley  جو / اوربشی </c:v>
                </c:pt>
                <c:pt idx="3">
                  <c:v>  Maize  جواری / جوار  </c:v>
                </c:pt>
              </c:strCache>
            </c:strRef>
          </c:cat>
          <c:val>
            <c:numRef>
              <c:f>'4Yi'!$C$35:$C$38</c:f>
              <c:numCache>
                <c:formatCode>General</c:formatCode>
                <c:ptCount val="4"/>
                <c:pt idx="0">
                  <c:v>2196</c:v>
                </c:pt>
                <c:pt idx="1">
                  <c:v>2500</c:v>
                </c:pt>
                <c:pt idx="2">
                  <c:v>1429</c:v>
                </c:pt>
                <c:pt idx="3">
                  <c:v>2146</c:v>
                </c:pt>
              </c:numCache>
            </c:numRef>
          </c:val>
        </c:ser>
        <c:ser>
          <c:idx val="1"/>
          <c:order val="1"/>
          <c:tx>
            <c:strRef>
              <c:f>'4Yi'!$D$34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-2.7027017440938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6005487967209153E-3"/>
                  <c:y val="1.655212173622805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'4Yi'!$A$35:$B$38</c:f>
              <c:strCache>
                <c:ptCount val="4"/>
                <c:pt idx="0">
                  <c:v>  Wheat گندم / غنم   </c:v>
                </c:pt>
                <c:pt idx="1">
                  <c:v> Rice  برنج / وریجی </c:v>
                </c:pt>
                <c:pt idx="2">
                  <c:v>  Barley  جو / اوربشی </c:v>
                </c:pt>
                <c:pt idx="3">
                  <c:v>  Maize  جواری / جوار  </c:v>
                </c:pt>
              </c:strCache>
            </c:strRef>
          </c:cat>
          <c:val>
            <c:numRef>
              <c:f>'4Yi'!$D$35:$D$38</c:f>
              <c:numCache>
                <c:formatCode>General</c:formatCode>
                <c:ptCount val="4"/>
                <c:pt idx="0">
                  <c:v>1980</c:v>
                </c:pt>
                <c:pt idx="1">
                  <c:v>2996</c:v>
                </c:pt>
                <c:pt idx="2">
                  <c:v>1377</c:v>
                </c:pt>
                <c:pt idx="3">
                  <c:v>2052</c:v>
                </c:pt>
              </c:numCache>
            </c:numRef>
          </c:val>
        </c:ser>
        <c:ser>
          <c:idx val="2"/>
          <c:order val="2"/>
          <c:tx>
            <c:strRef>
              <c:f>'4Yi'!$E$34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87410027453811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8.87410027453811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2373126178019693E-3"/>
                  <c:y val="1.80180116272924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9966725617710748E-2"/>
                  <c:y val="7.707129094412331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'4Yi'!$A$35:$B$38</c:f>
              <c:strCache>
                <c:ptCount val="4"/>
                <c:pt idx="0">
                  <c:v>  Wheat گندم / غنم   </c:v>
                </c:pt>
                <c:pt idx="1">
                  <c:v> Rice  برنج / وریجی </c:v>
                </c:pt>
                <c:pt idx="2">
                  <c:v>  Barley  جو / اوربشی </c:v>
                </c:pt>
                <c:pt idx="3">
                  <c:v>  Maize  جواری / جوار  </c:v>
                </c:pt>
              </c:strCache>
            </c:strRef>
          </c:cat>
          <c:val>
            <c:numRef>
              <c:f>'4Yi'!$E$35:$E$38</c:f>
              <c:numCache>
                <c:formatCode>General</c:formatCode>
                <c:ptCount val="4"/>
                <c:pt idx="0">
                  <c:v>2034</c:v>
                </c:pt>
                <c:pt idx="1">
                  <c:v>3092</c:v>
                </c:pt>
                <c:pt idx="2">
                  <c:v>1393</c:v>
                </c:pt>
                <c:pt idx="3">
                  <c:v>1296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74474240"/>
        <c:axId val="74475776"/>
      </c:barChart>
      <c:catAx>
        <c:axId val="7447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447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4475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rtl="0"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75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Kg      </a:t>
                </a:r>
                <a:r>
                  <a:rPr lang="fa-IR" sz="875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کیلو گرام </a:t>
                </a:r>
                <a:r>
                  <a:rPr lang="en-US" sz="875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                                </a:t>
                </a:r>
                <a:r>
                  <a:rPr lang="fa-IR" sz="875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</a:t>
                </a:r>
                <a:r>
                  <a:rPr lang="en-US" sz="875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 </a:t>
                </a:r>
              </a:p>
            </c:rich>
          </c:tx>
          <c:layout>
            <c:manualLayout>
              <c:xMode val="edge"/>
              <c:yMode val="edge"/>
              <c:x val="0.11264845250048441"/>
              <c:y val="0.26147468912722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44742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188613760724909"/>
          <c:y val="0.82625036032345667"/>
          <c:w val="0.64712052914792562"/>
          <c:h val="6.1996267807564516E-2"/>
        </c:manualLayout>
      </c:layout>
      <c:overlay val="1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11243112806"/>
          <c:y val="0.2867482993197279"/>
          <c:w val="0.84030294889767332"/>
          <c:h val="0.433731640687771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'5FV'!$C$49</c:f>
              <c:strCache>
                <c:ptCount val="1"/>
                <c:pt idx="0">
                  <c:v>1394  2015-16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'5FV'!$A$50:$B$55</c:f>
              <c:multiLvlStrCache>
                <c:ptCount val="5"/>
                <c:lvl>
                  <c:pt idx="0">
                    <c:v> انگور</c:v>
                  </c:pt>
                  <c:pt idx="1">
                    <c:v> خربوزه /خټکی</c:v>
                  </c:pt>
                  <c:pt idx="2">
                    <c:v>تر بو ز/ هندوانه</c:v>
                  </c:pt>
                  <c:pt idx="3">
                    <c:v>زردا لو</c:v>
                  </c:pt>
                  <c:pt idx="4">
                    <c:v>سیب/ مڼي</c:v>
                  </c:pt>
                </c:lvl>
                <c:lvl>
                  <c:pt idx="0">
                    <c:v>Grape </c:v>
                  </c:pt>
                  <c:pt idx="1">
                    <c:v> Melons</c:v>
                  </c:pt>
                  <c:pt idx="2">
                    <c:v>watermelon      </c:v>
                  </c:pt>
                  <c:pt idx="3">
                    <c:v>Apricot           </c:v>
                  </c:pt>
                  <c:pt idx="4">
                    <c:v> Apple           </c:v>
                  </c:pt>
                </c:lvl>
              </c:multiLvlStrCache>
            </c:multiLvlStrRef>
          </c:cat>
          <c:val>
            <c:numRef>
              <c:f>'5FV'!$C$50:$C$55</c:f>
              <c:numCache>
                <c:formatCode>General</c:formatCode>
                <c:ptCount val="6"/>
                <c:pt idx="0">
                  <c:v>78.7</c:v>
                </c:pt>
                <c:pt idx="1">
                  <c:v>34</c:v>
                </c:pt>
                <c:pt idx="2">
                  <c:v>39</c:v>
                </c:pt>
                <c:pt idx="3">
                  <c:v>9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strRef>
              <c:f>'5FV'!$D$49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'5FV'!$A$50:$B$55</c:f>
              <c:multiLvlStrCache>
                <c:ptCount val="5"/>
                <c:lvl>
                  <c:pt idx="0">
                    <c:v> انگور</c:v>
                  </c:pt>
                  <c:pt idx="1">
                    <c:v> خربوزه /خټکی</c:v>
                  </c:pt>
                  <c:pt idx="2">
                    <c:v>تر بو ز/ هندوانه</c:v>
                  </c:pt>
                  <c:pt idx="3">
                    <c:v>زردا لو</c:v>
                  </c:pt>
                  <c:pt idx="4">
                    <c:v>سیب/ مڼي</c:v>
                  </c:pt>
                </c:lvl>
                <c:lvl>
                  <c:pt idx="0">
                    <c:v>Grape </c:v>
                  </c:pt>
                  <c:pt idx="1">
                    <c:v> Melons</c:v>
                  </c:pt>
                  <c:pt idx="2">
                    <c:v>watermelon      </c:v>
                  </c:pt>
                  <c:pt idx="3">
                    <c:v>Apricot           </c:v>
                  </c:pt>
                  <c:pt idx="4">
                    <c:v> Apple           </c:v>
                  </c:pt>
                </c:lvl>
              </c:multiLvlStrCache>
            </c:multiLvlStrRef>
          </c:cat>
          <c:val>
            <c:numRef>
              <c:f>'5FV'!$D$50:$D$55</c:f>
              <c:numCache>
                <c:formatCode>General</c:formatCode>
                <c:ptCount val="6"/>
                <c:pt idx="0">
                  <c:v>82.5</c:v>
                </c:pt>
                <c:pt idx="1">
                  <c:v>80</c:v>
                </c:pt>
                <c:pt idx="2">
                  <c:v>75</c:v>
                </c:pt>
                <c:pt idx="3">
                  <c:v>8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'5FV'!$E$49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'5FV'!$A$50:$B$55</c:f>
              <c:multiLvlStrCache>
                <c:ptCount val="5"/>
                <c:lvl>
                  <c:pt idx="0">
                    <c:v> انگور</c:v>
                  </c:pt>
                  <c:pt idx="1">
                    <c:v> خربوزه /خټکی</c:v>
                  </c:pt>
                  <c:pt idx="2">
                    <c:v>تر بو ز/ هندوانه</c:v>
                  </c:pt>
                  <c:pt idx="3">
                    <c:v>زردا لو</c:v>
                  </c:pt>
                  <c:pt idx="4">
                    <c:v>سیب/ مڼي</c:v>
                  </c:pt>
                </c:lvl>
                <c:lvl>
                  <c:pt idx="0">
                    <c:v>Grape </c:v>
                  </c:pt>
                  <c:pt idx="1">
                    <c:v> Melons</c:v>
                  </c:pt>
                  <c:pt idx="2">
                    <c:v>watermelon      </c:v>
                  </c:pt>
                  <c:pt idx="3">
                    <c:v>Apricot           </c:v>
                  </c:pt>
                  <c:pt idx="4">
                    <c:v> Apple           </c:v>
                  </c:pt>
                </c:lvl>
              </c:multiLvlStrCache>
            </c:multiLvlStrRef>
          </c:cat>
          <c:val>
            <c:numRef>
              <c:f>'5FV'!$E$50:$E$55</c:f>
              <c:numCache>
                <c:formatCode>#,##0</c:formatCode>
                <c:ptCount val="6"/>
                <c:pt idx="0" formatCode="0.0">
                  <c:v>87.2</c:v>
                </c:pt>
                <c:pt idx="1">
                  <c:v>54.4</c:v>
                </c:pt>
                <c:pt idx="2">
                  <c:v>64.2</c:v>
                </c:pt>
                <c:pt idx="3">
                  <c:v>18.100000000000001</c:v>
                </c:pt>
                <c:pt idx="4">
                  <c:v>26.8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5632640"/>
        <c:axId val="75634176"/>
      </c:barChart>
      <c:catAx>
        <c:axId val="756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5634176"/>
        <c:crosses val="autoZero"/>
        <c:auto val="1"/>
        <c:lblAlgn val="ctr"/>
        <c:lblOffset val="180"/>
        <c:tickLblSkip val="1"/>
        <c:tickMarkSkip val="1"/>
        <c:noMultiLvlLbl val="1"/>
      </c:catAx>
      <c:valAx>
        <c:axId val="7563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25400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56326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46239233477618"/>
          <c:y val="0.8962798221650865"/>
          <c:w val="0.35838380709119416"/>
          <c:h val="7.6307246247976329E-2"/>
        </c:manualLayout>
      </c:layout>
      <c:overlay val="0"/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Livestock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2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'8LivS'!#REF!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'8LivS'!#REF!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678464"/>
        <c:axId val="77680000"/>
        <c:axId val="0"/>
      </c:bar3DChart>
      <c:catAx>
        <c:axId val="776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768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80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7678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Livestock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'[2]8LivS'!$A$5</c:f>
              <c:strCache>
                <c:ptCount val="1"/>
                <c:pt idx="0">
                  <c:v>Cattle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'[2]8LivS'!$B$5:$L$5</c:f>
              <c:numCache>
                <c:formatCode>General</c:formatCode>
                <c:ptCount val="11"/>
                <c:pt idx="0">
                  <c:v>3750</c:v>
                </c:pt>
                <c:pt idx="1">
                  <c:v>3740</c:v>
                </c:pt>
                <c:pt idx="2">
                  <c:v>3500</c:v>
                </c:pt>
                <c:pt idx="3">
                  <c:v>2700</c:v>
                </c:pt>
                <c:pt idx="4">
                  <c:v>2200</c:v>
                </c:pt>
                <c:pt idx="5">
                  <c:v>1532</c:v>
                </c:pt>
                <c:pt idx="6">
                  <c:v>1580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</c:numCache>
            </c:numRef>
          </c:val>
        </c:ser>
        <c:ser>
          <c:idx val="1"/>
          <c:order val="1"/>
          <c:tx>
            <c:strRef>
              <c:f>'[2]8LivS'!$A$6</c:f>
              <c:strCache>
                <c:ptCount val="1"/>
                <c:pt idx="0">
                  <c:v>Sheep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'[2]8LivS'!$B$6:$L$6</c:f>
              <c:numCache>
                <c:formatCode>General</c:formatCode>
                <c:ptCount val="11"/>
                <c:pt idx="0">
                  <c:v>18900</c:v>
                </c:pt>
                <c:pt idx="1">
                  <c:v>18900</c:v>
                </c:pt>
                <c:pt idx="2">
                  <c:v>16900</c:v>
                </c:pt>
                <c:pt idx="3">
                  <c:v>14900</c:v>
                </c:pt>
                <c:pt idx="4">
                  <c:v>13600</c:v>
                </c:pt>
                <c:pt idx="5">
                  <c:v>10500</c:v>
                </c:pt>
                <c:pt idx="6">
                  <c:v>12000</c:v>
                </c:pt>
                <c:pt idx="7">
                  <c:v>14150</c:v>
                </c:pt>
                <c:pt idx="8">
                  <c:v>14150</c:v>
                </c:pt>
                <c:pt idx="9">
                  <c:v>14170</c:v>
                </c:pt>
                <c:pt idx="10">
                  <c:v>14200</c:v>
                </c:pt>
              </c:numCache>
            </c:numRef>
          </c:val>
        </c:ser>
        <c:ser>
          <c:idx val="2"/>
          <c:order val="2"/>
          <c:tx>
            <c:strRef>
              <c:f>'[2]8LivS'!$A$7</c:f>
              <c:strCache>
                <c:ptCount val="1"/>
                <c:pt idx="0">
                  <c:v>Goats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'[2]8LivS'!$B$7:$L$7</c:f>
              <c:numCache>
                <c:formatCode>General</c:formatCode>
                <c:ptCount val="11"/>
                <c:pt idx="0">
                  <c:v>2900</c:v>
                </c:pt>
                <c:pt idx="1">
                  <c:v>2900</c:v>
                </c:pt>
                <c:pt idx="2">
                  <c:v>2700</c:v>
                </c:pt>
                <c:pt idx="3">
                  <c:v>2500</c:v>
                </c:pt>
                <c:pt idx="4">
                  <c:v>2250</c:v>
                </c:pt>
                <c:pt idx="5">
                  <c:v>1944</c:v>
                </c:pt>
                <c:pt idx="6">
                  <c:v>2300</c:v>
                </c:pt>
                <c:pt idx="7">
                  <c:v>2650</c:v>
                </c:pt>
                <c:pt idx="8">
                  <c:v>3000</c:v>
                </c:pt>
                <c:pt idx="9">
                  <c:v>3350</c:v>
                </c:pt>
                <c:pt idx="10">
                  <c:v>3700</c:v>
                </c:pt>
              </c:numCache>
            </c:numRef>
          </c:val>
        </c:ser>
        <c:ser>
          <c:idx val="3"/>
          <c:order val="3"/>
          <c:tx>
            <c:strRef>
              <c:f>'[2]8LivS'!$A$8</c:f>
              <c:strCache>
                <c:ptCount val="1"/>
                <c:pt idx="0">
                  <c:v>Chickens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'[2]8LivS'!$B$8:$L$8</c:f>
              <c:numCache>
                <c:formatCode>General</c:formatCode>
                <c:ptCount val="11"/>
                <c:pt idx="0">
                  <c:v>6.6</c:v>
                </c:pt>
                <c:pt idx="1">
                  <c:v>6.6</c:v>
                </c:pt>
                <c:pt idx="2">
                  <c:v>6.7</c:v>
                </c:pt>
                <c:pt idx="3">
                  <c:v>6.8</c:v>
                </c:pt>
                <c:pt idx="4">
                  <c:v>6.9</c:v>
                </c:pt>
                <c:pt idx="5">
                  <c:v>7</c:v>
                </c:pt>
                <c:pt idx="6">
                  <c:v>6.9</c:v>
                </c:pt>
                <c:pt idx="7">
                  <c:v>6.8</c:v>
                </c:pt>
                <c:pt idx="8">
                  <c:v>6.7</c:v>
                </c:pt>
                <c:pt idx="9">
                  <c:v>6.6</c:v>
                </c:pt>
                <c:pt idx="10">
                  <c:v>6500</c:v>
                </c:pt>
              </c:numCache>
            </c:numRef>
          </c:val>
        </c:ser>
        <c:ser>
          <c:idx val="4"/>
          <c:order val="4"/>
          <c:tx>
            <c:strRef>
              <c:f>'[2]8LivS'!$A$9</c:f>
              <c:strCache>
                <c:ptCount val="1"/>
                <c:pt idx="0">
                  <c:v>Horses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'[2]8LivS'!$B$9:$L$9</c:f>
              <c:numCache>
                <c:formatCode>General</c:formatCode>
                <c:ptCount val="11"/>
                <c:pt idx="0">
                  <c:v>405</c:v>
                </c:pt>
                <c:pt idx="1">
                  <c:v>405</c:v>
                </c:pt>
                <c:pt idx="2">
                  <c:v>405</c:v>
                </c:pt>
                <c:pt idx="3">
                  <c:v>410</c:v>
                </c:pt>
                <c:pt idx="4">
                  <c:v>410</c:v>
                </c:pt>
                <c:pt idx="5">
                  <c:v>410</c:v>
                </c:pt>
                <c:pt idx="6">
                  <c:v>400</c:v>
                </c:pt>
                <c:pt idx="7">
                  <c:v>387</c:v>
                </c:pt>
                <c:pt idx="8">
                  <c:v>374</c:v>
                </c:pt>
                <c:pt idx="9">
                  <c:v>362</c:v>
                </c:pt>
                <c:pt idx="10">
                  <c:v>350</c:v>
                </c:pt>
              </c:numCache>
            </c:numRef>
          </c:val>
        </c:ser>
        <c:ser>
          <c:idx val="5"/>
          <c:order val="5"/>
          <c:tx>
            <c:strRef>
              <c:f>'[2]8LivS'!$A$10</c:f>
              <c:strCache>
                <c:ptCount val="1"/>
                <c:pt idx="0">
                  <c:v>Asses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'[2]8LivS'!$B$10:$L$10</c:f>
              <c:numCache>
                <c:formatCode>General</c:formatCode>
                <c:ptCount val="11"/>
                <c:pt idx="0">
                  <c:v>1315</c:v>
                </c:pt>
                <c:pt idx="1">
                  <c:v>1315</c:v>
                </c:pt>
                <c:pt idx="2">
                  <c:v>1315</c:v>
                </c:pt>
                <c:pt idx="3">
                  <c:v>1318</c:v>
                </c:pt>
                <c:pt idx="4">
                  <c:v>1321</c:v>
                </c:pt>
                <c:pt idx="5">
                  <c:v>1325</c:v>
                </c:pt>
                <c:pt idx="6">
                  <c:v>1300</c:v>
                </c:pt>
                <c:pt idx="7">
                  <c:v>1000</c:v>
                </c:pt>
                <c:pt idx="8">
                  <c:v>800</c:v>
                </c:pt>
                <c:pt idx="9">
                  <c:v>600</c:v>
                </c:pt>
                <c:pt idx="10">
                  <c:v>500</c:v>
                </c:pt>
              </c:numCache>
            </c:numRef>
          </c:val>
        </c:ser>
        <c:ser>
          <c:idx val="6"/>
          <c:order val="6"/>
          <c:tx>
            <c:strRef>
              <c:f>'[2]8LivS'!$A$11</c:f>
              <c:strCache>
                <c:ptCount val="1"/>
                <c:pt idx="0">
                  <c:v>Mules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'[2]8LivS'!$B$11:$L$11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</c:numCache>
            </c:numRef>
          </c:val>
        </c:ser>
        <c:ser>
          <c:idx val="7"/>
          <c:order val="7"/>
          <c:tx>
            <c:strRef>
              <c:f>'[2]8LivS'!$A$12</c:f>
              <c:strCache>
                <c:ptCount val="1"/>
                <c:pt idx="0">
                  <c:v>Camels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'[2]8LivS'!$B$4:$L$4</c:f>
              <c:numCache>
                <c:formatCode>General</c:formatCode>
                <c:ptCount val="1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</c:numCache>
            </c:numRef>
          </c:cat>
          <c:val>
            <c:numRef>
              <c:f>'[2]8LivS'!$B$12:$L$12</c:f>
              <c:numCache>
                <c:formatCode>General</c:formatCode>
                <c:ptCount val="11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300</c:v>
                </c:pt>
                <c:pt idx="7">
                  <c:v>265</c:v>
                </c:pt>
                <c:pt idx="8">
                  <c:v>235</c:v>
                </c:pt>
                <c:pt idx="9">
                  <c:v>215</c:v>
                </c:pt>
                <c:pt idx="10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276096"/>
        <c:axId val="78277632"/>
        <c:axId val="0"/>
      </c:bar3DChart>
      <c:catAx>
        <c:axId val="782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27763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7827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276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8813559322087"/>
          <c:y val="0.13528584788970346"/>
          <c:w val="0.8389830508474575"/>
          <c:h val="0.50796950913050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'8LivS'!$C$80:$C$82</c:f>
              <c:strCache>
                <c:ptCount val="1"/>
                <c:pt idx="0">
                  <c:v>1394  2015-16</c:v>
                </c:pt>
              </c:strCache>
            </c:strRef>
          </c:tx>
          <c:spPr>
            <a:ln w="25400">
              <a:noFill/>
            </a:ln>
          </c:spPr>
          <c:invertIfNegative val="0"/>
          <c:dPt>
            <c:idx val="2"/>
            <c:invertIfNegative val="0"/>
            <c:bubble3D val="0"/>
            <c:spPr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3.0124775439844429E-3"/>
                  <c:y val="-1.54627410704096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480367625325708E-2"/>
                  <c:y val="-1.12638365856441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553421124083632E-3"/>
                  <c:y val="3.56732004244151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6978685853923605E-3"/>
                  <c:y val="-1.04344669682247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'8LivS'!$A$83:$B$86</c:f>
              <c:multiLvlStrCache>
                <c:ptCount val="4"/>
                <c:lvl>
                  <c:pt idx="0">
                    <c:v>گا و/غواګاني </c:v>
                  </c:pt>
                  <c:pt idx="1">
                    <c:v>گو سفند / پسونه</c:v>
                  </c:pt>
                  <c:pt idx="2">
                    <c:v> بز / وزي</c:v>
                  </c:pt>
                  <c:pt idx="3">
                    <c:v>مر غ خانگی/کورنی چرګان</c:v>
                  </c:pt>
                </c:lvl>
                <c:lvl>
                  <c:pt idx="0">
                    <c:v>Cattle</c:v>
                  </c:pt>
                  <c:pt idx="1">
                    <c:v>Sheep</c:v>
                  </c:pt>
                  <c:pt idx="2">
                    <c:v>Goat</c:v>
                  </c:pt>
                  <c:pt idx="3">
                    <c:v>Chicken</c:v>
                  </c:pt>
                </c:lvl>
              </c:multiLvlStrCache>
            </c:multiLvlStrRef>
          </c:cat>
          <c:val>
            <c:numRef>
              <c:f>'8LivS'!$C$83:$C$86</c:f>
              <c:numCache>
                <c:formatCode>General</c:formatCode>
                <c:ptCount val="4"/>
                <c:pt idx="0">
                  <c:v>5261</c:v>
                </c:pt>
                <c:pt idx="1">
                  <c:v>13218</c:v>
                </c:pt>
                <c:pt idx="2" formatCode="0">
                  <c:v>7723</c:v>
                </c:pt>
                <c:pt idx="3" formatCode="0">
                  <c:v>11863</c:v>
                </c:pt>
              </c:numCache>
            </c:numRef>
          </c:val>
        </c:ser>
        <c:ser>
          <c:idx val="1"/>
          <c:order val="1"/>
          <c:tx>
            <c:strRef>
              <c:f>'8LivS'!$D$80:$D$82</c:f>
              <c:strCache>
                <c:ptCount val="1"/>
                <c:pt idx="0">
                  <c:v>1395  2016-17 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4370501372690552E-3"/>
                  <c:y val="-1.0869565217391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1092625343172638E-2"/>
                  <c:y val="-3.26086956521739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'8LivS'!$A$83:$B$86</c:f>
              <c:multiLvlStrCache>
                <c:ptCount val="4"/>
                <c:lvl>
                  <c:pt idx="0">
                    <c:v>گا و/غواګاني </c:v>
                  </c:pt>
                  <c:pt idx="1">
                    <c:v>گو سفند / پسونه</c:v>
                  </c:pt>
                  <c:pt idx="2">
                    <c:v> بز / وزي</c:v>
                  </c:pt>
                  <c:pt idx="3">
                    <c:v>مر غ خانگی/کورنی چرګان</c:v>
                  </c:pt>
                </c:lvl>
                <c:lvl>
                  <c:pt idx="0">
                    <c:v>Cattle</c:v>
                  </c:pt>
                  <c:pt idx="1">
                    <c:v>Sheep</c:v>
                  </c:pt>
                  <c:pt idx="2">
                    <c:v>Goat</c:v>
                  </c:pt>
                  <c:pt idx="3">
                    <c:v>Chicken</c:v>
                  </c:pt>
                </c:lvl>
              </c:multiLvlStrCache>
            </c:multiLvlStrRef>
          </c:cat>
          <c:val>
            <c:numRef>
              <c:f>'8LivS'!$D$83:$D$86</c:f>
              <c:numCache>
                <c:formatCode>General</c:formatCode>
                <c:ptCount val="4"/>
                <c:pt idx="0">
                  <c:v>5234</c:v>
                </c:pt>
                <c:pt idx="1">
                  <c:v>13265</c:v>
                </c:pt>
                <c:pt idx="2">
                  <c:v>7448</c:v>
                </c:pt>
                <c:pt idx="3" formatCode="0">
                  <c:v>11899</c:v>
                </c:pt>
              </c:numCache>
            </c:numRef>
          </c:val>
        </c:ser>
        <c:ser>
          <c:idx val="2"/>
          <c:order val="2"/>
          <c:tx>
            <c:strRef>
              <c:f>'8LivS'!$E$80:$E$82</c:f>
              <c:strCache>
                <c:ptCount val="1"/>
                <c:pt idx="0">
                  <c:v>1396  2017-18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31115041180716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77482005490762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8840825892248859E-2"/>
                  <c:y val="3.62318840579710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'8LivS'!$A$83:$B$86</c:f>
              <c:multiLvlStrCache>
                <c:ptCount val="4"/>
                <c:lvl>
                  <c:pt idx="0">
                    <c:v>گا و/غواګاني </c:v>
                  </c:pt>
                  <c:pt idx="1">
                    <c:v>گو سفند / پسونه</c:v>
                  </c:pt>
                  <c:pt idx="2">
                    <c:v> بز / وزي</c:v>
                  </c:pt>
                  <c:pt idx="3">
                    <c:v>مر غ خانگی/کورنی چرګان</c:v>
                  </c:pt>
                </c:lvl>
                <c:lvl>
                  <c:pt idx="0">
                    <c:v>Cattle</c:v>
                  </c:pt>
                  <c:pt idx="1">
                    <c:v>Sheep</c:v>
                  </c:pt>
                  <c:pt idx="2">
                    <c:v>Goat</c:v>
                  </c:pt>
                  <c:pt idx="3">
                    <c:v>Chicken</c:v>
                  </c:pt>
                </c:lvl>
              </c:multiLvlStrCache>
            </c:multiLvlStrRef>
          </c:cat>
          <c:val>
            <c:numRef>
              <c:f>'8LivS'!$E$83:$E$86</c:f>
              <c:numCache>
                <c:formatCode>0</c:formatCode>
                <c:ptCount val="4"/>
                <c:pt idx="0">
                  <c:v>4977</c:v>
                </c:pt>
                <c:pt idx="1">
                  <c:v>13866</c:v>
                </c:pt>
                <c:pt idx="2">
                  <c:v>7598</c:v>
                </c:pt>
                <c:pt idx="3">
                  <c:v>13573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313728"/>
        <c:axId val="78069760"/>
      </c:barChart>
      <c:catAx>
        <c:axId val="7831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000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069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06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rtl="0">
                  <a:defRPr sz="105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50" b="0" i="0" strike="noStrike">
                    <a:solidFill>
                      <a:srgbClr val="000000"/>
                    </a:solidFill>
                    <a:latin typeface="Calibri"/>
                  </a:rPr>
                  <a:t>Thousand</a:t>
                </a:r>
                <a:r>
                  <a:rPr lang="en-US" sz="1050" b="0" i="0" strike="noStrike" baseline="0">
                    <a:solidFill>
                      <a:srgbClr val="000000"/>
                    </a:solidFill>
                    <a:latin typeface="Calibri"/>
                  </a:rPr>
                  <a:t> Head </a:t>
                </a:r>
                <a:r>
                  <a:rPr lang="fa-IR" sz="1050" b="0" i="0" strike="noStrike" baseline="0">
                    <a:solidFill>
                      <a:srgbClr val="000000"/>
                    </a:solidFill>
                    <a:latin typeface="Calibri"/>
                  </a:rPr>
                  <a:t> </a:t>
                </a:r>
                <a:r>
                  <a:rPr lang="en-US" sz="1050" b="0" i="0" strike="noStrike" baseline="0">
                    <a:solidFill>
                      <a:srgbClr val="000000"/>
                    </a:solidFill>
                    <a:latin typeface="Calibri"/>
                  </a:rPr>
                  <a:t> </a:t>
                </a:r>
                <a:r>
                  <a:rPr lang="fa-IR" sz="1050" b="0" i="0" strike="noStrike">
                    <a:solidFill>
                      <a:srgbClr val="000000"/>
                    </a:solidFill>
                    <a:latin typeface="Calibri"/>
                  </a:rPr>
                  <a:t>هزار/ زر واحد  </a:t>
                </a:r>
                <a:r>
                  <a:rPr lang="en-US" sz="1050" b="0" i="0" strike="noStrike">
                    <a:solidFill>
                      <a:srgbClr val="000000"/>
                    </a:solidFill>
                    <a:latin typeface="Calibri"/>
                  </a:rPr>
                  <a:t>     </a:t>
                </a:r>
                <a:r>
                  <a:rPr lang="ps-AF" sz="1050" b="0" i="0" strike="noStrike">
                    <a:solidFill>
                      <a:srgbClr val="000000"/>
                    </a:solidFill>
                    <a:latin typeface="Calibri"/>
                  </a:rPr>
                  <a:t> </a:t>
                </a:r>
                <a:r>
                  <a:rPr lang="en-US" sz="1050" b="0" i="0" strike="noStrike">
                    <a:solidFill>
                      <a:srgbClr val="000000"/>
                    </a:solidFill>
                    <a:latin typeface="Calibri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1.6218815747824623E-2"/>
              <c:y val="0.17026476770085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313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884098660430108"/>
          <c:y val="0.77769451122083233"/>
          <c:w val="0.71535414996949975"/>
          <c:h val="0.13545600760828519"/>
        </c:manualLayout>
      </c:layout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Footer>&amp;LAfghnistan Statistical Yearbook 2010-11&amp;Rسا لنا مۀ احصا یئوی افغا نستا ن ١٣٨٩</c:oddFooter>
    </c:headerFooter>
    <c:pageMargins b="1" l="0.75000000000000111" r="0.75000000000000111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51048951049009"/>
          <c:y val="0.26666800214344072"/>
          <c:w val="0.715034965034964"/>
          <c:h val="0.33333500267930077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'9-10vacci'!$A$53</c:f>
              <c:strCache>
                <c:ptCount val="1"/>
                <c:pt idx="0">
                  <c:v>تو لید وا کسین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2.8248613556795597E-3"/>
                  <c:y val="3.18137155932432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3898305084745992E-3"/>
                  <c:y val="2.26599144914439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2599091605142274E-3"/>
                  <c:y val="-1.26179137787417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'9-10vacci'!$B$51:$D$52</c:f>
              <c:multiLvlStrCache>
                <c:ptCount val="3"/>
                <c:lvl>
                  <c:pt idx="0">
                    <c:v>1394</c:v>
                  </c:pt>
                  <c:pt idx="1">
                    <c:v>1395</c:v>
                  </c:pt>
                  <c:pt idx="2">
                    <c:v>1396</c:v>
                  </c:pt>
                </c:lvl>
                <c:lvl>
                  <c:pt idx="0">
                    <c:v>2015-16</c:v>
                  </c:pt>
                  <c:pt idx="1">
                    <c:v>2016-17</c:v>
                  </c:pt>
                  <c:pt idx="2">
                    <c:v>2017-18</c:v>
                  </c:pt>
                </c:lvl>
              </c:multiLvlStrCache>
            </c:multiLvlStrRef>
          </c:cat>
          <c:val>
            <c:numRef>
              <c:f>'9-10vacci'!$B$53:$D$53</c:f>
              <c:numCache>
                <c:formatCode>General</c:formatCode>
                <c:ptCount val="3"/>
                <c:pt idx="0">
                  <c:v>2475</c:v>
                </c:pt>
                <c:pt idx="1">
                  <c:v>2143</c:v>
                </c:pt>
                <c:pt idx="2">
                  <c:v>1825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16352"/>
        <c:axId val="78117888"/>
      </c:barChart>
      <c:catAx>
        <c:axId val="781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000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11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11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ar-AE" sz="9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       هزار/ زر دو ز  </a:t>
                </a:r>
                <a:r>
                  <a:rPr lang="en-US" sz="900" b="0" i="0" strike="noStrike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Thousand Dose  </a:t>
                </a:r>
              </a:p>
            </c:rich>
          </c:tx>
          <c:layout>
            <c:manualLayout>
              <c:xMode val="edge"/>
              <c:yMode val="edge"/>
              <c:x val="8.987403447508481E-2"/>
              <c:y val="0.1069237902148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116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19</xdr:row>
      <xdr:rowOff>161924</xdr:rowOff>
    </xdr:from>
    <xdr:to>
      <xdr:col>4</xdr:col>
      <xdr:colOff>3149600</xdr:colOff>
      <xdr:row>43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45</xdr:row>
      <xdr:rowOff>57150</xdr:rowOff>
    </xdr:from>
    <xdr:to>
      <xdr:col>4</xdr:col>
      <xdr:colOff>1047750</xdr:colOff>
      <xdr:row>53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34</xdr:row>
      <xdr:rowOff>100012</xdr:rowOff>
    </xdr:from>
    <xdr:to>
      <xdr:col>7</xdr:col>
      <xdr:colOff>1285876</xdr:colOff>
      <xdr:row>47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20</xdr:row>
      <xdr:rowOff>52917</xdr:rowOff>
    </xdr:from>
    <xdr:to>
      <xdr:col>6</xdr:col>
      <xdr:colOff>2190750</xdr:colOff>
      <xdr:row>34</xdr:row>
      <xdr:rowOff>105832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158750</xdr:rowOff>
    </xdr:from>
    <xdr:to>
      <xdr:col>7</xdr:col>
      <xdr:colOff>850900</xdr:colOff>
      <xdr:row>57</xdr:row>
      <xdr:rowOff>127000</xdr:rowOff>
    </xdr:to>
    <xdr:graphicFrame macro="">
      <xdr:nvGraphicFramePr>
        <xdr:cNvPr id="6349220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85725</xdr:rowOff>
    </xdr:from>
    <xdr:to>
      <xdr:col>4</xdr:col>
      <xdr:colOff>2362199</xdr:colOff>
      <xdr:row>45</xdr:row>
      <xdr:rowOff>123825</xdr:rowOff>
    </xdr:to>
    <xdr:graphicFrame macro="">
      <xdr:nvGraphicFramePr>
        <xdr:cNvPr id="2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114300</xdr:rowOff>
    </xdr:from>
    <xdr:to>
      <xdr:col>4</xdr:col>
      <xdr:colOff>1854200</xdr:colOff>
      <xdr:row>48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21</xdr:row>
      <xdr:rowOff>95249</xdr:rowOff>
    </xdr:from>
    <xdr:to>
      <xdr:col>4</xdr:col>
      <xdr:colOff>1666875</xdr:colOff>
      <xdr:row>39</xdr:row>
      <xdr:rowOff>0</xdr:rowOff>
    </xdr:to>
    <xdr:graphicFrame macro="">
      <xdr:nvGraphicFramePr>
        <xdr:cNvPr id="63476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17</xdr:row>
      <xdr:rowOff>41275</xdr:rowOff>
    </xdr:from>
    <xdr:to>
      <xdr:col>6</xdr:col>
      <xdr:colOff>266700</xdr:colOff>
      <xdr:row>18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7035800" y="4029075"/>
          <a:ext cx="0" cy="38100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ar-SA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کیلو گرا م</a:t>
          </a:r>
        </a:p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Times New Roman"/>
              <a:cs typeface="Times New Roman"/>
            </a:rPr>
            <a:t>KG/He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28576</xdr:rowOff>
    </xdr:from>
    <xdr:to>
      <xdr:col>4</xdr:col>
      <xdr:colOff>2019300</xdr:colOff>
      <xdr:row>45</xdr:row>
      <xdr:rowOff>0</xdr:rowOff>
    </xdr:to>
    <xdr:graphicFrame macro="">
      <xdr:nvGraphicFramePr>
        <xdr:cNvPr id="634790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0.02726</cdr:x>
      <cdr:y>0.06122</cdr:y>
    </cdr:from>
    <cdr:to>
      <cdr:x>0.07496</cdr:x>
      <cdr:y>0.78367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142875"/>
          <a:ext cx="266700" cy="1685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800" baseline="0"/>
            <a:t>Thousand Ha </a:t>
          </a:r>
          <a:r>
            <a:rPr lang="fa-IR" sz="800">
              <a:effectLst/>
              <a:latin typeface="+mn-lt"/>
              <a:ea typeface="+mn-ea"/>
              <a:cs typeface="+mn-cs"/>
            </a:rPr>
            <a:t>هزار/ زر</a:t>
          </a:r>
          <a:r>
            <a:rPr lang="fa-IR" sz="800" baseline="0">
              <a:effectLst/>
              <a:latin typeface="+mn-lt"/>
              <a:ea typeface="+mn-ea"/>
              <a:cs typeface="+mn-cs"/>
            </a:rPr>
            <a:t>هکتار</a:t>
          </a:r>
          <a:r>
            <a:rPr lang="fa-IR" sz="800" baseline="0"/>
            <a:t> </a:t>
          </a:r>
          <a:endParaRPr lang="en-US" sz="8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0</xdr:colOff>
      <xdr:row>4</xdr:row>
      <xdr:rowOff>0</xdr:rowOff>
    </xdr:to>
    <xdr:graphicFrame macro="">
      <xdr:nvGraphicFramePr>
        <xdr:cNvPr id="63482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6348219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107950</xdr:rowOff>
    </xdr:from>
    <xdr:to>
      <xdr:col>4</xdr:col>
      <xdr:colOff>2105024</xdr:colOff>
      <xdr:row>37</xdr:row>
      <xdr:rowOff>57150</xdr:rowOff>
    </xdr:to>
    <xdr:graphicFrame macro="">
      <xdr:nvGraphicFramePr>
        <xdr:cNvPr id="6348219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51956</xdr:rowOff>
    </xdr:from>
    <xdr:to>
      <xdr:col>4</xdr:col>
      <xdr:colOff>1809750</xdr:colOff>
      <xdr:row>23</xdr:row>
      <xdr:rowOff>118631</xdr:rowOff>
    </xdr:to>
    <xdr:graphicFrame macro="">
      <xdr:nvGraphicFramePr>
        <xdr:cNvPr id="6349436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43296</xdr:rowOff>
    </xdr:from>
    <xdr:to>
      <xdr:col>4</xdr:col>
      <xdr:colOff>1792431</xdr:colOff>
      <xdr:row>51</xdr:row>
      <xdr:rowOff>164522</xdr:rowOff>
    </xdr:to>
    <xdr:graphicFrame macro="">
      <xdr:nvGraphicFramePr>
        <xdr:cNvPr id="6349437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114300</xdr:rowOff>
    </xdr:from>
    <xdr:to>
      <xdr:col>6</xdr:col>
      <xdr:colOff>2371725</xdr:colOff>
      <xdr:row>29</xdr:row>
      <xdr:rowOff>12700</xdr:rowOff>
    </xdr:to>
    <xdr:graphicFrame macro="">
      <xdr:nvGraphicFramePr>
        <xdr:cNvPr id="63497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kihff\GDPsurvey\Agriculture\AgCropQ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kihff\Documents%20and%20Settings\Administrator\My%20Documents\province\302Agricult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-95"/>
      <sheetName val="90"/>
      <sheetName val="97"/>
      <sheetName val="98"/>
      <sheetName val="99"/>
      <sheetName val="00"/>
      <sheetName val="01"/>
      <sheetName val="02"/>
      <sheetName val="Tot"/>
      <sheetName val="Meyer"/>
      <sheetName val="Sheet5"/>
      <sheetName val="Sheet4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3">
          <cell r="D203">
            <v>1</v>
          </cell>
        </row>
        <row r="292">
          <cell r="B292">
            <v>2572.3628711081592</v>
          </cell>
        </row>
        <row r="293">
          <cell r="B293">
            <v>2810.3477020649402</v>
          </cell>
        </row>
        <row r="294">
          <cell r="B294">
            <v>3296.5010958918911</v>
          </cell>
        </row>
        <row r="295">
          <cell r="B295">
            <v>3662.4359814217332</v>
          </cell>
        </row>
        <row r="296">
          <cell r="B296">
            <v>2563.6151469128367</v>
          </cell>
        </row>
        <row r="297">
          <cell r="B297">
            <v>4337.7985969923166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1"/>
      <sheetName val="1LU"/>
      <sheetName val="2La"/>
      <sheetName val="3Pro"/>
      <sheetName val="4Yi"/>
      <sheetName val="5FV"/>
      <sheetName val="6Wh"/>
      <sheetName val="7AgU"/>
      <sheetName val="8LivS"/>
      <sheetName val="9LiP"/>
      <sheetName val="10LbA"/>
      <sheetName val="11CeB"/>
      <sheetName val="12-3C"/>
      <sheetName val="14CS"/>
      <sheetName val="15C"/>
      <sheetName val="16C"/>
      <sheetName val="17C"/>
      <sheetName val="Sheet10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18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1981</v>
          </cell>
          <cell r="C4">
            <v>1982</v>
          </cell>
          <cell r="D4">
            <v>1983</v>
          </cell>
          <cell r="E4">
            <v>1984</v>
          </cell>
          <cell r="F4">
            <v>1985</v>
          </cell>
          <cell r="G4">
            <v>1986</v>
          </cell>
          <cell r="H4">
            <v>1987</v>
          </cell>
          <cell r="I4">
            <v>1988</v>
          </cell>
          <cell r="J4">
            <v>1989</v>
          </cell>
          <cell r="K4">
            <v>1990</v>
          </cell>
          <cell r="L4">
            <v>1991</v>
          </cell>
        </row>
        <row r="5">
          <cell r="A5" t="str">
            <v>Cattle</v>
          </cell>
          <cell r="B5">
            <v>3750</v>
          </cell>
          <cell r="C5">
            <v>3740</v>
          </cell>
          <cell r="D5">
            <v>3500</v>
          </cell>
          <cell r="E5">
            <v>2700</v>
          </cell>
          <cell r="F5">
            <v>2200</v>
          </cell>
          <cell r="G5">
            <v>1532</v>
          </cell>
          <cell r="H5">
            <v>1580</v>
          </cell>
          <cell r="I5">
            <v>1600</v>
          </cell>
          <cell r="J5">
            <v>1600</v>
          </cell>
          <cell r="K5">
            <v>1600</v>
          </cell>
          <cell r="L5">
            <v>1600</v>
          </cell>
        </row>
        <row r="6">
          <cell r="A6" t="str">
            <v>Sheep</v>
          </cell>
          <cell r="B6">
            <v>18900</v>
          </cell>
          <cell r="C6">
            <v>18900</v>
          </cell>
          <cell r="D6">
            <v>16900</v>
          </cell>
          <cell r="E6">
            <v>14900</v>
          </cell>
          <cell r="F6">
            <v>13600</v>
          </cell>
          <cell r="G6">
            <v>10500</v>
          </cell>
          <cell r="H6">
            <v>12000</v>
          </cell>
          <cell r="I6">
            <v>14150</v>
          </cell>
          <cell r="J6">
            <v>14150</v>
          </cell>
          <cell r="K6">
            <v>14170</v>
          </cell>
          <cell r="L6">
            <v>14200</v>
          </cell>
        </row>
        <row r="7">
          <cell r="A7" t="str">
            <v>Goats</v>
          </cell>
          <cell r="B7">
            <v>2900</v>
          </cell>
          <cell r="C7">
            <v>2900</v>
          </cell>
          <cell r="D7">
            <v>2700</v>
          </cell>
          <cell r="E7">
            <v>2500</v>
          </cell>
          <cell r="F7">
            <v>2250</v>
          </cell>
          <cell r="G7">
            <v>1944</v>
          </cell>
          <cell r="H7">
            <v>2300</v>
          </cell>
          <cell r="I7">
            <v>2650</v>
          </cell>
          <cell r="J7">
            <v>3000</v>
          </cell>
          <cell r="K7">
            <v>3350</v>
          </cell>
          <cell r="L7">
            <v>3700</v>
          </cell>
        </row>
        <row r="8">
          <cell r="A8" t="str">
            <v>Chickens</v>
          </cell>
          <cell r="B8">
            <v>6.6</v>
          </cell>
          <cell r="C8">
            <v>6.6</v>
          </cell>
          <cell r="D8">
            <v>6.7</v>
          </cell>
          <cell r="E8">
            <v>6.8</v>
          </cell>
          <cell r="F8">
            <v>6.9</v>
          </cell>
          <cell r="G8">
            <v>7</v>
          </cell>
          <cell r="H8">
            <v>6.9</v>
          </cell>
          <cell r="I8">
            <v>6.8</v>
          </cell>
          <cell r="J8">
            <v>6.7</v>
          </cell>
          <cell r="K8">
            <v>6.6</v>
          </cell>
          <cell r="L8">
            <v>6500</v>
          </cell>
        </row>
        <row r="9">
          <cell r="A9" t="str">
            <v>Horses</v>
          </cell>
          <cell r="B9">
            <v>405</v>
          </cell>
          <cell r="C9">
            <v>405</v>
          </cell>
          <cell r="D9">
            <v>405</v>
          </cell>
          <cell r="E9">
            <v>410</v>
          </cell>
          <cell r="F9">
            <v>410</v>
          </cell>
          <cell r="G9">
            <v>410</v>
          </cell>
          <cell r="H9">
            <v>400</v>
          </cell>
          <cell r="I9">
            <v>387</v>
          </cell>
          <cell r="J9">
            <v>374</v>
          </cell>
          <cell r="K9">
            <v>362</v>
          </cell>
          <cell r="L9">
            <v>350</v>
          </cell>
        </row>
        <row r="10">
          <cell r="A10" t="str">
            <v>Asses</v>
          </cell>
          <cell r="B10">
            <v>1315</v>
          </cell>
          <cell r="C10">
            <v>1315</v>
          </cell>
          <cell r="D10">
            <v>1315</v>
          </cell>
          <cell r="E10">
            <v>1318</v>
          </cell>
          <cell r="F10">
            <v>1321</v>
          </cell>
          <cell r="G10">
            <v>1325</v>
          </cell>
          <cell r="H10">
            <v>1300</v>
          </cell>
          <cell r="I10">
            <v>1000</v>
          </cell>
          <cell r="J10">
            <v>800</v>
          </cell>
          <cell r="K10">
            <v>600</v>
          </cell>
          <cell r="L10">
            <v>500</v>
          </cell>
        </row>
        <row r="11">
          <cell r="A11" t="str">
            <v>Mules</v>
          </cell>
          <cell r="B11">
            <v>30</v>
          </cell>
          <cell r="C11">
            <v>30</v>
          </cell>
          <cell r="D11">
            <v>30</v>
          </cell>
          <cell r="E11">
            <v>30</v>
          </cell>
          <cell r="F11">
            <v>30</v>
          </cell>
          <cell r="G11">
            <v>30</v>
          </cell>
          <cell r="H11">
            <v>29</v>
          </cell>
          <cell r="I11">
            <v>28</v>
          </cell>
          <cell r="J11">
            <v>27</v>
          </cell>
          <cell r="K11">
            <v>26</v>
          </cell>
          <cell r="L11">
            <v>25</v>
          </cell>
        </row>
        <row r="12">
          <cell r="A12" t="str">
            <v>Camels</v>
          </cell>
          <cell r="B12">
            <v>265</v>
          </cell>
          <cell r="C12">
            <v>265</v>
          </cell>
          <cell r="D12">
            <v>265</v>
          </cell>
          <cell r="E12">
            <v>265</v>
          </cell>
          <cell r="F12">
            <v>265</v>
          </cell>
          <cell r="G12">
            <v>265</v>
          </cell>
          <cell r="H12">
            <v>300</v>
          </cell>
          <cell r="I12">
            <v>265</v>
          </cell>
          <cell r="J12">
            <v>235</v>
          </cell>
          <cell r="K12">
            <v>215</v>
          </cell>
          <cell r="L12">
            <v>200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6"/>
  </sheetPr>
  <dimension ref="A1:Z76"/>
  <sheetViews>
    <sheetView zoomScale="75" zoomScaleNormal="75" workbookViewId="0">
      <selection activeCell="G10" sqref="G10"/>
    </sheetView>
  </sheetViews>
  <sheetFormatPr defaultRowHeight="12.75" x14ac:dyDescent="0.2"/>
  <cols>
    <col min="1" max="1" width="33.5" customWidth="1"/>
    <col min="2" max="4" width="13.83203125" customWidth="1"/>
    <col min="5" max="5" width="56.5" customWidth="1"/>
    <col min="7" max="7" width="27.33203125" bestFit="1" customWidth="1"/>
    <col min="8" max="8" width="26.6640625" customWidth="1"/>
    <col min="9" max="9" width="18.1640625" customWidth="1"/>
    <col min="10" max="10" width="15" customWidth="1"/>
    <col min="11" max="14" width="14.5" customWidth="1"/>
    <col min="15" max="15" width="29.1640625" customWidth="1"/>
    <col min="16" max="16" width="10.1640625" customWidth="1"/>
    <col min="17" max="17" width="7.83203125" customWidth="1"/>
    <col min="18" max="18" width="8" customWidth="1"/>
    <col min="19" max="19" width="9.1640625" customWidth="1"/>
    <col min="20" max="20" width="8.33203125" customWidth="1"/>
    <col min="21" max="21" width="31.1640625" customWidth="1"/>
  </cols>
  <sheetData>
    <row r="1" spans="1:25" ht="15.75" customHeight="1" x14ac:dyDescent="0.25">
      <c r="A1" s="983" t="s">
        <v>501</v>
      </c>
      <c r="B1" s="984"/>
      <c r="C1" s="984"/>
      <c r="D1" s="984"/>
      <c r="E1" s="984"/>
    </row>
    <row r="2" spans="1:25" ht="15.75" customHeight="1" x14ac:dyDescent="0.25">
      <c r="A2" s="986" t="s">
        <v>438</v>
      </c>
      <c r="B2" s="986"/>
      <c r="C2" s="986"/>
      <c r="D2" s="986"/>
      <c r="E2" s="986"/>
    </row>
    <row r="3" spans="1:25" ht="15.75" x14ac:dyDescent="0.25">
      <c r="A3" s="984" t="s">
        <v>378</v>
      </c>
      <c r="B3" s="984"/>
      <c r="C3" s="984"/>
      <c r="D3" s="984"/>
      <c r="E3" s="984"/>
      <c r="O3" s="737"/>
      <c r="P3" s="737"/>
      <c r="Q3" s="737"/>
      <c r="R3" s="737"/>
    </row>
    <row r="4" spans="1:25" ht="15.75" customHeight="1" thickBot="1" x14ac:dyDescent="0.3">
      <c r="A4" s="299" t="s">
        <v>678</v>
      </c>
      <c r="B4" s="305"/>
      <c r="C4" s="306"/>
      <c r="D4" s="306"/>
      <c r="E4" s="131" t="s">
        <v>677</v>
      </c>
      <c r="O4" s="737"/>
      <c r="P4" s="737"/>
      <c r="Q4" s="737"/>
      <c r="R4" s="737"/>
    </row>
    <row r="5" spans="1:25" ht="15.75" customHeight="1" x14ac:dyDescent="0.2">
      <c r="A5" s="987" t="s">
        <v>124</v>
      </c>
      <c r="B5" s="282">
        <v>1396</v>
      </c>
      <c r="C5" s="282">
        <v>1395</v>
      </c>
      <c r="D5" s="282">
        <v>1394</v>
      </c>
      <c r="E5" s="989" t="s">
        <v>726</v>
      </c>
    </row>
    <row r="6" spans="1:25" ht="24" customHeight="1" thickBot="1" x14ac:dyDescent="0.45">
      <c r="A6" s="988"/>
      <c r="B6" s="415" t="s">
        <v>741</v>
      </c>
      <c r="C6" s="415" t="s">
        <v>665</v>
      </c>
      <c r="D6" s="415" t="s">
        <v>643</v>
      </c>
      <c r="E6" s="990"/>
      <c r="G6" s="427"/>
      <c r="H6" s="589"/>
    </row>
    <row r="7" spans="1:25" ht="24.95" customHeight="1" x14ac:dyDescent="0.2">
      <c r="A7" s="748" t="s">
        <v>318</v>
      </c>
      <c r="B7" s="749">
        <v>65223</v>
      </c>
      <c r="C7" s="749">
        <v>65223</v>
      </c>
      <c r="D7" s="749">
        <v>65223</v>
      </c>
      <c r="E7" s="750" t="s">
        <v>654</v>
      </c>
    </row>
    <row r="8" spans="1:25" ht="24.95" customHeight="1" x14ac:dyDescent="0.4">
      <c r="A8" s="385" t="s">
        <v>323</v>
      </c>
      <c r="B8" s="524">
        <v>30000</v>
      </c>
      <c r="C8" s="524">
        <v>30000</v>
      </c>
      <c r="D8" s="524">
        <v>30000</v>
      </c>
      <c r="E8" s="596" t="s">
        <v>712</v>
      </c>
      <c r="G8" s="56"/>
      <c r="H8" s="589"/>
      <c r="K8" s="589"/>
    </row>
    <row r="9" spans="1:25" ht="24.95" customHeight="1" x14ac:dyDescent="0.2">
      <c r="A9" s="751" t="s">
        <v>319</v>
      </c>
      <c r="B9" s="752">
        <v>25613</v>
      </c>
      <c r="C9" s="752">
        <v>25613</v>
      </c>
      <c r="D9" s="752">
        <v>25613</v>
      </c>
      <c r="E9" s="753" t="s">
        <v>729</v>
      </c>
      <c r="I9" s="56"/>
      <c r="J9" s="52"/>
      <c r="O9" s="370"/>
    </row>
    <row r="10" spans="1:25" ht="24.95" customHeight="1" x14ac:dyDescent="0.2">
      <c r="A10" s="386" t="s">
        <v>380</v>
      </c>
      <c r="B10" s="539">
        <v>9610</v>
      </c>
      <c r="C10" s="539">
        <f>C11+C12+C13+C15</f>
        <v>9610</v>
      </c>
      <c r="D10" s="539">
        <v>9610</v>
      </c>
      <c r="E10" s="609" t="s">
        <v>727</v>
      </c>
      <c r="H10" s="52"/>
      <c r="K10" s="564"/>
      <c r="L10" s="342"/>
      <c r="M10" s="342"/>
      <c r="N10" s="342"/>
      <c r="O10" s="342"/>
      <c r="P10" s="342"/>
      <c r="Q10" s="342"/>
    </row>
    <row r="11" spans="1:25" ht="24.95" customHeight="1" x14ac:dyDescent="0.2">
      <c r="A11" s="754" t="s">
        <v>320</v>
      </c>
      <c r="B11" s="752">
        <v>1781</v>
      </c>
      <c r="C11" s="755">
        <v>1781</v>
      </c>
      <c r="D11" s="755">
        <v>1700</v>
      </c>
      <c r="E11" s="756" t="s">
        <v>617</v>
      </c>
      <c r="H11" s="52"/>
      <c r="O11" s="370"/>
    </row>
    <row r="12" spans="1:25" ht="24.95" customHeight="1" x14ac:dyDescent="0.2">
      <c r="A12" s="566" t="s">
        <v>485</v>
      </c>
      <c r="B12" s="727">
        <v>4746</v>
      </c>
      <c r="C12" s="539">
        <v>4228.3</v>
      </c>
      <c r="D12" s="61">
        <v>4410</v>
      </c>
      <c r="E12" s="595" t="s">
        <v>616</v>
      </c>
      <c r="H12" s="52"/>
      <c r="I12" s="56"/>
      <c r="K12" s="564"/>
      <c r="O12" s="371"/>
    </row>
    <row r="13" spans="1:25" ht="24.95" customHeight="1" x14ac:dyDescent="0.2">
      <c r="A13" s="754" t="s">
        <v>321</v>
      </c>
      <c r="B13" s="757">
        <v>2271</v>
      </c>
      <c r="C13" s="758">
        <v>2457</v>
      </c>
      <c r="D13" s="758">
        <v>2165.1999999999998</v>
      </c>
      <c r="E13" s="756" t="s">
        <v>618</v>
      </c>
      <c r="H13" s="52"/>
      <c r="Y13">
        <v>1</v>
      </c>
    </row>
    <row r="14" spans="1:25" ht="24.95" customHeight="1" x14ac:dyDescent="0.2">
      <c r="A14" s="566" t="s">
        <v>599</v>
      </c>
      <c r="B14" s="539">
        <v>210.9</v>
      </c>
      <c r="C14" s="296">
        <v>181.38</v>
      </c>
      <c r="D14" s="296">
        <v>145.19999999999999</v>
      </c>
      <c r="E14" s="595" t="s">
        <v>786</v>
      </c>
    </row>
    <row r="15" spans="1:25" ht="24.95" customHeight="1" thickBot="1" x14ac:dyDescent="0.25">
      <c r="A15" s="759" t="s">
        <v>322</v>
      </c>
      <c r="B15" s="760">
        <v>811.7</v>
      </c>
      <c r="C15" s="761">
        <v>1143.7</v>
      </c>
      <c r="D15" s="762">
        <v>1335</v>
      </c>
      <c r="E15" s="763" t="s">
        <v>787</v>
      </c>
      <c r="F15" s="1"/>
      <c r="H15" s="56"/>
    </row>
    <row r="16" spans="1:25" ht="18.95" customHeight="1" x14ac:dyDescent="0.2">
      <c r="A16" s="339" t="s">
        <v>339</v>
      </c>
      <c r="B16" s="340"/>
      <c r="C16" s="345"/>
      <c r="D16" s="345"/>
      <c r="E16" s="342" t="s">
        <v>785</v>
      </c>
      <c r="F16" s="8"/>
      <c r="H16" s="52"/>
    </row>
    <row r="17" spans="1:25" ht="18.95" customHeight="1" x14ac:dyDescent="0.2">
      <c r="B17" s="266"/>
      <c r="C17" s="267"/>
      <c r="D17" s="268"/>
      <c r="E17" s="342"/>
      <c r="F17" s="8"/>
      <c r="G17" s="52"/>
      <c r="H17" s="52"/>
      <c r="I17" s="52"/>
      <c r="Y17" s="1" t="e">
        <f>#REF!+H13+#REF!+H16</f>
        <v>#REF!</v>
      </c>
    </row>
    <row r="18" spans="1:25" ht="18.95" customHeight="1" x14ac:dyDescent="0.2">
      <c r="A18" s="985" t="s">
        <v>768</v>
      </c>
      <c r="B18" s="985"/>
      <c r="C18" s="985"/>
      <c r="D18" s="985"/>
      <c r="E18" s="985"/>
      <c r="F18" s="10"/>
      <c r="O18" s="8"/>
    </row>
    <row r="19" spans="1:25" ht="12.75" customHeight="1" x14ac:dyDescent="0.2">
      <c r="A19" s="985" t="s">
        <v>769</v>
      </c>
      <c r="B19" s="985"/>
      <c r="C19" s="985"/>
      <c r="D19" s="985"/>
      <c r="E19" s="985"/>
      <c r="F19" s="8"/>
    </row>
    <row r="21" spans="1:25" x14ac:dyDescent="0.2">
      <c r="L21" s="1"/>
      <c r="M21" s="1"/>
      <c r="N21" s="1"/>
    </row>
    <row r="22" spans="1:25" x14ac:dyDescent="0.2">
      <c r="D22" s="35"/>
      <c r="F22" s="1"/>
    </row>
    <row r="23" spans="1:25" x14ac:dyDescent="0.2">
      <c r="D23" s="6"/>
      <c r="F23" s="10"/>
    </row>
    <row r="24" spans="1:25" x14ac:dyDescent="0.2">
      <c r="D24" s="4"/>
    </row>
    <row r="25" spans="1:25" x14ac:dyDescent="0.2">
      <c r="D25" s="4"/>
      <c r="I25" s="56"/>
      <c r="P25" s="52"/>
    </row>
    <row r="26" spans="1:25" x14ac:dyDescent="0.2">
      <c r="D26" s="8"/>
    </row>
    <row r="27" spans="1:25" x14ac:dyDescent="0.2">
      <c r="D27" s="8"/>
      <c r="I27" s="1"/>
    </row>
    <row r="28" spans="1:25" x14ac:dyDescent="0.2">
      <c r="D28" s="8"/>
    </row>
    <row r="29" spans="1:25" x14ac:dyDescent="0.2">
      <c r="D29" s="8"/>
    </row>
    <row r="30" spans="1:25" x14ac:dyDescent="0.2">
      <c r="D30" s="8"/>
      <c r="I30" s="1">
        <f>I24+I26+H13</f>
        <v>0</v>
      </c>
    </row>
    <row r="31" spans="1:25" x14ac:dyDescent="0.2">
      <c r="D31" s="8"/>
    </row>
    <row r="32" spans="1:25" x14ac:dyDescent="0.2">
      <c r="D32" s="8"/>
      <c r="G32" s="595" t="s">
        <v>713</v>
      </c>
      <c r="H32" s="670" t="s">
        <v>680</v>
      </c>
      <c r="I32" s="42">
        <v>4746</v>
      </c>
    </row>
    <row r="33" spans="1:26" x14ac:dyDescent="0.2">
      <c r="D33" s="8"/>
      <c r="G33" s="595" t="s">
        <v>682</v>
      </c>
      <c r="H33" s="566" t="s">
        <v>681</v>
      </c>
      <c r="I33" s="204">
        <v>1781</v>
      </c>
    </row>
    <row r="34" spans="1:26" x14ac:dyDescent="0.2">
      <c r="D34" s="8"/>
      <c r="G34" s="167" t="s">
        <v>686</v>
      </c>
      <c r="H34" s="566" t="s">
        <v>683</v>
      </c>
      <c r="I34" s="205">
        <v>2271</v>
      </c>
    </row>
    <row r="35" spans="1:26" x14ac:dyDescent="0.2">
      <c r="D35" s="8"/>
      <c r="G35" s="168" t="s">
        <v>685</v>
      </c>
      <c r="H35" s="599" t="s">
        <v>684</v>
      </c>
      <c r="I35" s="206">
        <v>812</v>
      </c>
      <c r="Z35" t="s">
        <v>222</v>
      </c>
    </row>
    <row r="36" spans="1:26" x14ac:dyDescent="0.2">
      <c r="D36" s="8"/>
      <c r="G36" s="232"/>
      <c r="H36" s="204"/>
    </row>
    <row r="37" spans="1:26" x14ac:dyDescent="0.2">
      <c r="D37" s="8"/>
      <c r="F37" s="8"/>
      <c r="G37" s="8"/>
      <c r="H37" s="1"/>
    </row>
    <row r="38" spans="1:26" x14ac:dyDescent="0.2">
      <c r="D38" s="8"/>
      <c r="F38" s="8"/>
      <c r="G38" s="8"/>
    </row>
    <row r="39" spans="1:26" x14ac:dyDescent="0.2">
      <c r="G39" s="8"/>
    </row>
    <row r="40" spans="1:26" x14ac:dyDescent="0.2">
      <c r="G40" s="233"/>
      <c r="H40" s="204"/>
      <c r="I40" s="207">
        <f>46+14+23+18</f>
        <v>101</v>
      </c>
      <c r="J40" s="208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113"/>
    </row>
    <row r="41" spans="1:26" x14ac:dyDescent="0.2">
      <c r="G41" s="8"/>
    </row>
    <row r="46" spans="1:26" x14ac:dyDescent="0.2">
      <c r="A46" s="56"/>
      <c r="B46" s="56"/>
      <c r="C46" s="56"/>
      <c r="D46" s="56"/>
    </row>
    <row r="52" spans="1:5" x14ac:dyDescent="0.2">
      <c r="C52" s="53"/>
      <c r="D52" s="53"/>
      <c r="E52" s="53"/>
    </row>
    <row r="55" spans="1:5" x14ac:dyDescent="0.2">
      <c r="A55" s="299"/>
    </row>
    <row r="76" ht="21" customHeight="1" x14ac:dyDescent="0.2"/>
  </sheetData>
  <mergeCells count="7">
    <mergeCell ref="A1:E1"/>
    <mergeCell ref="A3:E3"/>
    <mergeCell ref="A18:E18"/>
    <mergeCell ref="A19:E19"/>
    <mergeCell ref="A2:E2"/>
    <mergeCell ref="A5:A6"/>
    <mergeCell ref="E5:E6"/>
  </mergeCells>
  <phoneticPr fontId="0" type="noConversion"/>
  <printOptions horizontalCentered="1" verticalCentered="1"/>
  <pageMargins left="0.22" right="0.1" top="0.39370078740157499" bottom="1.45" header="0.27559055118110198" footer="0.85"/>
  <pageSetup paperSize="12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zoomScale="75" zoomScaleNormal="75" workbookViewId="0">
      <selection activeCell="J10" sqref="J10"/>
    </sheetView>
  </sheetViews>
  <sheetFormatPr defaultRowHeight="12.75" x14ac:dyDescent="0.2"/>
  <cols>
    <col min="1" max="1" width="20" customWidth="1"/>
    <col min="2" max="2" width="9" customWidth="1"/>
    <col min="3" max="3" width="9.33203125" customWidth="1"/>
    <col min="4" max="4" width="9" customWidth="1"/>
    <col min="5" max="5" width="8.1640625" customWidth="1"/>
    <col min="6" max="6" width="12" customWidth="1"/>
    <col min="7" max="7" width="42" customWidth="1"/>
    <col min="9" max="9" width="13.83203125" customWidth="1"/>
    <col min="11" max="11" width="12.1640625" customWidth="1"/>
    <col min="12" max="12" width="14.1640625" customWidth="1"/>
    <col min="13" max="13" width="15.5" customWidth="1"/>
    <col min="17" max="17" width="10.33203125" bestFit="1" customWidth="1"/>
    <col min="21" max="21" width="11.1640625" customWidth="1"/>
    <col min="23" max="23" width="12.1640625" customWidth="1"/>
  </cols>
  <sheetData>
    <row r="1" spans="1:25" ht="18" customHeight="1" x14ac:dyDescent="0.25">
      <c r="A1" s="984" t="s">
        <v>717</v>
      </c>
      <c r="B1" s="1109"/>
      <c r="C1" s="1109"/>
      <c r="D1" s="1109"/>
      <c r="E1" s="1109"/>
      <c r="F1" s="1109"/>
      <c r="G1" s="1109"/>
    </row>
    <row r="2" spans="1:25" ht="18" customHeight="1" x14ac:dyDescent="0.25">
      <c r="A2" s="984" t="s">
        <v>718</v>
      </c>
      <c r="B2" s="984"/>
      <c r="C2" s="984"/>
      <c r="D2" s="984"/>
      <c r="E2" s="984"/>
      <c r="F2" s="984"/>
      <c r="G2" s="984"/>
    </row>
    <row r="3" spans="1:25" ht="18" customHeight="1" x14ac:dyDescent="0.25">
      <c r="A3" s="984" t="s">
        <v>719</v>
      </c>
      <c r="B3" s="1109"/>
      <c r="C3" s="1109"/>
      <c r="D3" s="1109"/>
      <c r="E3" s="1109"/>
      <c r="F3" s="1109"/>
      <c r="G3" s="1109"/>
    </row>
    <row r="4" spans="1:25" ht="3.75" customHeight="1" thickBot="1" x14ac:dyDescent="0.25">
      <c r="B4" s="8"/>
      <c r="C4" s="307"/>
      <c r="D4" s="307"/>
      <c r="E4" s="307"/>
      <c r="F4" s="307"/>
    </row>
    <row r="5" spans="1:25" ht="18" customHeight="1" x14ac:dyDescent="0.2">
      <c r="A5" s="1119" t="s">
        <v>100</v>
      </c>
      <c r="B5" s="987" t="s">
        <v>98</v>
      </c>
      <c r="C5" s="282">
        <v>1396</v>
      </c>
      <c r="D5" s="282">
        <v>1395</v>
      </c>
      <c r="E5" s="282">
        <v>1394</v>
      </c>
      <c r="F5" s="676" t="s">
        <v>135</v>
      </c>
      <c r="G5" s="1117" t="s">
        <v>383</v>
      </c>
    </row>
    <row r="6" spans="1:25" ht="18" customHeight="1" thickBot="1" x14ac:dyDescent="0.25">
      <c r="A6" s="1120"/>
      <c r="B6" s="988"/>
      <c r="C6" s="415" t="s">
        <v>741</v>
      </c>
      <c r="D6" s="415" t="s">
        <v>665</v>
      </c>
      <c r="E6" s="415" t="s">
        <v>643</v>
      </c>
      <c r="F6" s="677" t="s">
        <v>488</v>
      </c>
      <c r="G6" s="1118"/>
    </row>
    <row r="7" spans="1:25" ht="51" customHeight="1" x14ac:dyDescent="0.2">
      <c r="A7" s="1123" t="s">
        <v>493</v>
      </c>
      <c r="B7" s="1113" t="s">
        <v>279</v>
      </c>
      <c r="C7" s="1103">
        <v>16318</v>
      </c>
      <c r="D7" s="1130">
        <v>5102.0200000000004</v>
      </c>
      <c r="E7" s="1128">
        <v>9858.7000000000007</v>
      </c>
      <c r="F7" s="1111" t="s">
        <v>455</v>
      </c>
      <c r="G7" s="1121" t="s">
        <v>633</v>
      </c>
    </row>
    <row r="8" spans="1:25" ht="58.5" customHeight="1" x14ac:dyDescent="0.2">
      <c r="A8" s="1124"/>
      <c r="B8" s="1114"/>
      <c r="C8" s="1104"/>
      <c r="D8" s="1131"/>
      <c r="E8" s="1129"/>
      <c r="F8" s="1112"/>
      <c r="G8" s="1122"/>
    </row>
    <row r="9" spans="1:25" ht="21" customHeight="1" x14ac:dyDescent="0.2">
      <c r="A9" s="1127" t="s">
        <v>494</v>
      </c>
      <c r="B9" s="1115" t="s">
        <v>298</v>
      </c>
      <c r="C9" s="1105">
        <v>51</v>
      </c>
      <c r="D9" s="1107">
        <v>40.020000000000003</v>
      </c>
      <c r="E9" s="1106">
        <v>42.3</v>
      </c>
      <c r="F9" s="1110" t="s">
        <v>531</v>
      </c>
      <c r="G9" s="1125" t="s">
        <v>629</v>
      </c>
      <c r="P9" s="321"/>
    </row>
    <row r="10" spans="1:25" ht="63.75" customHeight="1" x14ac:dyDescent="0.2">
      <c r="A10" s="1127"/>
      <c r="B10" s="1116"/>
      <c r="C10" s="1105"/>
      <c r="D10" s="1107"/>
      <c r="E10" s="1106"/>
      <c r="F10" s="1110"/>
      <c r="G10" s="1126"/>
    </row>
    <row r="11" spans="1:25" ht="60" customHeight="1" x14ac:dyDescent="0.2">
      <c r="A11" s="860" t="s">
        <v>291</v>
      </c>
      <c r="B11" s="861" t="s">
        <v>298</v>
      </c>
      <c r="C11" s="862">
        <v>58.2</v>
      </c>
      <c r="D11" s="863">
        <v>15.1</v>
      </c>
      <c r="E11" s="864">
        <v>23</v>
      </c>
      <c r="F11" s="865" t="s">
        <v>456</v>
      </c>
      <c r="G11" s="866" t="s">
        <v>635</v>
      </c>
      <c r="J11" s="52"/>
    </row>
    <row r="12" spans="1:25" ht="39.75" customHeight="1" x14ac:dyDescent="0.2">
      <c r="A12" s="510" t="s">
        <v>344</v>
      </c>
      <c r="B12" s="618" t="s">
        <v>628</v>
      </c>
      <c r="C12" s="61">
        <v>27695</v>
      </c>
      <c r="D12" s="546">
        <v>6282</v>
      </c>
      <c r="E12" s="546">
        <v>9077</v>
      </c>
      <c r="F12" s="638" t="s">
        <v>372</v>
      </c>
      <c r="G12" s="598" t="s">
        <v>632</v>
      </c>
      <c r="Y12" s="52"/>
    </row>
    <row r="13" spans="1:25" ht="51" customHeight="1" x14ac:dyDescent="0.2">
      <c r="A13" s="860" t="s">
        <v>125</v>
      </c>
      <c r="B13" s="867" t="s">
        <v>297</v>
      </c>
      <c r="C13" s="757">
        <v>20761</v>
      </c>
      <c r="D13" s="868">
        <v>6073</v>
      </c>
      <c r="E13" s="864">
        <v>8368</v>
      </c>
      <c r="F13" s="869" t="s">
        <v>126</v>
      </c>
      <c r="G13" s="866" t="s">
        <v>630</v>
      </c>
      <c r="W13" s="52"/>
      <c r="Y13" s="52"/>
    </row>
    <row r="14" spans="1:25" ht="57.75" customHeight="1" x14ac:dyDescent="0.2">
      <c r="A14" s="510" t="s">
        <v>489</v>
      </c>
      <c r="B14" s="279" t="s">
        <v>299</v>
      </c>
      <c r="C14" s="727">
        <v>427.3</v>
      </c>
      <c r="D14" s="721">
        <v>158.30000000000001</v>
      </c>
      <c r="E14" s="713">
        <v>187</v>
      </c>
      <c r="F14" s="639" t="s">
        <v>456</v>
      </c>
      <c r="G14" s="598" t="s">
        <v>631</v>
      </c>
      <c r="W14" s="52"/>
      <c r="Y14" s="52"/>
    </row>
    <row r="15" spans="1:25" ht="56.25" customHeight="1" thickBot="1" x14ac:dyDescent="0.25">
      <c r="A15" s="870" t="s">
        <v>359</v>
      </c>
      <c r="B15" s="871" t="s">
        <v>280</v>
      </c>
      <c r="C15" s="760">
        <v>3025</v>
      </c>
      <c r="D15" s="872">
        <v>329.6</v>
      </c>
      <c r="E15" s="873">
        <v>1600</v>
      </c>
      <c r="F15" s="874" t="s">
        <v>457</v>
      </c>
      <c r="G15" s="875" t="s">
        <v>634</v>
      </c>
      <c r="U15" s="52"/>
      <c r="Y15" s="52"/>
    </row>
    <row r="16" spans="1:25" ht="17.25" customHeight="1" x14ac:dyDescent="0.2">
      <c r="A16" s="340" t="s">
        <v>278</v>
      </c>
      <c r="B16" s="340"/>
      <c r="C16" s="349"/>
      <c r="E16" s="340"/>
      <c r="F16" s="21"/>
      <c r="G16" s="527" t="s">
        <v>477</v>
      </c>
      <c r="L16" s="52"/>
    </row>
    <row r="17" spans="1:12" ht="18" customHeight="1" x14ac:dyDescent="0.2">
      <c r="B17" s="18"/>
      <c r="C17" s="18"/>
      <c r="D17" s="18"/>
      <c r="E17" s="18"/>
      <c r="F17" s="18"/>
      <c r="G17" s="505"/>
      <c r="L17" s="52"/>
    </row>
    <row r="18" spans="1:12" ht="18" customHeight="1" x14ac:dyDescent="0.2">
      <c r="A18" s="1003" t="s">
        <v>780</v>
      </c>
      <c r="B18" s="1003"/>
      <c r="C18" s="1003"/>
      <c r="D18" s="1003"/>
      <c r="E18" s="1003"/>
      <c r="F18" s="1003"/>
      <c r="G18" s="1003"/>
      <c r="L18" s="52"/>
    </row>
    <row r="19" spans="1:12" ht="18" customHeight="1" x14ac:dyDescent="0.2">
      <c r="A19" s="1003" t="s">
        <v>781</v>
      </c>
      <c r="B19" s="1003"/>
      <c r="C19" s="1003"/>
      <c r="D19" s="1003"/>
      <c r="E19" s="1003"/>
      <c r="F19" s="1003"/>
      <c r="G19" s="1003"/>
    </row>
    <row r="20" spans="1:12" ht="18" customHeight="1" x14ac:dyDescent="0.2"/>
    <row r="21" spans="1:12" ht="18" customHeight="1" x14ac:dyDescent="0.2"/>
    <row r="22" spans="1:12" ht="18" customHeight="1" x14ac:dyDescent="0.2">
      <c r="B22" t="s">
        <v>155</v>
      </c>
      <c r="C22" t="s">
        <v>147</v>
      </c>
      <c r="D22" t="s">
        <v>156</v>
      </c>
    </row>
    <row r="23" spans="1:12" ht="18" customHeight="1" x14ac:dyDescent="0.2">
      <c r="B23">
        <v>11632</v>
      </c>
      <c r="C23">
        <v>15049</v>
      </c>
      <c r="D23">
        <v>16225</v>
      </c>
    </row>
    <row r="32" spans="1:12" ht="25.5" x14ac:dyDescent="0.2">
      <c r="C32" s="87"/>
      <c r="D32" s="39" t="s">
        <v>643</v>
      </c>
      <c r="E32" s="39" t="s">
        <v>665</v>
      </c>
      <c r="F32" s="86" t="s">
        <v>741</v>
      </c>
    </row>
    <row r="33" spans="2:14" x14ac:dyDescent="0.2">
      <c r="C33" s="87"/>
      <c r="D33" s="619">
        <v>1394</v>
      </c>
      <c r="E33" s="39">
        <v>1395</v>
      </c>
      <c r="F33" s="86">
        <v>1396</v>
      </c>
    </row>
    <row r="34" spans="2:14" x14ac:dyDescent="0.2">
      <c r="C34" s="8" t="s">
        <v>158</v>
      </c>
      <c r="D34" s="52">
        <v>9859</v>
      </c>
      <c r="E34" s="295">
        <v>5102</v>
      </c>
      <c r="F34" s="295">
        <v>16318</v>
      </c>
    </row>
    <row r="35" spans="2:14" x14ac:dyDescent="0.2">
      <c r="C35" s="8"/>
      <c r="D35" s="296"/>
      <c r="E35" s="296"/>
    </row>
    <row r="36" spans="2:14" x14ac:dyDescent="0.2">
      <c r="B36" s="1108"/>
      <c r="C36" s="1108"/>
      <c r="D36" s="1108"/>
      <c r="L36" s="56"/>
      <c r="N36" s="52"/>
    </row>
    <row r="37" spans="2:14" x14ac:dyDescent="0.2">
      <c r="B37" s="1108"/>
      <c r="C37" s="1108"/>
      <c r="D37" s="1108"/>
    </row>
    <row r="38" spans="2:14" x14ac:dyDescent="0.2">
      <c r="B38" s="1108"/>
      <c r="C38" s="1108"/>
      <c r="D38" s="1108"/>
    </row>
    <row r="39" spans="2:14" x14ac:dyDescent="0.2">
      <c r="B39" s="1108"/>
      <c r="C39" s="1108"/>
      <c r="D39" s="1108"/>
    </row>
  </sheetData>
  <mergeCells count="28">
    <mergeCell ref="A1:G1"/>
    <mergeCell ref="A3:G3"/>
    <mergeCell ref="F9:F10"/>
    <mergeCell ref="F7:F8"/>
    <mergeCell ref="B7:B8"/>
    <mergeCell ref="B9:B10"/>
    <mergeCell ref="G5:G6"/>
    <mergeCell ref="A5:A6"/>
    <mergeCell ref="B5:B6"/>
    <mergeCell ref="G7:G8"/>
    <mergeCell ref="A7:A8"/>
    <mergeCell ref="G9:G10"/>
    <mergeCell ref="A9:A10"/>
    <mergeCell ref="A2:G2"/>
    <mergeCell ref="E7:E8"/>
    <mergeCell ref="D7:D8"/>
    <mergeCell ref="C7:C8"/>
    <mergeCell ref="C9:C10"/>
    <mergeCell ref="E9:E10"/>
    <mergeCell ref="D9:D10"/>
    <mergeCell ref="B38:B39"/>
    <mergeCell ref="C38:C39"/>
    <mergeCell ref="B36:B37"/>
    <mergeCell ref="C36:C37"/>
    <mergeCell ref="D38:D39"/>
    <mergeCell ref="D36:D37"/>
    <mergeCell ref="A18:G18"/>
    <mergeCell ref="A19:G19"/>
  </mergeCells>
  <phoneticPr fontId="5" type="noConversion"/>
  <pageMargins left="0.25" right="0.25" top="0.2" bottom="0.67" header="0.17" footer="0.37"/>
  <pageSetup paperSize="9" orientation="portrait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E19" sqref="E19"/>
    </sheetView>
  </sheetViews>
  <sheetFormatPr defaultRowHeight="12.75" x14ac:dyDescent="0.2"/>
  <cols>
    <col min="1" max="1" width="22.6640625" customWidth="1"/>
    <col min="2" max="2" width="15.33203125" customWidth="1"/>
    <col min="3" max="3" width="16" customWidth="1"/>
    <col min="4" max="4" width="19.33203125" customWidth="1"/>
    <col min="5" max="5" width="18.6640625" customWidth="1"/>
    <col min="6" max="6" width="10.1640625" bestFit="1" customWidth="1"/>
  </cols>
  <sheetData>
    <row r="1" spans="1:12" x14ac:dyDescent="0.2">
      <c r="A1" s="1133" t="s">
        <v>816</v>
      </c>
      <c r="B1" s="1133"/>
      <c r="C1" s="1133"/>
      <c r="D1" s="1133"/>
      <c r="E1" s="1133"/>
    </row>
    <row r="2" spans="1:12" x14ac:dyDescent="0.2">
      <c r="A2" s="1133" t="s">
        <v>817</v>
      </c>
      <c r="B2" s="1133"/>
      <c r="C2" s="1133"/>
      <c r="D2" s="1133"/>
      <c r="E2" s="1133"/>
    </row>
    <row r="3" spans="1:12" x14ac:dyDescent="0.2">
      <c r="A3" s="1133" t="s">
        <v>746</v>
      </c>
      <c r="B3" s="1133"/>
      <c r="C3" s="1133"/>
      <c r="D3" s="1133"/>
      <c r="E3" s="1133"/>
      <c r="L3" s="571"/>
    </row>
    <row r="4" spans="1:12" ht="13.5" thickBot="1" x14ac:dyDescent="0.25">
      <c r="A4" s="572" t="s">
        <v>819</v>
      </c>
      <c r="B4" s="307"/>
      <c r="C4" s="307"/>
      <c r="D4" s="307"/>
      <c r="E4" s="564" t="s">
        <v>818</v>
      </c>
      <c r="L4" s="571"/>
    </row>
    <row r="5" spans="1:12" x14ac:dyDescent="0.2">
      <c r="A5" s="1134" t="s">
        <v>364</v>
      </c>
      <c r="B5" s="574" t="s">
        <v>534</v>
      </c>
      <c r="C5" s="1139" t="s">
        <v>478</v>
      </c>
      <c r="D5" s="1137" t="s">
        <v>533</v>
      </c>
      <c r="E5" s="1134" t="s">
        <v>375</v>
      </c>
      <c r="L5" s="571"/>
    </row>
    <row r="6" spans="1:12" x14ac:dyDescent="0.2">
      <c r="A6" s="1135"/>
      <c r="B6" s="574" t="s">
        <v>595</v>
      </c>
      <c r="C6" s="1140"/>
      <c r="D6" s="1138"/>
      <c r="E6" s="1135"/>
      <c r="L6" s="571"/>
    </row>
    <row r="7" spans="1:12" ht="13.5" thickBot="1" x14ac:dyDescent="0.25">
      <c r="A7" s="1136"/>
      <c r="B7" s="573" t="s">
        <v>535</v>
      </c>
      <c r="C7" s="573" t="s">
        <v>614</v>
      </c>
      <c r="D7" s="671" t="s">
        <v>536</v>
      </c>
      <c r="E7" s="1136"/>
      <c r="L7" s="571"/>
    </row>
    <row r="8" spans="1:12" x14ac:dyDescent="0.2">
      <c r="A8" s="876" t="s">
        <v>30</v>
      </c>
      <c r="B8" s="877">
        <f>(C8/D8)</f>
        <v>2.0535442855100952</v>
      </c>
      <c r="C8" s="878">
        <f>SUM(C9:C42)</f>
        <v>10689.157999999999</v>
      </c>
      <c r="D8" s="879">
        <f>SUM(D9:D42)</f>
        <v>5205.2240000000002</v>
      </c>
      <c r="E8" s="851" t="s">
        <v>473</v>
      </c>
      <c r="L8" s="571"/>
    </row>
    <row r="9" spans="1:12" x14ac:dyDescent="0.2">
      <c r="A9" s="403" t="s">
        <v>13</v>
      </c>
      <c r="B9" s="571">
        <f t="shared" ref="B9:B42" si="0">(C9/D9)</f>
        <v>5</v>
      </c>
      <c r="C9" s="564">
        <v>6.25</v>
      </c>
      <c r="D9" s="570">
        <v>1.25</v>
      </c>
      <c r="E9" s="402" t="s">
        <v>529</v>
      </c>
      <c r="F9" s="632"/>
      <c r="L9" s="571"/>
    </row>
    <row r="10" spans="1:12" x14ac:dyDescent="0.2">
      <c r="A10" s="880" t="s">
        <v>15</v>
      </c>
      <c r="B10" s="881">
        <f t="shared" si="0"/>
        <v>4.5</v>
      </c>
      <c r="C10" s="799">
        <v>4.5</v>
      </c>
      <c r="D10" s="882">
        <v>1</v>
      </c>
      <c r="E10" s="883" t="s">
        <v>530</v>
      </c>
      <c r="F10" s="632"/>
      <c r="L10" s="571"/>
    </row>
    <row r="11" spans="1:12" x14ac:dyDescent="0.2">
      <c r="A11" s="403" t="s">
        <v>14</v>
      </c>
      <c r="B11" s="571">
        <f t="shared" si="0"/>
        <v>2.5688524590163935</v>
      </c>
      <c r="C11" s="564">
        <v>15.67</v>
      </c>
      <c r="D11" s="570">
        <v>6.1</v>
      </c>
      <c r="E11" s="402" t="s">
        <v>39</v>
      </c>
      <c r="F11" s="632"/>
      <c r="L11" s="571"/>
    </row>
    <row r="12" spans="1:12" x14ac:dyDescent="0.2">
      <c r="A12" s="880" t="s">
        <v>17</v>
      </c>
      <c r="B12" s="881">
        <f t="shared" si="0"/>
        <v>2</v>
      </c>
      <c r="C12" s="799">
        <v>8</v>
      </c>
      <c r="D12" s="882">
        <v>4</v>
      </c>
      <c r="E12" s="883" t="s">
        <v>60</v>
      </c>
      <c r="F12" s="633"/>
      <c r="L12" s="571"/>
    </row>
    <row r="13" spans="1:12" x14ac:dyDescent="0.2">
      <c r="A13" s="575" t="s">
        <v>16</v>
      </c>
      <c r="B13" s="571">
        <f t="shared" si="0"/>
        <v>0.5</v>
      </c>
      <c r="C13" s="564">
        <v>3</v>
      </c>
      <c r="D13" s="570">
        <v>6</v>
      </c>
      <c r="E13" s="402" t="s">
        <v>40</v>
      </c>
      <c r="F13" s="632"/>
      <c r="L13" s="571"/>
    </row>
    <row r="14" spans="1:12" x14ac:dyDescent="0.2">
      <c r="A14" s="880" t="s">
        <v>22</v>
      </c>
      <c r="B14" s="881">
        <f t="shared" si="0"/>
        <v>2.3199999999999998</v>
      </c>
      <c r="C14" s="799">
        <v>1.1599999999999999</v>
      </c>
      <c r="D14" s="882">
        <v>0.5</v>
      </c>
      <c r="E14" s="883" t="s">
        <v>483</v>
      </c>
      <c r="F14" s="632"/>
      <c r="L14" s="571"/>
    </row>
    <row r="15" spans="1:12" x14ac:dyDescent="0.2">
      <c r="A15" s="403" t="s">
        <v>23</v>
      </c>
      <c r="B15" s="571">
        <f t="shared" si="0"/>
        <v>1.4285714285714286</v>
      </c>
      <c r="C15" s="564">
        <v>2</v>
      </c>
      <c r="D15" s="570">
        <v>1.4</v>
      </c>
      <c r="E15" s="402" t="s">
        <v>507</v>
      </c>
      <c r="F15" s="632"/>
      <c r="L15" s="571"/>
    </row>
    <row r="16" spans="1:12" x14ac:dyDescent="0.2">
      <c r="A16" s="884" t="s">
        <v>104</v>
      </c>
      <c r="B16" s="881">
        <f t="shared" si="0"/>
        <v>2</v>
      </c>
      <c r="C16" s="799">
        <v>3</v>
      </c>
      <c r="D16" s="882">
        <v>1.5</v>
      </c>
      <c r="E16" s="885" t="s">
        <v>108</v>
      </c>
      <c r="F16" s="632"/>
      <c r="L16" s="571"/>
    </row>
    <row r="17" spans="1:12" x14ac:dyDescent="0.2">
      <c r="A17" s="403" t="s">
        <v>33</v>
      </c>
      <c r="B17" s="571">
        <f t="shared" si="0"/>
        <v>7</v>
      </c>
      <c r="C17" s="564">
        <v>12.6</v>
      </c>
      <c r="D17" s="570">
        <v>1.8</v>
      </c>
      <c r="E17" s="402" t="s">
        <v>43</v>
      </c>
      <c r="F17" s="632"/>
      <c r="L17" s="571"/>
    </row>
    <row r="18" spans="1:12" x14ac:dyDescent="0.2">
      <c r="A18" s="884" t="s">
        <v>12</v>
      </c>
      <c r="B18" s="881">
        <f t="shared" si="0"/>
        <v>0.19999999999999998</v>
      </c>
      <c r="C18" s="799">
        <v>0.02</v>
      </c>
      <c r="D18" s="882">
        <v>0.1</v>
      </c>
      <c r="E18" s="885" t="s">
        <v>508</v>
      </c>
      <c r="F18" s="632"/>
      <c r="L18" s="571"/>
    </row>
    <row r="19" spans="1:12" x14ac:dyDescent="0.2">
      <c r="A19" s="403" t="s">
        <v>21</v>
      </c>
      <c r="B19" s="571">
        <f t="shared" si="0"/>
        <v>7.2745833333333332</v>
      </c>
      <c r="C19" s="571">
        <v>34.917999999999999</v>
      </c>
      <c r="D19" s="570">
        <v>4.8</v>
      </c>
      <c r="E19" s="402" t="s">
        <v>41</v>
      </c>
      <c r="F19" s="632"/>
      <c r="L19" s="571"/>
    </row>
    <row r="20" spans="1:12" x14ac:dyDescent="0.2">
      <c r="A20" s="880" t="s">
        <v>19</v>
      </c>
      <c r="B20" s="881">
        <f t="shared" si="0"/>
        <v>1.25</v>
      </c>
      <c r="C20" s="799">
        <v>2.5</v>
      </c>
      <c r="D20" s="882">
        <v>2</v>
      </c>
      <c r="E20" s="883" t="s">
        <v>57</v>
      </c>
      <c r="F20" s="632"/>
      <c r="L20" s="571"/>
    </row>
    <row r="21" spans="1:12" x14ac:dyDescent="0.2">
      <c r="A21" s="403" t="s">
        <v>194</v>
      </c>
      <c r="B21" s="571">
        <f t="shared" si="0"/>
        <v>4.8484848484848486</v>
      </c>
      <c r="C21" s="564">
        <v>16</v>
      </c>
      <c r="D21" s="570">
        <v>3.3</v>
      </c>
      <c r="E21" s="576" t="s">
        <v>42</v>
      </c>
      <c r="F21" s="632"/>
      <c r="L21" s="571"/>
    </row>
    <row r="22" spans="1:12" x14ac:dyDescent="0.2">
      <c r="A22" s="880" t="s">
        <v>20</v>
      </c>
      <c r="B22" s="881">
        <f t="shared" si="0"/>
        <v>2.5</v>
      </c>
      <c r="C22" s="799">
        <v>2</v>
      </c>
      <c r="D22" s="882">
        <v>0.8</v>
      </c>
      <c r="E22" s="883" t="s">
        <v>56</v>
      </c>
      <c r="F22" s="632"/>
      <c r="L22" s="571"/>
    </row>
    <row r="23" spans="1:12" x14ac:dyDescent="0.2">
      <c r="A23" s="403" t="s">
        <v>24</v>
      </c>
      <c r="B23" s="571">
        <f t="shared" si="0"/>
        <v>1.4285714285714286</v>
      </c>
      <c r="C23" s="564">
        <v>2</v>
      </c>
      <c r="D23" s="570">
        <v>1.4</v>
      </c>
      <c r="E23" s="617" t="s">
        <v>511</v>
      </c>
      <c r="F23" s="632"/>
      <c r="L23" s="571"/>
    </row>
    <row r="24" spans="1:12" x14ac:dyDescent="0.2">
      <c r="A24" s="808" t="s">
        <v>45</v>
      </c>
      <c r="B24" s="881">
        <f t="shared" si="0"/>
        <v>2.666666666666667</v>
      </c>
      <c r="C24" s="799">
        <v>1.6</v>
      </c>
      <c r="D24" s="882">
        <v>0.6</v>
      </c>
      <c r="E24" s="886" t="s">
        <v>651</v>
      </c>
      <c r="F24" s="632"/>
    </row>
    <row r="25" spans="1:12" x14ac:dyDescent="0.2">
      <c r="A25" s="643" t="s">
        <v>8</v>
      </c>
      <c r="B25" s="571">
        <f t="shared" si="0"/>
        <v>2.1739130434782612</v>
      </c>
      <c r="C25" s="564">
        <v>10</v>
      </c>
      <c r="D25" s="570">
        <v>4.5999999999999996</v>
      </c>
      <c r="E25" s="617" t="s">
        <v>666</v>
      </c>
      <c r="F25" s="632"/>
    </row>
    <row r="26" spans="1:12" x14ac:dyDescent="0.2">
      <c r="A26" s="808" t="s">
        <v>7</v>
      </c>
      <c r="B26" s="881">
        <f t="shared" si="0"/>
        <v>5.9999999999999991</v>
      </c>
      <c r="C26" s="799">
        <v>1.2</v>
      </c>
      <c r="D26" s="882">
        <v>0.2</v>
      </c>
      <c r="E26" s="885" t="s">
        <v>527</v>
      </c>
      <c r="F26" s="632"/>
    </row>
    <row r="27" spans="1:12" x14ac:dyDescent="0.2">
      <c r="A27" s="403" t="s">
        <v>6</v>
      </c>
      <c r="B27" s="571">
        <f t="shared" si="0"/>
        <v>0.77777777777777779</v>
      </c>
      <c r="C27" s="564">
        <v>3.5</v>
      </c>
      <c r="D27" s="570">
        <v>4.5</v>
      </c>
      <c r="E27" s="402" t="s">
        <v>44</v>
      </c>
      <c r="F27" s="246"/>
    </row>
    <row r="28" spans="1:12" x14ac:dyDescent="0.2">
      <c r="A28" s="880" t="s">
        <v>5</v>
      </c>
      <c r="B28" s="881">
        <f t="shared" si="0"/>
        <v>1.75</v>
      </c>
      <c r="C28" s="799">
        <v>3.5</v>
      </c>
      <c r="D28" s="882">
        <v>2</v>
      </c>
      <c r="E28" s="883" t="s">
        <v>514</v>
      </c>
      <c r="F28" s="632"/>
      <c r="L28" s="571"/>
    </row>
    <row r="29" spans="1:12" x14ac:dyDescent="0.2">
      <c r="A29" s="575" t="s">
        <v>4</v>
      </c>
      <c r="B29" s="571">
        <f t="shared" si="0"/>
        <v>4</v>
      </c>
      <c r="C29" s="564">
        <v>120</v>
      </c>
      <c r="D29" s="570">
        <v>30</v>
      </c>
      <c r="E29" s="402" t="s">
        <v>46</v>
      </c>
      <c r="F29" s="729"/>
      <c r="L29" s="571"/>
    </row>
    <row r="30" spans="1:12" x14ac:dyDescent="0.2">
      <c r="A30" s="887" t="s">
        <v>237</v>
      </c>
      <c r="B30" s="881">
        <f t="shared" si="0"/>
        <v>4</v>
      </c>
      <c r="C30" s="799">
        <v>34</v>
      </c>
      <c r="D30" s="882">
        <v>8.5</v>
      </c>
      <c r="E30" s="885" t="s">
        <v>47</v>
      </c>
      <c r="F30" s="632"/>
      <c r="L30" s="571"/>
    </row>
    <row r="31" spans="1:12" x14ac:dyDescent="0.2">
      <c r="A31" s="403" t="s">
        <v>11</v>
      </c>
      <c r="B31" s="571">
        <f t="shared" si="0"/>
        <v>1</v>
      </c>
      <c r="C31" s="564">
        <v>8</v>
      </c>
      <c r="D31" s="570">
        <v>8</v>
      </c>
      <c r="E31" s="402" t="s">
        <v>54</v>
      </c>
      <c r="F31" s="632"/>
      <c r="L31" s="571"/>
    </row>
    <row r="32" spans="1:12" x14ac:dyDescent="0.2">
      <c r="A32" s="880" t="s">
        <v>274</v>
      </c>
      <c r="B32" s="881">
        <f t="shared" si="0"/>
        <v>4</v>
      </c>
      <c r="C32" s="799">
        <v>42.4</v>
      </c>
      <c r="D32" s="882">
        <v>10.6</v>
      </c>
      <c r="E32" s="883" t="s">
        <v>107</v>
      </c>
      <c r="F32" s="632"/>
      <c r="L32" s="571"/>
    </row>
    <row r="33" spans="1:17" x14ac:dyDescent="0.2">
      <c r="A33" s="643" t="s">
        <v>178</v>
      </c>
      <c r="B33" s="571">
        <f t="shared" si="0"/>
        <v>7.5</v>
      </c>
      <c r="C33" s="564">
        <v>22.5</v>
      </c>
      <c r="D33" s="570">
        <v>3</v>
      </c>
      <c r="E33" s="576" t="s">
        <v>516</v>
      </c>
      <c r="F33" s="632"/>
      <c r="H33" s="564"/>
      <c r="L33" s="571"/>
    </row>
    <row r="34" spans="1:17" x14ac:dyDescent="0.2">
      <c r="A34" s="808" t="s">
        <v>27</v>
      </c>
      <c r="B34" s="881">
        <f t="shared" si="0"/>
        <v>1.875</v>
      </c>
      <c r="C34" s="799">
        <v>1.5</v>
      </c>
      <c r="D34" s="882">
        <v>0.8</v>
      </c>
      <c r="E34" s="885" t="s">
        <v>53</v>
      </c>
      <c r="F34" s="632"/>
      <c r="L34" s="571"/>
    </row>
    <row r="35" spans="1:17" x14ac:dyDescent="0.2">
      <c r="A35" s="403" t="s">
        <v>25</v>
      </c>
      <c r="B35" s="571">
        <f t="shared" si="0"/>
        <v>7</v>
      </c>
      <c r="C35" s="564">
        <v>140</v>
      </c>
      <c r="D35" s="570">
        <v>20</v>
      </c>
      <c r="E35" s="402" t="s">
        <v>518</v>
      </c>
      <c r="F35" s="632"/>
      <c r="J35" s="56"/>
      <c r="L35" s="56"/>
    </row>
    <row r="36" spans="1:17" x14ac:dyDescent="0.2">
      <c r="A36" s="829" t="s">
        <v>295</v>
      </c>
      <c r="B36" s="881">
        <f t="shared" si="0"/>
        <v>4.0000000000000001E-3</v>
      </c>
      <c r="C36" s="799">
        <v>0.01</v>
      </c>
      <c r="D36" s="882">
        <v>2.5</v>
      </c>
      <c r="E36" s="883" t="s">
        <v>149</v>
      </c>
      <c r="F36" s="632"/>
    </row>
    <row r="37" spans="1:17" x14ac:dyDescent="0.2">
      <c r="A37" s="403" t="s">
        <v>2</v>
      </c>
      <c r="B37" s="571">
        <f t="shared" si="0"/>
        <v>3.0773274708468743</v>
      </c>
      <c r="C37" s="571">
        <v>64.39</v>
      </c>
      <c r="D37" s="570">
        <v>20.923999999999999</v>
      </c>
      <c r="E37" s="402" t="s">
        <v>528</v>
      </c>
      <c r="F37" s="632"/>
      <c r="L37" s="56"/>
    </row>
    <row r="38" spans="1:17" x14ac:dyDescent="0.2">
      <c r="A38" s="880" t="s">
        <v>26</v>
      </c>
      <c r="B38" s="881">
        <v>0</v>
      </c>
      <c r="C38" s="799">
        <v>0</v>
      </c>
      <c r="D38" s="882">
        <v>0</v>
      </c>
      <c r="E38" s="883" t="s">
        <v>52</v>
      </c>
      <c r="F38" s="729"/>
    </row>
    <row r="39" spans="1:17" x14ac:dyDescent="0.2">
      <c r="A39" s="397" t="s">
        <v>10</v>
      </c>
      <c r="B39" s="571">
        <f t="shared" si="0"/>
        <v>4</v>
      </c>
      <c r="C39" s="564">
        <v>34.4</v>
      </c>
      <c r="D39" s="570">
        <v>8.6</v>
      </c>
      <c r="E39" s="576" t="s">
        <v>481</v>
      </c>
      <c r="F39" s="632"/>
    </row>
    <row r="40" spans="1:17" x14ac:dyDescent="0.2">
      <c r="A40" s="887" t="s">
        <v>48</v>
      </c>
      <c r="B40" s="881">
        <f t="shared" si="0"/>
        <v>2</v>
      </c>
      <c r="C40" s="799">
        <v>10083.299999999999</v>
      </c>
      <c r="D40" s="882">
        <v>5041.6499999999996</v>
      </c>
      <c r="E40" s="883" t="s">
        <v>49</v>
      </c>
      <c r="F40" s="632"/>
      <c r="H40" s="564"/>
    </row>
    <row r="41" spans="1:17" x14ac:dyDescent="0.2">
      <c r="A41" s="575" t="s">
        <v>9</v>
      </c>
      <c r="B41" s="571">
        <f t="shared" si="0"/>
        <v>2.62</v>
      </c>
      <c r="C41" s="564">
        <v>5.24</v>
      </c>
      <c r="D41" s="570">
        <v>2</v>
      </c>
      <c r="E41" s="402" t="s">
        <v>50</v>
      </c>
      <c r="F41" s="632"/>
      <c r="H41" s="564"/>
    </row>
    <row r="42" spans="1:17" ht="13.5" thickBot="1" x14ac:dyDescent="0.25">
      <c r="A42" s="819" t="s">
        <v>235</v>
      </c>
      <c r="B42" s="888">
        <f t="shared" si="0"/>
        <v>0</v>
      </c>
      <c r="C42" s="889">
        <v>0</v>
      </c>
      <c r="D42" s="890">
        <v>0.8</v>
      </c>
      <c r="E42" s="891" t="s">
        <v>51</v>
      </c>
      <c r="F42" s="632"/>
      <c r="H42" s="564"/>
      <c r="O42" s="564" t="s">
        <v>479</v>
      </c>
    </row>
    <row r="43" spans="1:17" x14ac:dyDescent="0.2">
      <c r="A43" s="342" t="s">
        <v>339</v>
      </c>
      <c r="D43" s="564"/>
      <c r="E43" s="616" t="s">
        <v>621</v>
      </c>
      <c r="F43" s="8"/>
      <c r="O43" t="s">
        <v>636</v>
      </c>
      <c r="P43" t="s">
        <v>637</v>
      </c>
      <c r="Q43" s="52">
        <v>345.9</v>
      </c>
    </row>
    <row r="44" spans="1:17" x14ac:dyDescent="0.2">
      <c r="A44" s="1132" t="s">
        <v>861</v>
      </c>
      <c r="B44" s="1132"/>
      <c r="C44" s="1132"/>
      <c r="D44" s="1132"/>
      <c r="E44" s="1132"/>
      <c r="F44" s="634"/>
      <c r="O44" s="564" t="s">
        <v>48</v>
      </c>
      <c r="P44" s="564" t="s">
        <v>49</v>
      </c>
      <c r="Q44" s="52">
        <v>10083.299999999999</v>
      </c>
    </row>
    <row r="45" spans="1:17" x14ac:dyDescent="0.2">
      <c r="A45" s="1132" t="s">
        <v>820</v>
      </c>
      <c r="B45" s="1132"/>
      <c r="C45" s="1132"/>
      <c r="D45" s="1132"/>
      <c r="E45" s="1132"/>
      <c r="F45" s="634"/>
      <c r="O45" s="403" t="s">
        <v>25</v>
      </c>
      <c r="P45" s="564" t="s">
        <v>518</v>
      </c>
      <c r="Q45">
        <v>140</v>
      </c>
    </row>
    <row r="46" spans="1:17" x14ac:dyDescent="0.2">
      <c r="C46" s="426"/>
      <c r="D46" s="426"/>
      <c r="E46" s="426"/>
      <c r="H46" s="739"/>
      <c r="O46" s="575" t="s">
        <v>4</v>
      </c>
      <c r="P46" s="576" t="s">
        <v>46</v>
      </c>
      <c r="Q46">
        <v>120</v>
      </c>
    </row>
    <row r="49" spans="2:15" x14ac:dyDescent="0.2">
      <c r="B49" s="564"/>
    </row>
    <row r="50" spans="2:15" x14ac:dyDescent="0.2">
      <c r="B50" s="564"/>
      <c r="G50" s="8"/>
      <c r="O50" s="56"/>
    </row>
    <row r="51" spans="2:15" x14ac:dyDescent="0.2">
      <c r="B51" s="564"/>
      <c r="H51" s="558"/>
      <c r="K51">
        <f>120+140+10083.3</f>
        <v>10343.299999999999</v>
      </c>
    </row>
    <row r="56" spans="2:15" x14ac:dyDescent="0.2">
      <c r="K56" s="56">
        <f>C8-K51</f>
        <v>345.85800000000017</v>
      </c>
    </row>
  </sheetData>
  <mergeCells count="9">
    <mergeCell ref="A45:E45"/>
    <mergeCell ref="A1:E1"/>
    <mergeCell ref="A2:E2"/>
    <mergeCell ref="A3:E3"/>
    <mergeCell ref="E5:E7"/>
    <mergeCell ref="A5:A7"/>
    <mergeCell ref="D5:D6"/>
    <mergeCell ref="C5:C6"/>
    <mergeCell ref="A44:E44"/>
  </mergeCells>
  <pageMargins left="0.7" right="0.7" top="0.75" bottom="0.75" header="0.3" footer="0.3"/>
  <pageSetup orientation="portrait" r:id="rId1"/>
  <headerFooter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4" zoomScaleNormal="100" workbookViewId="0">
      <selection activeCell="K23" sqref="K23"/>
    </sheetView>
  </sheetViews>
  <sheetFormatPr defaultRowHeight="12.75" x14ac:dyDescent="0.2"/>
  <cols>
    <col min="1" max="1" width="18" customWidth="1"/>
    <col min="2" max="2" width="9" customWidth="1"/>
    <col min="3" max="3" width="9.1640625" customWidth="1"/>
    <col min="4" max="4" width="8.5" customWidth="1"/>
    <col min="5" max="5" width="8.6640625" customWidth="1"/>
    <col min="6" max="6" width="9" customWidth="1"/>
    <col min="7" max="7" width="8.83203125" bestFit="1" customWidth="1"/>
    <col min="8" max="8" width="22.83203125" customWidth="1"/>
    <col min="15" max="15" width="14.5" customWidth="1"/>
    <col min="16" max="16" width="17.1640625" customWidth="1"/>
    <col min="17" max="17" width="4.6640625" customWidth="1"/>
    <col min="19" max="19" width="11.5" customWidth="1"/>
    <col min="20" max="20" width="9.1640625" customWidth="1"/>
    <col min="21" max="21" width="13.83203125" customWidth="1"/>
  </cols>
  <sheetData>
    <row r="1" spans="1:16" ht="15.75" x14ac:dyDescent="0.25">
      <c r="A1" s="1142" t="s">
        <v>720</v>
      </c>
      <c r="B1" s="1142"/>
      <c r="C1" s="1142"/>
      <c r="D1" s="1142"/>
      <c r="E1" s="1142"/>
      <c r="F1" s="1142"/>
      <c r="G1" s="1142"/>
      <c r="H1" s="1142"/>
    </row>
    <row r="2" spans="1:16" ht="15.75" x14ac:dyDescent="0.25">
      <c r="A2" s="1142" t="s">
        <v>822</v>
      </c>
      <c r="B2" s="1147"/>
      <c r="C2" s="1147"/>
      <c r="D2" s="1147"/>
      <c r="E2" s="1147"/>
      <c r="F2" s="1147"/>
      <c r="G2" s="1147"/>
      <c r="H2" s="1147"/>
    </row>
    <row r="3" spans="1:16" ht="15.75" x14ac:dyDescent="0.25">
      <c r="A3" s="984" t="s">
        <v>756</v>
      </c>
      <c r="B3" s="1109"/>
      <c r="C3" s="1109"/>
      <c r="D3" s="1109"/>
      <c r="E3" s="1109"/>
      <c r="F3" s="1109"/>
      <c r="G3" s="1109"/>
      <c r="H3" s="1109"/>
    </row>
    <row r="4" spans="1:16" ht="6" customHeight="1" thickBot="1" x14ac:dyDescent="0.35">
      <c r="A4" s="258"/>
      <c r="B4" s="258"/>
      <c r="C4" s="258"/>
      <c r="D4" s="258"/>
      <c r="E4" s="258"/>
      <c r="F4" s="258"/>
      <c r="G4" s="258"/>
      <c r="H4" s="258"/>
      <c r="K4" s="217"/>
    </row>
    <row r="5" spans="1:16" ht="21" customHeight="1" thickBot="1" x14ac:dyDescent="0.25">
      <c r="A5" s="987" t="s">
        <v>373</v>
      </c>
      <c r="B5" s="1144" t="s">
        <v>824</v>
      </c>
      <c r="C5" s="1145"/>
      <c r="D5" s="1146"/>
      <c r="E5" s="1144" t="s">
        <v>823</v>
      </c>
      <c r="F5" s="1145"/>
      <c r="G5" s="1146"/>
      <c r="H5" s="1000" t="s">
        <v>474</v>
      </c>
    </row>
    <row r="6" spans="1:16" ht="21" customHeight="1" x14ac:dyDescent="0.2">
      <c r="A6" s="1143"/>
      <c r="B6" s="282">
        <v>1396</v>
      </c>
      <c r="C6" s="282">
        <v>1395</v>
      </c>
      <c r="D6" s="282">
        <v>1394</v>
      </c>
      <c r="E6" s="282">
        <v>1396</v>
      </c>
      <c r="F6" s="282">
        <v>1395</v>
      </c>
      <c r="G6" s="282">
        <v>1394</v>
      </c>
      <c r="H6" s="1143"/>
      <c r="I6" s="54"/>
      <c r="J6" s="54"/>
      <c r="K6" s="312"/>
    </row>
    <row r="7" spans="1:16" ht="19.5" customHeight="1" thickBot="1" x14ac:dyDescent="0.25">
      <c r="A7" s="988"/>
      <c r="B7" s="415" t="s">
        <v>741</v>
      </c>
      <c r="C7" s="415" t="s">
        <v>665</v>
      </c>
      <c r="D7" s="415" t="s">
        <v>643</v>
      </c>
      <c r="E7" s="415" t="s">
        <v>741</v>
      </c>
      <c r="F7" s="415" t="s">
        <v>665</v>
      </c>
      <c r="G7" s="415" t="s">
        <v>643</v>
      </c>
      <c r="H7" s="988"/>
      <c r="K7" s="312"/>
    </row>
    <row r="8" spans="1:16" ht="15.95" customHeight="1" x14ac:dyDescent="0.2">
      <c r="A8" s="892" t="s">
        <v>30</v>
      </c>
      <c r="B8" s="893">
        <f t="shared" ref="B8:G8" si="0">B9+B15+B21+B24+B27</f>
        <v>36770</v>
      </c>
      <c r="C8" s="893">
        <f t="shared" si="0"/>
        <v>58996</v>
      </c>
      <c r="D8" s="893">
        <f t="shared" si="0"/>
        <v>50482</v>
      </c>
      <c r="E8" s="894">
        <f t="shared" si="0"/>
        <v>31845</v>
      </c>
      <c r="F8" s="894">
        <f t="shared" si="0"/>
        <v>51102</v>
      </c>
      <c r="G8" s="895">
        <f t="shared" si="0"/>
        <v>42124</v>
      </c>
      <c r="H8" s="896" t="s">
        <v>473</v>
      </c>
      <c r="J8" s="52"/>
      <c r="K8" s="312"/>
    </row>
    <row r="9" spans="1:16" ht="22.5" customHeight="1" x14ac:dyDescent="0.2">
      <c r="A9" s="418" t="s">
        <v>475</v>
      </c>
      <c r="B9" s="426">
        <f t="shared" ref="B9:G9" si="1">SUM(B10:B14)</f>
        <v>4796</v>
      </c>
      <c r="C9" s="426">
        <f t="shared" si="1"/>
        <v>8204</v>
      </c>
      <c r="D9" s="426">
        <f t="shared" si="1"/>
        <v>3628</v>
      </c>
      <c r="E9" s="426">
        <f t="shared" si="1"/>
        <v>3761</v>
      </c>
      <c r="F9" s="426">
        <f t="shared" si="1"/>
        <v>6442</v>
      </c>
      <c r="G9" s="547">
        <f t="shared" si="1"/>
        <v>3471</v>
      </c>
      <c r="H9" s="661" t="s">
        <v>660</v>
      </c>
      <c r="J9" s="52"/>
      <c r="K9" s="218"/>
      <c r="M9" s="52"/>
    </row>
    <row r="10" spans="1:16" ht="15.95" customHeight="1" x14ac:dyDescent="0.2">
      <c r="A10" s="897" t="s">
        <v>6</v>
      </c>
      <c r="B10" s="768">
        <v>1536</v>
      </c>
      <c r="C10" s="768">
        <v>1248</v>
      </c>
      <c r="D10" s="768">
        <v>1280</v>
      </c>
      <c r="E10" s="768">
        <v>1182</v>
      </c>
      <c r="F10" s="768">
        <v>960</v>
      </c>
      <c r="G10" s="898">
        <v>985</v>
      </c>
      <c r="H10" s="792" t="s">
        <v>113</v>
      </c>
      <c r="J10" s="79"/>
      <c r="K10" s="218"/>
    </row>
    <row r="11" spans="1:16" ht="15.95" customHeight="1" x14ac:dyDescent="0.2">
      <c r="A11" s="400" t="s">
        <v>7</v>
      </c>
      <c r="B11">
        <v>1685</v>
      </c>
      <c r="C11">
        <v>5306</v>
      </c>
      <c r="D11">
        <v>680</v>
      </c>
      <c r="E11">
        <v>1404</v>
      </c>
      <c r="F11">
        <v>3882</v>
      </c>
      <c r="G11" s="531">
        <v>566</v>
      </c>
      <c r="H11" s="565" t="s">
        <v>62</v>
      </c>
      <c r="J11" s="79"/>
      <c r="K11" s="219"/>
    </row>
    <row r="12" spans="1:16" ht="15.95" customHeight="1" thickBot="1" x14ac:dyDescent="0.25">
      <c r="A12" s="897" t="s">
        <v>33</v>
      </c>
      <c r="B12" s="768">
        <v>1400</v>
      </c>
      <c r="C12" s="768">
        <v>1420</v>
      </c>
      <c r="D12" s="768">
        <v>1100</v>
      </c>
      <c r="E12" s="768">
        <v>1000</v>
      </c>
      <c r="F12" s="768">
        <v>1420</v>
      </c>
      <c r="G12" s="898">
        <v>1340</v>
      </c>
      <c r="H12" s="792" t="s">
        <v>114</v>
      </c>
      <c r="J12" s="79"/>
      <c r="K12" s="219"/>
      <c r="N12" s="307"/>
    </row>
    <row r="13" spans="1:16" ht="15.95" customHeight="1" x14ac:dyDescent="0.2">
      <c r="A13" s="400" t="s">
        <v>281</v>
      </c>
      <c r="B13">
        <v>0</v>
      </c>
      <c r="C13">
        <v>230</v>
      </c>
      <c r="D13">
        <v>18</v>
      </c>
      <c r="E13">
        <v>0</v>
      </c>
      <c r="F13">
        <v>180</v>
      </c>
      <c r="G13" s="531">
        <v>20</v>
      </c>
      <c r="H13" s="565" t="s">
        <v>151</v>
      </c>
      <c r="J13" s="79"/>
      <c r="K13" s="219"/>
    </row>
    <row r="14" spans="1:16" ht="15.95" customHeight="1" x14ac:dyDescent="0.2">
      <c r="A14" s="897" t="s">
        <v>15</v>
      </c>
      <c r="B14" s="768">
        <v>175</v>
      </c>
      <c r="C14" s="768">
        <v>0</v>
      </c>
      <c r="D14" s="768">
        <v>550</v>
      </c>
      <c r="E14" s="768">
        <v>175</v>
      </c>
      <c r="F14" s="768">
        <v>0</v>
      </c>
      <c r="G14" s="898">
        <v>560</v>
      </c>
      <c r="H14" s="792" t="s">
        <v>180</v>
      </c>
      <c r="J14" s="79"/>
      <c r="K14" s="219"/>
    </row>
    <row r="15" spans="1:16" ht="26.25" customHeight="1" x14ac:dyDescent="0.2">
      <c r="A15" s="401" t="s">
        <v>144</v>
      </c>
      <c r="B15" s="626">
        <f t="shared" ref="B15:G15" si="2">SUM(B16:B20)</f>
        <v>15864</v>
      </c>
      <c r="C15" s="626">
        <f t="shared" si="2"/>
        <v>27752</v>
      </c>
      <c r="D15" s="626">
        <f t="shared" si="2"/>
        <v>30206</v>
      </c>
      <c r="E15" s="426">
        <f t="shared" si="2"/>
        <v>11970</v>
      </c>
      <c r="F15" s="426">
        <f t="shared" si="2"/>
        <v>21880</v>
      </c>
      <c r="G15" s="547">
        <f t="shared" si="2"/>
        <v>21945</v>
      </c>
      <c r="H15" s="621" t="s">
        <v>661</v>
      </c>
      <c r="J15" s="79"/>
      <c r="K15" s="219"/>
    </row>
    <row r="16" spans="1:16" ht="15.95" customHeight="1" x14ac:dyDescent="0.2">
      <c r="A16" s="897" t="s">
        <v>4</v>
      </c>
      <c r="B16" s="768">
        <v>11433</v>
      </c>
      <c r="C16" s="768">
        <v>27000</v>
      </c>
      <c r="D16" s="768">
        <v>29400</v>
      </c>
      <c r="E16" s="768">
        <v>7622</v>
      </c>
      <c r="F16" s="768">
        <v>21000</v>
      </c>
      <c r="G16" s="898">
        <v>21000</v>
      </c>
      <c r="H16" s="792" t="s">
        <v>710</v>
      </c>
      <c r="J16" s="79"/>
      <c r="K16" s="218"/>
      <c r="P16" s="286"/>
    </row>
    <row r="17" spans="1:20" ht="15.95" customHeight="1" x14ac:dyDescent="0.2">
      <c r="A17" s="399" t="s">
        <v>295</v>
      </c>
      <c r="B17">
        <v>3312</v>
      </c>
      <c r="C17">
        <v>609</v>
      </c>
      <c r="D17">
        <v>572</v>
      </c>
      <c r="E17">
        <v>3487</v>
      </c>
      <c r="F17">
        <v>717</v>
      </c>
      <c r="G17" s="531">
        <v>715</v>
      </c>
      <c r="H17" s="565" t="s">
        <v>116</v>
      </c>
      <c r="J17" s="79"/>
      <c r="K17" s="219"/>
    </row>
    <row r="18" spans="1:20" ht="15.95" customHeight="1" x14ac:dyDescent="0.2">
      <c r="A18" s="897" t="s">
        <v>2</v>
      </c>
      <c r="B18" s="768">
        <v>0</v>
      </c>
      <c r="C18" s="768">
        <v>4</v>
      </c>
      <c r="D18" s="768">
        <v>50</v>
      </c>
      <c r="E18" s="768">
        <v>0</v>
      </c>
      <c r="F18" s="768">
        <v>3</v>
      </c>
      <c r="G18" s="898">
        <v>50</v>
      </c>
      <c r="H18" s="792" t="s">
        <v>117</v>
      </c>
      <c r="J18" s="79"/>
      <c r="K18" s="219"/>
    </row>
    <row r="19" spans="1:20" ht="15.95" customHeight="1" x14ac:dyDescent="0.2">
      <c r="A19" s="400" t="s">
        <v>122</v>
      </c>
      <c r="B19">
        <v>797</v>
      </c>
      <c r="C19">
        <v>45</v>
      </c>
      <c r="D19">
        <v>34</v>
      </c>
      <c r="E19">
        <v>613</v>
      </c>
      <c r="F19">
        <v>30</v>
      </c>
      <c r="G19" s="531">
        <v>30</v>
      </c>
      <c r="H19" s="565" t="s">
        <v>118</v>
      </c>
      <c r="J19" s="79"/>
      <c r="K19" s="219"/>
    </row>
    <row r="20" spans="1:20" ht="15.95" customHeight="1" x14ac:dyDescent="0.2">
      <c r="A20" s="897" t="s">
        <v>240</v>
      </c>
      <c r="B20" s="768">
        <v>322</v>
      </c>
      <c r="C20" s="768">
        <v>94</v>
      </c>
      <c r="D20" s="768">
        <v>150</v>
      </c>
      <c r="E20" s="768">
        <v>248</v>
      </c>
      <c r="F20" s="768">
        <v>130</v>
      </c>
      <c r="G20" s="898">
        <v>150</v>
      </c>
      <c r="H20" s="792" t="s">
        <v>709</v>
      </c>
      <c r="J20" s="79"/>
      <c r="K20" s="151"/>
      <c r="P20" s="52"/>
      <c r="Q20" s="52"/>
      <c r="R20" s="52"/>
      <c r="T20" s="287"/>
    </row>
    <row r="21" spans="1:20" ht="15.95" customHeight="1" x14ac:dyDescent="0.2">
      <c r="A21" s="401" t="s">
        <v>349</v>
      </c>
      <c r="B21" s="426">
        <f t="shared" ref="B21:G21" si="3">SUM(B22:B23)</f>
        <v>11893</v>
      </c>
      <c r="C21" s="426">
        <f t="shared" si="3"/>
        <v>12216</v>
      </c>
      <c r="D21" s="426">
        <f t="shared" si="3"/>
        <v>9426</v>
      </c>
      <c r="E21" s="426">
        <f t="shared" si="3"/>
        <v>11893</v>
      </c>
      <c r="F21" s="426">
        <f t="shared" si="3"/>
        <v>12216</v>
      </c>
      <c r="G21" s="547">
        <f t="shared" si="3"/>
        <v>9421</v>
      </c>
      <c r="H21" s="621" t="s">
        <v>662</v>
      </c>
      <c r="J21" s="79"/>
      <c r="K21" s="219"/>
      <c r="P21" s="52"/>
      <c r="Q21" s="52"/>
      <c r="R21" s="52"/>
      <c r="T21" s="287"/>
    </row>
    <row r="22" spans="1:20" ht="15.95" customHeight="1" x14ac:dyDescent="0.2">
      <c r="A22" s="897" t="s">
        <v>25</v>
      </c>
      <c r="B22" s="768">
        <v>0</v>
      </c>
      <c r="C22" s="768">
        <v>1</v>
      </c>
      <c r="D22" s="768">
        <v>55</v>
      </c>
      <c r="E22" s="768">
        <v>0</v>
      </c>
      <c r="F22" s="768">
        <v>1</v>
      </c>
      <c r="G22" s="898">
        <v>50</v>
      </c>
      <c r="H22" s="792" t="s">
        <v>119</v>
      </c>
      <c r="J22" s="79"/>
      <c r="K22" s="151"/>
      <c r="P22" s="52"/>
      <c r="Q22" s="52"/>
      <c r="R22" s="52"/>
      <c r="T22" s="287"/>
    </row>
    <row r="23" spans="1:20" ht="15.95" customHeight="1" x14ac:dyDescent="0.2">
      <c r="A23" s="400" t="s">
        <v>123</v>
      </c>
      <c r="B23">
        <v>11893</v>
      </c>
      <c r="C23">
        <v>12215</v>
      </c>
      <c r="D23">
        <v>9371</v>
      </c>
      <c r="E23">
        <v>11893</v>
      </c>
      <c r="F23">
        <v>12215</v>
      </c>
      <c r="G23" s="531">
        <v>9371</v>
      </c>
      <c r="H23" s="565" t="s">
        <v>120</v>
      </c>
      <c r="J23" s="79"/>
      <c r="K23" s="151"/>
      <c r="P23" s="52"/>
      <c r="Q23" s="52"/>
      <c r="R23" s="52"/>
      <c r="T23" s="287"/>
    </row>
    <row r="24" spans="1:20" ht="15.95" customHeight="1" x14ac:dyDescent="0.25">
      <c r="A24" s="899" t="s">
        <v>350</v>
      </c>
      <c r="B24" s="894">
        <f t="shared" ref="B24:G24" si="4">SUM(B25:B26)</f>
        <v>1801</v>
      </c>
      <c r="C24" s="894">
        <f t="shared" si="4"/>
        <v>786</v>
      </c>
      <c r="D24" s="894">
        <f t="shared" si="4"/>
        <v>550</v>
      </c>
      <c r="E24" s="894">
        <f t="shared" si="4"/>
        <v>1801</v>
      </c>
      <c r="F24" s="894">
        <f t="shared" si="4"/>
        <v>726</v>
      </c>
      <c r="G24" s="900">
        <f t="shared" si="4"/>
        <v>565</v>
      </c>
      <c r="H24" s="901" t="s">
        <v>825</v>
      </c>
      <c r="J24" s="79"/>
      <c r="K24" s="24"/>
      <c r="L24" s="540"/>
      <c r="M24" s="8"/>
      <c r="P24" s="52"/>
      <c r="Q24" s="52"/>
      <c r="R24" s="52"/>
      <c r="T24" s="287"/>
    </row>
    <row r="25" spans="1:20" ht="15.95" customHeight="1" x14ac:dyDescent="0.25">
      <c r="A25" s="400" t="s">
        <v>176</v>
      </c>
      <c r="B25">
        <v>1801</v>
      </c>
      <c r="C25">
        <v>536</v>
      </c>
      <c r="D25">
        <v>550</v>
      </c>
      <c r="E25">
        <v>1801</v>
      </c>
      <c r="F25">
        <v>536</v>
      </c>
      <c r="G25" s="531">
        <v>565</v>
      </c>
      <c r="H25" s="565" t="s">
        <v>121</v>
      </c>
      <c r="J25" s="79"/>
      <c r="K25" s="218"/>
      <c r="L25" s="259"/>
      <c r="M25" s="564"/>
      <c r="P25" s="52"/>
      <c r="Q25" s="52"/>
      <c r="R25" s="52"/>
      <c r="T25" s="287"/>
    </row>
    <row r="26" spans="1:20" ht="15.95" customHeight="1" x14ac:dyDescent="0.25">
      <c r="A26" s="897" t="s">
        <v>10</v>
      </c>
      <c r="B26" s="768">
        <v>0</v>
      </c>
      <c r="C26" s="768">
        <v>250</v>
      </c>
      <c r="D26" s="768">
        <v>0</v>
      </c>
      <c r="E26" s="768">
        <v>0</v>
      </c>
      <c r="F26" s="768">
        <v>190</v>
      </c>
      <c r="G26" s="898">
        <v>0</v>
      </c>
      <c r="H26" s="792" t="s">
        <v>481</v>
      </c>
      <c r="J26" s="79"/>
      <c r="K26" s="218"/>
      <c r="L26" s="259"/>
      <c r="P26" s="52"/>
      <c r="Q26" s="52"/>
      <c r="R26" s="52"/>
      <c r="T26" s="287"/>
    </row>
    <row r="27" spans="1:20" ht="24.75" customHeight="1" x14ac:dyDescent="0.2">
      <c r="A27" s="407" t="s">
        <v>351</v>
      </c>
      <c r="B27" s="426">
        <f t="shared" ref="B27:G27" si="5">SUM(B28:B31)</f>
        <v>2416</v>
      </c>
      <c r="C27" s="426">
        <f t="shared" si="5"/>
        <v>10038</v>
      </c>
      <c r="D27" s="426">
        <f t="shared" si="5"/>
        <v>6672</v>
      </c>
      <c r="E27" s="426">
        <f t="shared" si="5"/>
        <v>2420</v>
      </c>
      <c r="F27" s="426">
        <f t="shared" si="5"/>
        <v>9838</v>
      </c>
      <c r="G27" s="547">
        <f t="shared" si="5"/>
        <v>6722</v>
      </c>
      <c r="H27" s="662" t="s">
        <v>663</v>
      </c>
      <c r="J27" s="79"/>
      <c r="K27" s="219"/>
      <c r="P27" s="52"/>
      <c r="Q27" s="52"/>
      <c r="R27" s="52"/>
      <c r="T27" s="287"/>
    </row>
    <row r="28" spans="1:20" ht="15.95" customHeight="1" x14ac:dyDescent="0.2">
      <c r="A28" s="897" t="s">
        <v>22</v>
      </c>
      <c r="B28" s="768">
        <v>1566</v>
      </c>
      <c r="C28" s="768">
        <v>8783</v>
      </c>
      <c r="D28" s="768">
        <v>4622</v>
      </c>
      <c r="E28" s="768">
        <v>1570</v>
      </c>
      <c r="F28" s="768">
        <v>8783</v>
      </c>
      <c r="G28" s="898">
        <v>4672</v>
      </c>
      <c r="H28" s="792" t="s">
        <v>142</v>
      </c>
      <c r="J28" s="79"/>
      <c r="K28" s="220"/>
      <c r="P28" s="52"/>
      <c r="Q28" s="52"/>
      <c r="R28" s="52"/>
      <c r="T28" s="287"/>
    </row>
    <row r="29" spans="1:20" ht="15.95" customHeight="1" x14ac:dyDescent="0.2">
      <c r="A29" s="400" t="s">
        <v>23</v>
      </c>
      <c r="B29">
        <v>850</v>
      </c>
      <c r="C29">
        <v>1249</v>
      </c>
      <c r="D29">
        <v>2000</v>
      </c>
      <c r="E29">
        <v>850</v>
      </c>
      <c r="F29">
        <v>1050</v>
      </c>
      <c r="G29" s="531">
        <v>2000</v>
      </c>
      <c r="H29" s="568" t="s">
        <v>143</v>
      </c>
      <c r="J29" s="79"/>
      <c r="K29" s="220"/>
      <c r="P29" s="650"/>
      <c r="Q29" s="649"/>
      <c r="R29" s="637" t="s">
        <v>788</v>
      </c>
      <c r="S29" s="637" t="s">
        <v>789</v>
      </c>
      <c r="T29" s="637" t="s">
        <v>790</v>
      </c>
    </row>
    <row r="30" spans="1:20" ht="15.95" customHeight="1" x14ac:dyDescent="0.2">
      <c r="A30" s="785" t="s">
        <v>45</v>
      </c>
      <c r="B30" s="768">
        <v>0</v>
      </c>
      <c r="C30" s="768">
        <v>0</v>
      </c>
      <c r="D30" s="770">
        <v>50</v>
      </c>
      <c r="E30" s="768">
        <v>0</v>
      </c>
      <c r="F30" s="768">
        <v>0</v>
      </c>
      <c r="G30" s="898">
        <v>50</v>
      </c>
      <c r="H30" s="792" t="s">
        <v>259</v>
      </c>
      <c r="K30" s="151"/>
      <c r="O30" s="1148" t="s">
        <v>687</v>
      </c>
      <c r="P30" s="1148"/>
      <c r="Q30" s="1148"/>
      <c r="R30" s="564">
        <v>30</v>
      </c>
      <c r="S30" s="648">
        <v>28</v>
      </c>
      <c r="T30" s="651">
        <v>15.9</v>
      </c>
    </row>
    <row r="31" spans="1:20" ht="15.95" customHeight="1" thickBot="1" x14ac:dyDescent="0.25">
      <c r="A31" s="594" t="s">
        <v>24</v>
      </c>
      <c r="B31" s="304">
        <v>0</v>
      </c>
      <c r="C31" s="307">
        <v>6</v>
      </c>
      <c r="D31" s="307">
        <v>0</v>
      </c>
      <c r="E31" s="307">
        <v>0</v>
      </c>
      <c r="F31" s="307">
        <v>5</v>
      </c>
      <c r="G31" s="538">
        <v>0</v>
      </c>
      <c r="H31" s="717" t="s">
        <v>511</v>
      </c>
      <c r="K31" s="151"/>
      <c r="O31" s="1148" t="s">
        <v>537</v>
      </c>
      <c r="P31" s="1148"/>
      <c r="Q31" s="1148"/>
      <c r="R31" s="564">
        <v>9.4</v>
      </c>
      <c r="S31" s="557">
        <v>12.2</v>
      </c>
      <c r="T31" s="579">
        <v>11.9</v>
      </c>
    </row>
    <row r="32" spans="1:20" ht="15.95" customHeight="1" x14ac:dyDescent="0.2">
      <c r="A32" s="350" t="s">
        <v>339</v>
      </c>
      <c r="B32" s="341"/>
      <c r="C32" s="340"/>
      <c r="D32" s="43"/>
      <c r="E32" s="736"/>
      <c r="F32" s="610"/>
      <c r="G32" s="612"/>
      <c r="H32" s="611" t="s">
        <v>477</v>
      </c>
      <c r="K32" s="219"/>
      <c r="L32">
        <f>L29*1000</f>
        <v>0</v>
      </c>
      <c r="O32" s="1148" t="s">
        <v>627</v>
      </c>
      <c r="P32" s="1148"/>
      <c r="Q32" s="1148"/>
      <c r="R32" s="564">
        <v>3.6</v>
      </c>
      <c r="S32" s="557">
        <v>8.1999999999999993</v>
      </c>
      <c r="T32" s="578">
        <v>4.8</v>
      </c>
    </row>
    <row r="33" spans="1:20" ht="15.95" customHeight="1" x14ac:dyDescent="0.2">
      <c r="A33" s="1003" t="s">
        <v>821</v>
      </c>
      <c r="B33" s="1003"/>
      <c r="C33" s="1003"/>
      <c r="D33" s="1003"/>
      <c r="E33" s="1003"/>
      <c r="F33" s="1003"/>
      <c r="G33" s="1003"/>
      <c r="H33" s="1003"/>
      <c r="K33" s="8"/>
      <c r="O33" s="1149" t="s">
        <v>688</v>
      </c>
      <c r="P33" s="1149"/>
      <c r="Q33" s="1149"/>
      <c r="R33" s="564">
        <v>0.6</v>
      </c>
      <c r="S33" s="18">
        <v>0.8</v>
      </c>
      <c r="T33" s="578">
        <v>1.8</v>
      </c>
    </row>
    <row r="34" spans="1:20" x14ac:dyDescent="0.2">
      <c r="A34" s="1141" t="s">
        <v>782</v>
      </c>
      <c r="B34" s="1141"/>
      <c r="C34" s="1141"/>
      <c r="D34" s="1141"/>
      <c r="E34" s="1141"/>
      <c r="F34" s="1141"/>
      <c r="G34" s="1141"/>
      <c r="H34" s="1141"/>
      <c r="O34" s="1150" t="s">
        <v>826</v>
      </c>
      <c r="P34" s="1150"/>
      <c r="Q34" s="1150"/>
      <c r="R34" s="564">
        <v>6.7</v>
      </c>
      <c r="S34">
        <v>10</v>
      </c>
      <c r="T34" s="56">
        <v>2.4</v>
      </c>
    </row>
    <row r="35" spans="1:20" x14ac:dyDescent="0.2">
      <c r="A35" s="44"/>
      <c r="B35" s="44"/>
      <c r="C35" s="44"/>
      <c r="D35" s="44"/>
      <c r="E35" s="44"/>
      <c r="F35" s="44"/>
      <c r="G35" s="44"/>
      <c r="H35" s="44"/>
      <c r="N35" s="90"/>
    </row>
    <row r="36" spans="1:20" x14ac:dyDescent="0.2">
      <c r="A36" s="44"/>
      <c r="B36" s="44"/>
      <c r="C36" s="44"/>
      <c r="D36" s="44"/>
      <c r="E36" s="44"/>
      <c r="F36" s="44"/>
      <c r="G36" s="44"/>
      <c r="H36" s="44"/>
    </row>
    <row r="37" spans="1:20" x14ac:dyDescent="0.2">
      <c r="B37" s="44"/>
      <c r="C37" s="44"/>
      <c r="D37" s="44"/>
      <c r="E37" s="44"/>
      <c r="F37" s="44"/>
      <c r="G37" s="44"/>
      <c r="H37" s="44"/>
    </row>
    <row r="38" spans="1:20" x14ac:dyDescent="0.2">
      <c r="B38" s="44"/>
      <c r="C38" s="44"/>
      <c r="D38" s="44"/>
      <c r="E38" s="44"/>
      <c r="F38" s="44"/>
      <c r="G38" s="44"/>
      <c r="H38" s="44"/>
    </row>
    <row r="39" spans="1:20" x14ac:dyDescent="0.2">
      <c r="B39" s="44"/>
      <c r="C39" s="44"/>
      <c r="D39" s="44"/>
      <c r="E39" s="44"/>
      <c r="F39" s="44"/>
      <c r="G39" s="44"/>
      <c r="H39" s="44"/>
    </row>
    <row r="40" spans="1:20" x14ac:dyDescent="0.2">
      <c r="B40" s="44"/>
      <c r="C40" s="44"/>
      <c r="D40" s="44"/>
      <c r="E40" s="44"/>
      <c r="F40" s="44"/>
      <c r="G40" s="44"/>
      <c r="H40" s="44"/>
    </row>
    <row r="41" spans="1:20" x14ac:dyDescent="0.2">
      <c r="B41" s="44"/>
      <c r="C41" s="44"/>
      <c r="D41" s="44"/>
      <c r="E41" s="44"/>
      <c r="F41" s="44"/>
      <c r="G41" s="44"/>
      <c r="H41" s="44"/>
    </row>
    <row r="42" spans="1:20" x14ac:dyDescent="0.2">
      <c r="B42" s="44"/>
      <c r="C42" s="44"/>
      <c r="D42" s="44"/>
      <c r="E42" s="44"/>
      <c r="F42" s="44"/>
      <c r="G42" s="44"/>
      <c r="H42" s="44"/>
    </row>
    <row r="43" spans="1:20" x14ac:dyDescent="0.2">
      <c r="A43" s="44"/>
      <c r="B43" s="44"/>
      <c r="C43" s="44"/>
      <c r="D43" s="44"/>
      <c r="E43" s="44"/>
      <c r="F43" s="44"/>
      <c r="G43" s="44"/>
      <c r="H43" s="44"/>
      <c r="K43" s="3"/>
    </row>
    <row r="44" spans="1:20" x14ac:dyDescent="0.2">
      <c r="A44" s="44"/>
      <c r="B44" s="44"/>
      <c r="C44" s="44"/>
      <c r="D44" s="44"/>
      <c r="E44" s="44"/>
      <c r="F44" s="44"/>
      <c r="G44" s="44"/>
      <c r="H44" s="44"/>
    </row>
    <row r="45" spans="1:20" x14ac:dyDescent="0.2">
      <c r="A45" s="44"/>
      <c r="B45" s="44"/>
      <c r="C45" s="44"/>
      <c r="D45" s="44"/>
      <c r="E45" s="44"/>
      <c r="F45" s="44"/>
      <c r="G45" s="44"/>
      <c r="H45" s="44"/>
    </row>
    <row r="46" spans="1:20" x14ac:dyDescent="0.2">
      <c r="A46" s="44"/>
      <c r="B46" s="44"/>
      <c r="C46" s="44"/>
      <c r="D46" s="44"/>
      <c r="E46" s="44"/>
      <c r="F46" s="44"/>
      <c r="G46" s="44"/>
      <c r="H46" s="44"/>
    </row>
    <row r="48" spans="1:20" x14ac:dyDescent="0.2">
      <c r="A48" s="96"/>
    </row>
    <row r="49" spans="1:3" x14ac:dyDescent="0.2">
      <c r="A49" s="93"/>
    </row>
    <row r="50" spans="1:3" x14ac:dyDescent="0.2">
      <c r="A50" s="93"/>
      <c r="B50" s="20"/>
    </row>
    <row r="51" spans="1:3" x14ac:dyDescent="0.2">
      <c r="A51" s="237"/>
    </row>
    <row r="52" spans="1:3" x14ac:dyDescent="0.2">
      <c r="A52" s="523"/>
    </row>
    <row r="53" spans="1:3" x14ac:dyDescent="0.2">
      <c r="A53" s="237"/>
      <c r="C53" s="52"/>
    </row>
    <row r="54" spans="1:3" x14ac:dyDescent="0.2">
      <c r="A54" s="36"/>
    </row>
  </sheetData>
  <mergeCells count="14">
    <mergeCell ref="O32:Q32"/>
    <mergeCell ref="O33:Q33"/>
    <mergeCell ref="O34:Q34"/>
    <mergeCell ref="O31:Q31"/>
    <mergeCell ref="O30:Q30"/>
    <mergeCell ref="A33:H33"/>
    <mergeCell ref="A34:H34"/>
    <mergeCell ref="A1:H1"/>
    <mergeCell ref="H5:H7"/>
    <mergeCell ref="A5:A7"/>
    <mergeCell ref="E5:G5"/>
    <mergeCell ref="B5:D5"/>
    <mergeCell ref="A3:H3"/>
    <mergeCell ref="A2:H2"/>
  </mergeCells>
  <phoneticPr fontId="5" type="noConversion"/>
  <printOptions verticalCentered="1"/>
  <pageMargins left="0.67" right="0.7" top="0.45" bottom="0.75" header="0.35" footer="0.39"/>
  <pageSetup paperSize="9" orientation="portrait" r:id="rId1"/>
  <headerFooter scaleWithDoc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topLeftCell="A16" workbookViewId="0">
      <selection activeCell="C18" sqref="C18"/>
    </sheetView>
  </sheetViews>
  <sheetFormatPr defaultRowHeight="12.75" x14ac:dyDescent="0.2"/>
  <cols>
    <col min="1" max="1" width="12" customWidth="1"/>
    <col min="2" max="2" width="8" customWidth="1"/>
    <col min="3" max="3" width="6.6640625" customWidth="1"/>
    <col min="4" max="4" width="8.83203125" customWidth="1"/>
    <col min="5" max="5" width="7.6640625" customWidth="1"/>
    <col min="6" max="6" width="8" customWidth="1"/>
    <col min="7" max="7" width="6.6640625" customWidth="1"/>
    <col min="8" max="8" width="8.83203125" customWidth="1"/>
    <col min="9" max="9" width="6.6640625" customWidth="1"/>
    <col min="10" max="10" width="8.6640625" customWidth="1"/>
    <col min="11" max="11" width="10" customWidth="1"/>
    <col min="12" max="12" width="14.83203125" customWidth="1"/>
    <col min="13" max="13" width="9.6640625" customWidth="1"/>
    <col min="14" max="14" width="8.33203125" customWidth="1"/>
    <col min="19" max="19" width="11.1640625" bestFit="1" customWidth="1"/>
    <col min="20" max="20" width="7.33203125" customWidth="1"/>
    <col min="21" max="21" width="10.6640625" customWidth="1"/>
    <col min="22" max="22" width="10.83203125" customWidth="1"/>
    <col min="23" max="23" width="11.5" customWidth="1"/>
    <col min="24" max="24" width="10.5" customWidth="1"/>
    <col min="25" max="25" width="13.33203125" customWidth="1"/>
    <col min="26" max="26" width="12" customWidth="1"/>
    <col min="27" max="27" width="14.1640625" customWidth="1"/>
    <col min="28" max="28" width="11" customWidth="1"/>
    <col min="29" max="29" width="10.6640625" customWidth="1"/>
    <col min="30" max="30" width="13.1640625" customWidth="1"/>
    <col min="31" max="31" width="12" customWidth="1"/>
  </cols>
  <sheetData>
    <row r="1" spans="1:19" x14ac:dyDescent="0.2">
      <c r="A1" s="1156" t="s">
        <v>864</v>
      </c>
      <c r="B1" s="1156"/>
      <c r="C1" s="1156"/>
      <c r="D1" s="1156"/>
      <c r="E1" s="1156"/>
      <c r="F1" s="1156"/>
      <c r="G1" s="1156"/>
      <c r="H1" s="1156"/>
      <c r="I1" s="1156"/>
      <c r="J1" s="1156"/>
      <c r="K1" s="1156"/>
      <c r="L1" s="1156"/>
    </row>
    <row r="2" spans="1:19" x14ac:dyDescent="0.2">
      <c r="A2" s="1156" t="s">
        <v>865</v>
      </c>
      <c r="B2" s="1156"/>
      <c r="C2" s="1156"/>
      <c r="D2" s="1156"/>
      <c r="E2" s="1156"/>
      <c r="F2" s="1156"/>
      <c r="G2" s="1156"/>
      <c r="H2" s="1156"/>
      <c r="I2" s="1156"/>
      <c r="J2" s="1156"/>
      <c r="K2" s="1156"/>
      <c r="L2" s="1156"/>
    </row>
    <row r="3" spans="1:19" ht="15.75" customHeight="1" x14ac:dyDescent="0.2">
      <c r="A3" s="1159" t="s">
        <v>745</v>
      </c>
      <c r="B3" s="1159"/>
      <c r="C3" s="1159"/>
      <c r="D3" s="1159"/>
      <c r="E3" s="1159"/>
      <c r="F3" s="1159"/>
      <c r="G3" s="1159"/>
      <c r="H3" s="1159"/>
      <c r="I3" s="1159"/>
      <c r="J3" s="1159"/>
      <c r="K3" s="1159"/>
      <c r="L3" s="1159"/>
    </row>
    <row r="4" spans="1:19" ht="15" customHeight="1" thickBot="1" x14ac:dyDescent="0.25">
      <c r="A4" s="519" t="s">
        <v>827</v>
      </c>
      <c r="B4" s="519"/>
      <c r="C4" s="519"/>
      <c r="D4" s="520"/>
      <c r="E4" s="520"/>
      <c r="F4" s="520"/>
      <c r="G4" s="520"/>
      <c r="H4" s="521"/>
      <c r="I4" s="522"/>
      <c r="J4" s="522"/>
      <c r="K4" s="522"/>
      <c r="L4" s="522" t="s">
        <v>828</v>
      </c>
      <c r="M4" s="414"/>
    </row>
    <row r="5" spans="1:19" ht="27" customHeight="1" thickBot="1" x14ac:dyDescent="0.25">
      <c r="A5" s="1157" t="s">
        <v>364</v>
      </c>
      <c r="B5" s="1154" t="s">
        <v>540</v>
      </c>
      <c r="C5" s="1155"/>
      <c r="D5" s="1154" t="s">
        <v>830</v>
      </c>
      <c r="E5" s="1155"/>
      <c r="F5" s="1154" t="s">
        <v>831</v>
      </c>
      <c r="G5" s="1155"/>
      <c r="H5" s="1154" t="s">
        <v>441</v>
      </c>
      <c r="I5" s="1155"/>
      <c r="J5" s="1154" t="s">
        <v>829</v>
      </c>
      <c r="K5" s="1155"/>
      <c r="L5" s="1152" t="s">
        <v>363</v>
      </c>
      <c r="O5" s="48"/>
      <c r="P5" s="48"/>
    </row>
    <row r="6" spans="1:19" ht="47.25" customHeight="1" thickBot="1" x14ac:dyDescent="0.25">
      <c r="A6" s="1158"/>
      <c r="B6" s="328" t="s">
        <v>607</v>
      </c>
      <c r="C6" s="724" t="s">
        <v>491</v>
      </c>
      <c r="D6" s="328" t="s">
        <v>608</v>
      </c>
      <c r="E6" s="724" t="s">
        <v>492</v>
      </c>
      <c r="F6" s="328" t="s">
        <v>607</v>
      </c>
      <c r="G6" s="724" t="s">
        <v>492</v>
      </c>
      <c r="H6" s="328" t="s">
        <v>607</v>
      </c>
      <c r="I6" s="724" t="s">
        <v>492</v>
      </c>
      <c r="J6" s="328" t="s">
        <v>607</v>
      </c>
      <c r="K6" s="724" t="s">
        <v>492</v>
      </c>
      <c r="L6" s="1153"/>
      <c r="P6" s="8"/>
      <c r="S6" s="213"/>
    </row>
    <row r="7" spans="1:19" ht="16.5" customHeight="1" x14ac:dyDescent="0.2">
      <c r="A7" s="902" t="s">
        <v>30</v>
      </c>
      <c r="B7" s="903">
        <f t="shared" ref="B7" si="0">SUM(B8:B41)</f>
        <v>62066</v>
      </c>
      <c r="C7" s="903">
        <f t="shared" ref="C7" si="1">SUM(C8:C41)</f>
        <v>7465</v>
      </c>
      <c r="D7" s="903">
        <f t="shared" ref="D7" si="2">SUM(D8:D41)</f>
        <v>27291</v>
      </c>
      <c r="E7" s="903">
        <f t="shared" ref="E7" si="3">SUM(E8:E41)</f>
        <v>19793</v>
      </c>
      <c r="F7" s="903">
        <f t="shared" ref="F7" si="4">SUM(F8:F41)</f>
        <v>164804.6</v>
      </c>
      <c r="G7" s="903">
        <f t="shared" ref="G7" si="5">SUM(G8:G41)</f>
        <v>14904</v>
      </c>
      <c r="H7" s="903">
        <f t="shared" ref="H7:I7" si="6">SUM(H8:H41)</f>
        <v>170443</v>
      </c>
      <c r="I7" s="903">
        <f t="shared" si="6"/>
        <v>26847</v>
      </c>
      <c r="J7" s="903">
        <f>SUM(J8:J41)</f>
        <v>923831</v>
      </c>
      <c r="K7" s="904">
        <f>SUM(K8:K41)</f>
        <v>87193.62</v>
      </c>
      <c r="L7" s="851" t="s">
        <v>473</v>
      </c>
      <c r="M7" s="93"/>
    </row>
    <row r="8" spans="1:19" ht="15" customHeight="1" x14ac:dyDescent="0.2">
      <c r="A8" s="422" t="s">
        <v>13</v>
      </c>
      <c r="B8" s="423">
        <v>5058</v>
      </c>
      <c r="C8" s="374">
        <v>562</v>
      </c>
      <c r="D8" s="374">
        <v>65</v>
      </c>
      <c r="E8" s="622">
        <v>54</v>
      </c>
      <c r="F8" s="622">
        <v>2983</v>
      </c>
      <c r="G8" s="622">
        <v>314</v>
      </c>
      <c r="H8" s="622">
        <v>10941</v>
      </c>
      <c r="I8" s="374">
        <v>1563</v>
      </c>
      <c r="J8" s="374">
        <v>116600</v>
      </c>
      <c r="K8" s="419">
        <v>10599.96</v>
      </c>
      <c r="L8" s="412" t="s">
        <v>304</v>
      </c>
      <c r="M8" s="94"/>
    </row>
    <row r="9" spans="1:19" ht="15" customHeight="1" x14ac:dyDescent="0.2">
      <c r="A9" s="814" t="s">
        <v>15</v>
      </c>
      <c r="B9" s="905">
        <v>608</v>
      </c>
      <c r="C9" s="811">
        <v>76</v>
      </c>
      <c r="D9" s="811">
        <v>45</v>
      </c>
      <c r="E9" s="906">
        <v>91</v>
      </c>
      <c r="F9" s="906">
        <v>17585.599999999999</v>
      </c>
      <c r="G9" s="906">
        <v>1516</v>
      </c>
      <c r="H9" s="906">
        <v>1284</v>
      </c>
      <c r="I9" s="811">
        <v>214</v>
      </c>
      <c r="J9" s="811">
        <v>9336</v>
      </c>
      <c r="K9" s="812">
        <v>1167</v>
      </c>
      <c r="L9" s="813" t="s">
        <v>309</v>
      </c>
      <c r="M9" s="94"/>
      <c r="S9" s="52"/>
    </row>
    <row r="10" spans="1:19" ht="15" customHeight="1" x14ac:dyDescent="0.2">
      <c r="A10" s="422" t="s">
        <v>14</v>
      </c>
      <c r="B10" s="423">
        <v>2385</v>
      </c>
      <c r="C10" s="374">
        <v>265</v>
      </c>
      <c r="D10" s="374">
        <v>1100</v>
      </c>
      <c r="E10" s="622">
        <v>1173</v>
      </c>
      <c r="F10" s="340">
        <v>80</v>
      </c>
      <c r="G10" s="345">
        <v>10</v>
      </c>
      <c r="H10" s="622">
        <v>7259</v>
      </c>
      <c r="I10" s="374">
        <v>1037</v>
      </c>
      <c r="J10" s="374">
        <v>73480</v>
      </c>
      <c r="K10" s="419">
        <v>6680</v>
      </c>
      <c r="L10" s="412" t="s">
        <v>308</v>
      </c>
      <c r="M10" s="93"/>
    </row>
    <row r="11" spans="1:19" ht="15" customHeight="1" x14ac:dyDescent="0.2">
      <c r="A11" s="814" t="s">
        <v>17</v>
      </c>
      <c r="B11" s="905">
        <v>2682</v>
      </c>
      <c r="C11" s="811">
        <v>298</v>
      </c>
      <c r="D11" s="811">
        <v>80</v>
      </c>
      <c r="E11" s="906">
        <v>63</v>
      </c>
      <c r="F11" s="811">
        <v>0</v>
      </c>
      <c r="G11" s="811">
        <v>0</v>
      </c>
      <c r="H11" s="906">
        <v>47530</v>
      </c>
      <c r="I11" s="811">
        <v>6790</v>
      </c>
      <c r="J11" s="811">
        <v>707</v>
      </c>
      <c r="K11" s="812">
        <v>101</v>
      </c>
      <c r="L11" s="813" t="s">
        <v>60</v>
      </c>
      <c r="M11" s="93"/>
    </row>
    <row r="12" spans="1:19" ht="12" customHeight="1" x14ac:dyDescent="0.2">
      <c r="A12" s="422" t="s">
        <v>16</v>
      </c>
      <c r="B12" s="423">
        <v>504</v>
      </c>
      <c r="C12" s="374">
        <v>56</v>
      </c>
      <c r="D12" s="374">
        <v>120</v>
      </c>
      <c r="E12" s="374">
        <v>80</v>
      </c>
      <c r="F12" s="374">
        <v>0</v>
      </c>
      <c r="G12" s="374">
        <v>0</v>
      </c>
      <c r="H12" s="622">
        <v>3090</v>
      </c>
      <c r="I12" s="374">
        <v>515</v>
      </c>
      <c r="J12" s="374">
        <v>13000</v>
      </c>
      <c r="K12" s="419">
        <v>1300</v>
      </c>
      <c r="L12" s="412" t="s">
        <v>310</v>
      </c>
      <c r="M12" s="93"/>
    </row>
    <row r="13" spans="1:19" ht="11.25" customHeight="1" x14ac:dyDescent="0.2">
      <c r="A13" s="814" t="s">
        <v>22</v>
      </c>
      <c r="B13" s="905">
        <v>2106</v>
      </c>
      <c r="C13" s="811">
        <v>351</v>
      </c>
      <c r="D13" s="811">
        <v>0</v>
      </c>
      <c r="E13" s="811">
        <v>0</v>
      </c>
      <c r="F13" s="906">
        <v>3438</v>
      </c>
      <c r="G13" s="906">
        <v>382</v>
      </c>
      <c r="H13" s="811">
        <v>912</v>
      </c>
      <c r="I13" s="811">
        <v>228</v>
      </c>
      <c r="J13" s="811">
        <v>1407</v>
      </c>
      <c r="K13" s="812">
        <v>281.31</v>
      </c>
      <c r="L13" s="813" t="s">
        <v>167</v>
      </c>
      <c r="M13" s="93"/>
    </row>
    <row r="14" spans="1:19" ht="11.25" customHeight="1" x14ac:dyDescent="0.2">
      <c r="A14" s="422" t="s">
        <v>23</v>
      </c>
      <c r="B14" s="423">
        <v>196</v>
      </c>
      <c r="C14" s="374">
        <v>28</v>
      </c>
      <c r="D14" s="374">
        <v>0</v>
      </c>
      <c r="E14" s="374">
        <v>0</v>
      </c>
      <c r="F14" s="374">
        <v>1960</v>
      </c>
      <c r="G14" s="622">
        <v>196</v>
      </c>
      <c r="H14" s="374">
        <v>44</v>
      </c>
      <c r="I14" s="374">
        <v>11</v>
      </c>
      <c r="J14" s="622">
        <v>18</v>
      </c>
      <c r="K14" s="421">
        <v>3.6</v>
      </c>
      <c r="L14" s="412" t="s">
        <v>109</v>
      </c>
      <c r="M14" s="93"/>
      <c r="S14" s="52"/>
    </row>
    <row r="15" spans="1:19" ht="12.75" customHeight="1" x14ac:dyDescent="0.2">
      <c r="A15" s="814" t="s">
        <v>104</v>
      </c>
      <c r="B15" s="905">
        <v>585</v>
      </c>
      <c r="C15" s="811">
        <v>65</v>
      </c>
      <c r="D15" s="811">
        <v>60</v>
      </c>
      <c r="E15" s="811">
        <v>73</v>
      </c>
      <c r="F15" s="856">
        <v>0</v>
      </c>
      <c r="G15" s="859">
        <v>0</v>
      </c>
      <c r="H15" s="906">
        <v>4808</v>
      </c>
      <c r="I15" s="811">
        <v>641</v>
      </c>
      <c r="J15" s="811">
        <v>0</v>
      </c>
      <c r="K15" s="812">
        <v>0</v>
      </c>
      <c r="L15" s="817" t="s">
        <v>108</v>
      </c>
      <c r="M15" s="93"/>
      <c r="O15" s="52"/>
    </row>
    <row r="16" spans="1:19" ht="15" customHeight="1" x14ac:dyDescent="0.2">
      <c r="A16" s="422" t="s">
        <v>33</v>
      </c>
      <c r="B16" s="374">
        <v>4610</v>
      </c>
      <c r="C16" s="374">
        <v>461</v>
      </c>
      <c r="D16" s="374">
        <v>233</v>
      </c>
      <c r="E16" s="622">
        <v>233</v>
      </c>
      <c r="F16" s="374">
        <v>385</v>
      </c>
      <c r="G16" s="622">
        <v>55</v>
      </c>
      <c r="H16" s="374">
        <v>6265</v>
      </c>
      <c r="I16" s="374">
        <v>895</v>
      </c>
      <c r="J16" s="374">
        <v>72</v>
      </c>
      <c r="K16" s="419">
        <v>12</v>
      </c>
      <c r="L16" s="412" t="s">
        <v>73</v>
      </c>
      <c r="M16" s="93"/>
    </row>
    <row r="17" spans="1:16" ht="15" customHeight="1" x14ac:dyDescent="0.2">
      <c r="A17" s="814" t="s">
        <v>12</v>
      </c>
      <c r="B17" s="905">
        <v>350</v>
      </c>
      <c r="C17" s="811">
        <v>50</v>
      </c>
      <c r="D17" s="811">
        <v>48</v>
      </c>
      <c r="E17" s="906">
        <v>24</v>
      </c>
      <c r="F17" s="811">
        <v>0</v>
      </c>
      <c r="G17" s="811">
        <v>0</v>
      </c>
      <c r="H17" s="906">
        <v>4942</v>
      </c>
      <c r="I17" s="811">
        <v>706</v>
      </c>
      <c r="J17" s="811">
        <v>0</v>
      </c>
      <c r="K17" s="812">
        <v>0</v>
      </c>
      <c r="L17" s="813" t="s">
        <v>315</v>
      </c>
      <c r="M17" s="93"/>
      <c r="P17" s="52"/>
    </row>
    <row r="18" spans="1:16" ht="15" customHeight="1" x14ac:dyDescent="0.2">
      <c r="A18" s="422" t="s">
        <v>21</v>
      </c>
      <c r="B18" s="423">
        <v>1400</v>
      </c>
      <c r="C18" s="374">
        <v>200</v>
      </c>
      <c r="D18" s="374">
        <v>1310</v>
      </c>
      <c r="E18" s="622">
        <v>1024</v>
      </c>
      <c r="F18" s="374">
        <v>0</v>
      </c>
      <c r="G18" s="374">
        <v>0</v>
      </c>
      <c r="H18" s="622">
        <v>22197</v>
      </c>
      <c r="I18" s="374">
        <v>3171</v>
      </c>
      <c r="J18" s="374">
        <v>101725</v>
      </c>
      <c r="K18" s="419">
        <v>10172.51</v>
      </c>
      <c r="L18" s="412" t="s">
        <v>169</v>
      </c>
      <c r="M18" s="93"/>
    </row>
    <row r="19" spans="1:16" ht="15" customHeight="1" x14ac:dyDescent="0.2">
      <c r="A19" s="814" t="s">
        <v>19</v>
      </c>
      <c r="B19" s="905">
        <v>90</v>
      </c>
      <c r="C19" s="811">
        <v>15</v>
      </c>
      <c r="D19" s="811">
        <v>0</v>
      </c>
      <c r="E19" s="906">
        <v>0</v>
      </c>
      <c r="F19" s="906">
        <v>160</v>
      </c>
      <c r="G19" s="906">
        <v>20</v>
      </c>
      <c r="H19" s="906">
        <v>1975</v>
      </c>
      <c r="I19" s="811">
        <v>395</v>
      </c>
      <c r="J19" s="811">
        <v>4392</v>
      </c>
      <c r="K19" s="812">
        <v>732.05</v>
      </c>
      <c r="L19" s="813" t="s">
        <v>312</v>
      </c>
      <c r="M19" s="93"/>
    </row>
    <row r="20" spans="1:16" ht="12.75" customHeight="1" x14ac:dyDescent="0.2">
      <c r="A20" s="422" t="s">
        <v>194</v>
      </c>
      <c r="B20" s="423">
        <v>264</v>
      </c>
      <c r="C20" s="374">
        <v>33</v>
      </c>
      <c r="D20" s="374">
        <v>8</v>
      </c>
      <c r="E20" s="374">
        <v>8</v>
      </c>
      <c r="F20" s="374"/>
      <c r="G20" s="622"/>
      <c r="H20" s="622">
        <v>3048</v>
      </c>
      <c r="I20" s="374">
        <v>508</v>
      </c>
      <c r="J20" s="374">
        <v>1708</v>
      </c>
      <c r="K20" s="419">
        <v>284.70999999999998</v>
      </c>
      <c r="L20" s="412" t="s">
        <v>168</v>
      </c>
      <c r="M20" s="93"/>
    </row>
    <row r="21" spans="1:16" ht="12" customHeight="1" x14ac:dyDescent="0.2">
      <c r="A21" s="814" t="s">
        <v>20</v>
      </c>
      <c r="B21" s="905">
        <v>48</v>
      </c>
      <c r="C21" s="811">
        <v>8</v>
      </c>
      <c r="D21" s="811">
        <v>0</v>
      </c>
      <c r="E21" s="811">
        <v>0</v>
      </c>
      <c r="F21" s="906">
        <v>153</v>
      </c>
      <c r="G21" s="906">
        <v>17</v>
      </c>
      <c r="H21" s="811">
        <v>75</v>
      </c>
      <c r="I21" s="811">
        <v>15</v>
      </c>
      <c r="J21" s="811">
        <v>14</v>
      </c>
      <c r="K21" s="812">
        <v>2.2999999999999998</v>
      </c>
      <c r="L21" s="813" t="s">
        <v>305</v>
      </c>
      <c r="M21" s="93"/>
    </row>
    <row r="22" spans="1:16" ht="13.5" customHeight="1" x14ac:dyDescent="0.2">
      <c r="A22" s="422" t="s">
        <v>24</v>
      </c>
      <c r="B22" s="374">
        <v>348</v>
      </c>
      <c r="C22" s="374">
        <v>58</v>
      </c>
      <c r="D22" s="374">
        <v>0</v>
      </c>
      <c r="E22" s="374">
        <v>0</v>
      </c>
      <c r="F22" s="374">
        <v>1040</v>
      </c>
      <c r="G22" s="622">
        <v>130</v>
      </c>
      <c r="H22" s="374">
        <v>516</v>
      </c>
      <c r="I22" s="374">
        <v>129</v>
      </c>
      <c r="J22" s="374">
        <v>20</v>
      </c>
      <c r="K22" s="419">
        <v>4</v>
      </c>
      <c r="L22" s="396" t="s">
        <v>468</v>
      </c>
      <c r="M22" s="93"/>
    </row>
    <row r="23" spans="1:16" ht="12.75" customHeight="1" x14ac:dyDescent="0.2">
      <c r="A23" s="814" t="s">
        <v>45</v>
      </c>
      <c r="B23" s="811">
        <v>0</v>
      </c>
      <c r="C23" s="859">
        <v>0</v>
      </c>
      <c r="D23" s="811">
        <v>0</v>
      </c>
      <c r="E23" s="811">
        <v>0</v>
      </c>
      <c r="F23" s="811">
        <v>36</v>
      </c>
      <c r="G23" s="906">
        <v>4</v>
      </c>
      <c r="H23" s="906">
        <v>0</v>
      </c>
      <c r="I23" s="859">
        <v>0</v>
      </c>
      <c r="J23" s="811">
        <v>6</v>
      </c>
      <c r="K23" s="812">
        <v>1.1399999999999999</v>
      </c>
      <c r="L23" s="813" t="s">
        <v>166</v>
      </c>
      <c r="M23" s="93"/>
    </row>
    <row r="24" spans="1:16" ht="15" customHeight="1" x14ac:dyDescent="0.2">
      <c r="A24" s="422" t="s">
        <v>8</v>
      </c>
      <c r="B24" s="425">
        <v>3872</v>
      </c>
      <c r="C24" s="345">
        <v>484</v>
      </c>
      <c r="D24" s="374">
        <v>566</v>
      </c>
      <c r="E24" s="374">
        <v>283</v>
      </c>
      <c r="F24" s="622">
        <v>576</v>
      </c>
      <c r="G24" s="622">
        <v>80</v>
      </c>
      <c r="H24" s="577">
        <v>6895</v>
      </c>
      <c r="I24" s="345">
        <v>1379</v>
      </c>
      <c r="J24" s="345">
        <v>240</v>
      </c>
      <c r="K24" s="419">
        <v>40</v>
      </c>
      <c r="L24" s="412" t="s">
        <v>76</v>
      </c>
      <c r="M24" s="93"/>
    </row>
    <row r="25" spans="1:16" ht="15" customHeight="1" x14ac:dyDescent="0.2">
      <c r="A25" s="814" t="s">
        <v>7</v>
      </c>
      <c r="B25" s="811">
        <v>3150</v>
      </c>
      <c r="C25" s="811">
        <v>350</v>
      </c>
      <c r="D25" s="811">
        <v>532</v>
      </c>
      <c r="E25" s="906">
        <v>266</v>
      </c>
      <c r="F25" s="906">
        <v>406</v>
      </c>
      <c r="G25" s="906">
        <v>58</v>
      </c>
      <c r="H25" s="906">
        <v>8393</v>
      </c>
      <c r="I25" s="811">
        <v>1199</v>
      </c>
      <c r="J25" s="811">
        <v>1194</v>
      </c>
      <c r="K25" s="812">
        <v>199</v>
      </c>
      <c r="L25" s="813" t="s">
        <v>75</v>
      </c>
      <c r="M25" s="93"/>
    </row>
    <row r="26" spans="1:16" ht="15" customHeight="1" x14ac:dyDescent="0.2">
      <c r="A26" s="422" t="s">
        <v>6</v>
      </c>
      <c r="B26" s="374">
        <v>2529</v>
      </c>
      <c r="C26" s="374">
        <v>281</v>
      </c>
      <c r="D26" s="374">
        <v>232</v>
      </c>
      <c r="E26" s="622">
        <v>179</v>
      </c>
      <c r="F26" s="622">
        <v>0</v>
      </c>
      <c r="G26" s="622">
        <v>0</v>
      </c>
      <c r="H26" s="374">
        <v>384</v>
      </c>
      <c r="I26" s="374">
        <v>59</v>
      </c>
      <c r="J26" s="374">
        <v>1986</v>
      </c>
      <c r="K26" s="419">
        <v>331</v>
      </c>
      <c r="L26" s="412" t="s">
        <v>74</v>
      </c>
      <c r="M26" s="93"/>
    </row>
    <row r="27" spans="1:16" ht="15" customHeight="1" x14ac:dyDescent="0.2">
      <c r="A27" s="814" t="s">
        <v>5</v>
      </c>
      <c r="B27" s="905">
        <v>1029</v>
      </c>
      <c r="C27" s="811">
        <v>147</v>
      </c>
      <c r="D27" s="811">
        <v>6750</v>
      </c>
      <c r="E27" s="906">
        <v>4500</v>
      </c>
      <c r="F27" s="906">
        <v>0</v>
      </c>
      <c r="G27" s="906">
        <v>0</v>
      </c>
      <c r="H27" s="811">
        <v>4446</v>
      </c>
      <c r="I27" s="811">
        <v>741</v>
      </c>
      <c r="J27" s="811">
        <v>6640</v>
      </c>
      <c r="K27" s="812">
        <v>830</v>
      </c>
      <c r="L27" s="813" t="s">
        <v>302</v>
      </c>
      <c r="M27" s="93"/>
    </row>
    <row r="28" spans="1:16" ht="15" customHeight="1" x14ac:dyDescent="0.2">
      <c r="A28" s="422" t="s">
        <v>4</v>
      </c>
      <c r="B28" s="423">
        <v>2830</v>
      </c>
      <c r="C28" s="374">
        <v>283</v>
      </c>
      <c r="D28" s="374">
        <v>3040</v>
      </c>
      <c r="E28" s="622">
        <v>2027</v>
      </c>
      <c r="F28" s="622">
        <v>18852</v>
      </c>
      <c r="G28" s="622">
        <v>1571</v>
      </c>
      <c r="H28" s="622">
        <v>7742</v>
      </c>
      <c r="I28" s="374">
        <v>1106</v>
      </c>
      <c r="J28" s="374">
        <v>13770</v>
      </c>
      <c r="K28" s="419">
        <v>1530</v>
      </c>
      <c r="L28" s="412" t="s">
        <v>115</v>
      </c>
      <c r="M28" s="93"/>
    </row>
    <row r="29" spans="1:16" ht="15" customHeight="1" x14ac:dyDescent="0.2">
      <c r="A29" s="814" t="s">
        <v>234</v>
      </c>
      <c r="B29" s="905">
        <v>1880</v>
      </c>
      <c r="C29" s="811">
        <v>235</v>
      </c>
      <c r="D29" s="811">
        <v>156</v>
      </c>
      <c r="E29" s="906">
        <v>312</v>
      </c>
      <c r="F29" s="811">
        <v>390</v>
      </c>
      <c r="G29" s="811">
        <v>52</v>
      </c>
      <c r="H29" s="906">
        <v>3270</v>
      </c>
      <c r="I29" s="906">
        <v>545</v>
      </c>
      <c r="J29" s="811">
        <v>81383</v>
      </c>
      <c r="K29" s="812">
        <v>7398</v>
      </c>
      <c r="L29" s="813" t="s">
        <v>301</v>
      </c>
      <c r="M29" s="93"/>
    </row>
    <row r="30" spans="1:16" ht="15" customHeight="1" x14ac:dyDescent="0.2">
      <c r="A30" s="422" t="s">
        <v>11</v>
      </c>
      <c r="B30" s="423">
        <v>900</v>
      </c>
      <c r="C30" s="374">
        <v>150</v>
      </c>
      <c r="D30" s="374">
        <v>60</v>
      </c>
      <c r="E30" s="622">
        <v>26</v>
      </c>
      <c r="F30" s="622">
        <v>40</v>
      </c>
      <c r="G30" s="622">
        <v>5</v>
      </c>
      <c r="H30" s="374">
        <v>2020</v>
      </c>
      <c r="I30" s="374">
        <v>505</v>
      </c>
      <c r="J30" s="425">
        <v>0</v>
      </c>
      <c r="K30" s="656">
        <v>0</v>
      </c>
      <c r="L30" s="412" t="s">
        <v>78</v>
      </c>
      <c r="M30" s="93"/>
    </row>
    <row r="31" spans="1:16" ht="15" customHeight="1" x14ac:dyDescent="0.2">
      <c r="A31" s="814" t="s">
        <v>274</v>
      </c>
      <c r="B31" s="905">
        <v>480</v>
      </c>
      <c r="C31" s="811">
        <v>60</v>
      </c>
      <c r="D31" s="811">
        <v>1799</v>
      </c>
      <c r="E31" s="906">
        <v>1799</v>
      </c>
      <c r="F31" s="906">
        <v>0</v>
      </c>
      <c r="G31" s="906">
        <v>0</v>
      </c>
      <c r="H31" s="906">
        <v>2610</v>
      </c>
      <c r="I31" s="811">
        <v>435</v>
      </c>
      <c r="J31" s="811">
        <v>33</v>
      </c>
      <c r="K31" s="812">
        <v>4.71</v>
      </c>
      <c r="L31" s="817" t="s">
        <v>197</v>
      </c>
      <c r="M31" s="93"/>
    </row>
    <row r="32" spans="1:16" ht="15" customHeight="1" x14ac:dyDescent="0.2">
      <c r="A32" s="422" t="s">
        <v>178</v>
      </c>
      <c r="B32" s="374">
        <v>1544</v>
      </c>
      <c r="C32" s="374">
        <v>193</v>
      </c>
      <c r="D32" s="374">
        <v>3000</v>
      </c>
      <c r="E32" s="622">
        <v>2000</v>
      </c>
      <c r="F32" s="622">
        <v>18000</v>
      </c>
      <c r="G32" s="622">
        <v>1800</v>
      </c>
      <c r="H32" s="622">
        <v>5740</v>
      </c>
      <c r="I32" s="374">
        <v>1435</v>
      </c>
      <c r="J32" s="374">
        <v>161</v>
      </c>
      <c r="K32" s="419">
        <v>23.02</v>
      </c>
      <c r="L32" s="412" t="s">
        <v>307</v>
      </c>
      <c r="M32" s="93"/>
    </row>
    <row r="33" spans="1:19" ht="15" customHeight="1" x14ac:dyDescent="0.2">
      <c r="A33" s="814" t="s">
        <v>27</v>
      </c>
      <c r="B33" s="905">
        <v>1416</v>
      </c>
      <c r="C33" s="811">
        <v>236</v>
      </c>
      <c r="D33" s="811">
        <v>7000</v>
      </c>
      <c r="E33" s="906">
        <v>4760</v>
      </c>
      <c r="F33" s="906">
        <v>2860</v>
      </c>
      <c r="G33" s="906">
        <v>260</v>
      </c>
      <c r="H33" s="811">
        <v>4325</v>
      </c>
      <c r="I33" s="811">
        <v>865</v>
      </c>
      <c r="J33" s="811">
        <v>60821</v>
      </c>
      <c r="K33" s="907">
        <v>5529.15</v>
      </c>
      <c r="L33" s="813" t="s">
        <v>306</v>
      </c>
      <c r="M33" s="93"/>
    </row>
    <row r="34" spans="1:19" ht="15" customHeight="1" x14ac:dyDescent="0.2">
      <c r="A34" s="422" t="s">
        <v>25</v>
      </c>
      <c r="B34" s="423">
        <v>3591</v>
      </c>
      <c r="C34" s="374">
        <v>399</v>
      </c>
      <c r="D34" s="374">
        <v>0</v>
      </c>
      <c r="E34" s="374">
        <v>0</v>
      </c>
      <c r="F34" s="374">
        <v>58740</v>
      </c>
      <c r="G34" s="622">
        <v>4895</v>
      </c>
      <c r="H34" s="374">
        <v>225</v>
      </c>
      <c r="I34" s="374">
        <v>45</v>
      </c>
      <c r="J34" s="374">
        <v>228164</v>
      </c>
      <c r="K34" s="419">
        <v>19840.330000000002</v>
      </c>
      <c r="L34" s="412" t="s">
        <v>314</v>
      </c>
      <c r="M34" s="93"/>
    </row>
    <row r="35" spans="1:19" ht="15" customHeight="1" x14ac:dyDescent="0.2">
      <c r="A35" s="814" t="s">
        <v>295</v>
      </c>
      <c r="B35" s="905">
        <v>1176</v>
      </c>
      <c r="C35" s="811">
        <v>147</v>
      </c>
      <c r="D35" s="811">
        <v>100</v>
      </c>
      <c r="E35" s="906">
        <v>178</v>
      </c>
      <c r="F35" s="811">
        <v>522.6</v>
      </c>
      <c r="G35" s="811">
        <v>67</v>
      </c>
      <c r="H35" s="811">
        <v>430</v>
      </c>
      <c r="I35" s="906">
        <v>86</v>
      </c>
      <c r="J35" s="811">
        <v>5913</v>
      </c>
      <c r="K35" s="812">
        <v>657</v>
      </c>
      <c r="L35" s="813" t="s">
        <v>72</v>
      </c>
      <c r="M35" s="93"/>
    </row>
    <row r="36" spans="1:19" ht="15" customHeight="1" x14ac:dyDescent="0.2">
      <c r="A36" s="422" t="s">
        <v>2</v>
      </c>
      <c r="B36" s="423">
        <v>2448</v>
      </c>
      <c r="C36" s="374">
        <v>272</v>
      </c>
      <c r="D36" s="374">
        <v>100</v>
      </c>
      <c r="E36" s="622">
        <v>100</v>
      </c>
      <c r="F36" s="374">
        <v>179.4</v>
      </c>
      <c r="G36" s="374">
        <v>23</v>
      </c>
      <c r="H36" s="622">
        <v>2076</v>
      </c>
      <c r="I36" s="374">
        <v>346</v>
      </c>
      <c r="J36" s="374">
        <v>72230</v>
      </c>
      <c r="K36" s="419">
        <v>7223</v>
      </c>
      <c r="L36" s="412" t="s">
        <v>71</v>
      </c>
      <c r="M36" s="93"/>
    </row>
    <row r="37" spans="1:19" ht="15" customHeight="1" x14ac:dyDescent="0.2">
      <c r="A37" s="814" t="s">
        <v>26</v>
      </c>
      <c r="B37" s="856">
        <v>2696</v>
      </c>
      <c r="C37" s="859">
        <v>337</v>
      </c>
      <c r="D37" s="811">
        <v>0</v>
      </c>
      <c r="E37" s="906">
        <v>0</v>
      </c>
      <c r="F37" s="811">
        <v>21208</v>
      </c>
      <c r="G37" s="906">
        <v>1928</v>
      </c>
      <c r="H37" s="906">
        <v>1585</v>
      </c>
      <c r="I37" s="906">
        <v>317</v>
      </c>
      <c r="J37" s="906">
        <v>27520</v>
      </c>
      <c r="K37" s="907">
        <v>2752</v>
      </c>
      <c r="L37" s="813" t="s">
        <v>79</v>
      </c>
      <c r="M37" s="93"/>
    </row>
    <row r="38" spans="1:19" ht="15" customHeight="1" x14ac:dyDescent="0.2">
      <c r="A38" s="422" t="s">
        <v>10</v>
      </c>
      <c r="B38" s="423">
        <v>1176</v>
      </c>
      <c r="C38" s="374">
        <v>196</v>
      </c>
      <c r="D38" s="374">
        <v>418</v>
      </c>
      <c r="E38" s="622">
        <v>220</v>
      </c>
      <c r="F38" s="374">
        <v>200</v>
      </c>
      <c r="G38" s="374">
        <v>20</v>
      </c>
      <c r="H38" s="374">
        <v>640</v>
      </c>
      <c r="I38" s="374">
        <v>160</v>
      </c>
      <c r="J38" s="374">
        <v>441</v>
      </c>
      <c r="K38" s="419">
        <v>73.459999999999994</v>
      </c>
      <c r="L38" s="412" t="s">
        <v>311</v>
      </c>
      <c r="M38" s="93"/>
    </row>
    <row r="39" spans="1:19" ht="15" customHeight="1" x14ac:dyDescent="0.2">
      <c r="A39" s="814" t="s">
        <v>48</v>
      </c>
      <c r="B39" s="905">
        <v>8703</v>
      </c>
      <c r="C39" s="811">
        <v>967</v>
      </c>
      <c r="D39" s="811">
        <v>448</v>
      </c>
      <c r="E39" s="906">
        <v>299</v>
      </c>
      <c r="F39" s="906">
        <v>10030</v>
      </c>
      <c r="G39" s="906">
        <v>1003</v>
      </c>
      <c r="H39" s="906">
        <v>4506</v>
      </c>
      <c r="I39" s="811">
        <v>751</v>
      </c>
      <c r="J39" s="811">
        <v>85712</v>
      </c>
      <c r="K39" s="812">
        <v>7792</v>
      </c>
      <c r="L39" s="813" t="s">
        <v>77</v>
      </c>
      <c r="M39" s="93"/>
    </row>
    <row r="40" spans="1:19" ht="15" customHeight="1" x14ac:dyDescent="0.2">
      <c r="A40" s="422" t="s">
        <v>9</v>
      </c>
      <c r="B40" s="424">
        <v>1400</v>
      </c>
      <c r="C40" s="345">
        <v>200</v>
      </c>
      <c r="D40" s="374">
        <v>21</v>
      </c>
      <c r="E40" s="622">
        <v>21</v>
      </c>
      <c r="F40" s="622">
        <v>4980</v>
      </c>
      <c r="G40" s="622">
        <v>498</v>
      </c>
      <c r="H40" s="374">
        <v>250</v>
      </c>
      <c r="I40" s="374">
        <v>50</v>
      </c>
      <c r="J40" s="374">
        <v>12440</v>
      </c>
      <c r="K40" s="419">
        <v>1244</v>
      </c>
      <c r="L40" s="412" t="s">
        <v>303</v>
      </c>
      <c r="M40" s="93"/>
    </row>
    <row r="41" spans="1:19" ht="15" customHeight="1" thickBot="1" x14ac:dyDescent="0.25">
      <c r="A41" s="908" t="s">
        <v>235</v>
      </c>
      <c r="B41" s="909">
        <v>12</v>
      </c>
      <c r="C41" s="909">
        <v>2</v>
      </c>
      <c r="D41" s="823">
        <v>0</v>
      </c>
      <c r="E41" s="823">
        <v>0</v>
      </c>
      <c r="F41" s="823">
        <v>0</v>
      </c>
      <c r="G41" s="823">
        <v>0</v>
      </c>
      <c r="H41" s="823">
        <v>20</v>
      </c>
      <c r="I41" s="823">
        <v>5</v>
      </c>
      <c r="J41" s="823">
        <v>2698</v>
      </c>
      <c r="K41" s="910">
        <v>385.37</v>
      </c>
      <c r="L41" s="825" t="s">
        <v>313</v>
      </c>
      <c r="M41" s="93"/>
    </row>
    <row r="42" spans="1:19" ht="15" customHeight="1" x14ac:dyDescent="0.2">
      <c r="A42" s="511" t="s">
        <v>345</v>
      </c>
      <c r="B42" s="511"/>
      <c r="C42" s="511"/>
      <c r="D42" s="511"/>
      <c r="E42" s="511"/>
      <c r="G42" s="340"/>
      <c r="H42" s="21"/>
      <c r="I42" s="345"/>
      <c r="K42" s="345"/>
      <c r="L42" s="527" t="s">
        <v>477</v>
      </c>
      <c r="M42" s="93"/>
    </row>
    <row r="43" spans="1:19" ht="13.5" customHeight="1" x14ac:dyDescent="0.2">
      <c r="K43" s="340"/>
      <c r="L43" s="505"/>
      <c r="M43" s="93"/>
    </row>
    <row r="44" spans="1:19" ht="14.1" customHeight="1" x14ac:dyDescent="0.2">
      <c r="A44" s="8"/>
      <c r="M44" s="93"/>
    </row>
    <row r="45" spans="1:19" ht="14.1" customHeight="1" x14ac:dyDescent="0.2">
      <c r="A45" s="8"/>
      <c r="M45" s="93"/>
    </row>
    <row r="46" spans="1:19" ht="14.1" customHeight="1" x14ac:dyDescent="0.2">
      <c r="M46" s="93"/>
    </row>
    <row r="47" spans="1:19" ht="14.1" customHeight="1" x14ac:dyDescent="0.2">
      <c r="M47" s="93"/>
      <c r="O47" s="216"/>
      <c r="S47" s="214"/>
    </row>
    <row r="48" spans="1:19" ht="14.1" customHeight="1" x14ac:dyDescent="0.2">
      <c r="M48" s="93"/>
      <c r="O48" s="216"/>
      <c r="S48" s="214"/>
    </row>
    <row r="49" spans="1:30" ht="14.1" customHeight="1" x14ac:dyDescent="0.2">
      <c r="M49" s="93"/>
      <c r="O49" s="216"/>
      <c r="S49" s="214"/>
    </row>
    <row r="50" spans="1:30" ht="10.5" customHeight="1" x14ac:dyDescent="0.2">
      <c r="O50" s="216"/>
      <c r="S50" s="214"/>
    </row>
    <row r="51" spans="1:30" ht="11.25" customHeight="1" x14ac:dyDescent="0.2">
      <c r="I51" s="43"/>
      <c r="J51" s="68"/>
      <c r="K51" s="174"/>
      <c r="L51" s="91"/>
      <c r="M51" s="40"/>
      <c r="O51" s="326"/>
      <c r="S51" s="214"/>
    </row>
    <row r="52" spans="1:30" x14ac:dyDescent="0.2">
      <c r="O52" s="8"/>
      <c r="S52" s="171"/>
      <c r="T52" s="172"/>
      <c r="U52" s="172"/>
      <c r="V52" s="173"/>
      <c r="W52" s="173"/>
      <c r="X52" s="173"/>
      <c r="Y52" s="173"/>
      <c r="Z52" s="120"/>
      <c r="AA52" s="120"/>
      <c r="AB52" s="1151"/>
      <c r="AC52" s="1151"/>
      <c r="AD52" s="1151"/>
    </row>
    <row r="53" spans="1:30" x14ac:dyDescent="0.2">
      <c r="T53" s="49"/>
      <c r="U53" s="49"/>
      <c r="V53" s="11"/>
      <c r="W53" s="11"/>
      <c r="X53" s="11"/>
      <c r="Y53" s="58"/>
      <c r="AA53" s="43"/>
      <c r="AB53" s="68"/>
      <c r="AC53" s="174"/>
      <c r="AD53" s="68"/>
    </row>
    <row r="55" spans="1:30" x14ac:dyDescent="0.2">
      <c r="I55" s="8"/>
    </row>
    <row r="62" spans="1:30" x14ac:dyDescent="0.2">
      <c r="A62" s="8"/>
      <c r="C62" s="8"/>
      <c r="E62" s="8"/>
      <c r="K62" s="8"/>
    </row>
    <row r="63" spans="1:30" x14ac:dyDescent="0.2">
      <c r="A63" s="332"/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33"/>
    </row>
    <row r="64" spans="1:30" x14ac:dyDescent="0.2">
      <c r="C64" s="8"/>
      <c r="K64" s="8"/>
      <c r="L64" s="8"/>
    </row>
  </sheetData>
  <mergeCells count="11">
    <mergeCell ref="AB52:AD52"/>
    <mergeCell ref="L5:L6"/>
    <mergeCell ref="J5:K5"/>
    <mergeCell ref="H5:I5"/>
    <mergeCell ref="A1:L1"/>
    <mergeCell ref="F5:G5"/>
    <mergeCell ref="D5:E5"/>
    <mergeCell ref="A5:A6"/>
    <mergeCell ref="B5:C5"/>
    <mergeCell ref="A3:L3"/>
    <mergeCell ref="A2:L2"/>
  </mergeCells>
  <phoneticPr fontId="5" type="noConversion"/>
  <pageMargins left="0.5" right="0.25" top="0.57999999999999996" bottom="1.81" header="0.36" footer="1.35"/>
  <pageSetup paperSize="9" orientation="portrait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zoomScale="90" zoomScaleNormal="90" workbookViewId="0">
      <selection activeCell="I14" sqref="I14"/>
    </sheetView>
  </sheetViews>
  <sheetFormatPr defaultRowHeight="12.75" x14ac:dyDescent="0.2"/>
  <cols>
    <col min="1" max="1" width="19.33203125" customWidth="1"/>
    <col min="2" max="4" width="9.83203125" customWidth="1"/>
    <col min="5" max="6" width="9.5" customWidth="1"/>
    <col min="7" max="7" width="39.1640625" customWidth="1"/>
    <col min="9" max="9" width="27.5" customWidth="1"/>
    <col min="10" max="10" width="27.5" bestFit="1" customWidth="1"/>
    <col min="11" max="11" width="11.1640625" bestFit="1" customWidth="1"/>
    <col min="12" max="12" width="14.1640625" bestFit="1" customWidth="1"/>
    <col min="14" max="14" width="10.33203125" bestFit="1" customWidth="1"/>
    <col min="15" max="15" width="10.33203125" customWidth="1"/>
    <col min="17" max="17" width="33" customWidth="1"/>
  </cols>
  <sheetData>
    <row r="1" spans="1:14" ht="14.25" x14ac:dyDescent="0.2">
      <c r="A1" s="1165" t="s">
        <v>742</v>
      </c>
      <c r="B1" s="1165"/>
      <c r="C1" s="1165"/>
      <c r="D1" s="1165"/>
      <c r="E1" s="1165"/>
      <c r="F1" s="1165"/>
      <c r="G1" s="1165"/>
      <c r="H1" s="8"/>
    </row>
    <row r="2" spans="1:14" ht="14.25" x14ac:dyDescent="0.2">
      <c r="A2" s="1165" t="s">
        <v>743</v>
      </c>
      <c r="B2" s="1165"/>
      <c r="C2" s="1165"/>
      <c r="D2" s="1165"/>
      <c r="E2" s="1165"/>
      <c r="F2" s="1165"/>
      <c r="G2" s="1165"/>
      <c r="H2" s="8"/>
    </row>
    <row r="3" spans="1:14" ht="14.25" x14ac:dyDescent="0.2">
      <c r="A3" s="983" t="s">
        <v>744</v>
      </c>
      <c r="B3" s="983"/>
      <c r="C3" s="983"/>
      <c r="D3" s="983"/>
      <c r="E3" s="983"/>
      <c r="F3" s="983"/>
      <c r="G3" s="983"/>
      <c r="H3" s="8"/>
    </row>
    <row r="4" spans="1:14" ht="13.5" thickBot="1" x14ac:dyDescent="0.25">
      <c r="A4" s="278" t="s">
        <v>333</v>
      </c>
      <c r="B4" s="18"/>
      <c r="C4" s="18"/>
      <c r="D4" s="19"/>
      <c r="E4" s="19"/>
      <c r="F4" s="19"/>
      <c r="G4" s="131" t="s">
        <v>740</v>
      </c>
      <c r="I4" s="18"/>
      <c r="J4" s="18"/>
      <c r="K4" s="18"/>
    </row>
    <row r="5" spans="1:14" ht="18.95" customHeight="1" x14ac:dyDescent="0.2">
      <c r="A5" s="1166" t="s">
        <v>100</v>
      </c>
      <c r="B5" s="1164" t="s">
        <v>587</v>
      </c>
      <c r="C5" s="1164" t="s">
        <v>766</v>
      </c>
      <c r="D5" s="1164" t="s">
        <v>586</v>
      </c>
      <c r="E5" s="1162" t="s">
        <v>175</v>
      </c>
      <c r="F5" s="1162" t="s">
        <v>174</v>
      </c>
      <c r="G5" s="989" t="s">
        <v>382</v>
      </c>
      <c r="H5" s="19"/>
    </row>
    <row r="6" spans="1:14" ht="24" customHeight="1" thickBot="1" x14ac:dyDescent="0.25">
      <c r="A6" s="1167"/>
      <c r="B6" s="1163"/>
      <c r="C6" s="1163"/>
      <c r="D6" s="1163"/>
      <c r="E6" s="1163"/>
      <c r="F6" s="1118"/>
      <c r="G6" s="990"/>
      <c r="H6" s="19"/>
      <c r="J6" t="s">
        <v>758</v>
      </c>
      <c r="K6" t="s">
        <v>126</v>
      </c>
    </row>
    <row r="7" spans="1:14" ht="29.1" customHeight="1" x14ac:dyDescent="0.2">
      <c r="A7" s="911" t="s">
        <v>639</v>
      </c>
      <c r="B7" s="912">
        <v>4281</v>
      </c>
      <c r="C7" s="913">
        <v>338</v>
      </c>
      <c r="D7" s="913">
        <v>174</v>
      </c>
      <c r="E7" s="913">
        <v>95</v>
      </c>
      <c r="F7" s="914">
        <v>4888</v>
      </c>
      <c r="G7" s="915" t="s">
        <v>638</v>
      </c>
      <c r="H7" s="19"/>
      <c r="I7" t="s">
        <v>266</v>
      </c>
      <c r="J7">
        <v>2207236661</v>
      </c>
      <c r="K7" s="52">
        <f>J7/1000</f>
        <v>2207236.6609999998</v>
      </c>
      <c r="L7" s="52">
        <f>K7/1000</f>
        <v>2207.2366609999999</v>
      </c>
    </row>
    <row r="8" spans="1:14" ht="29.1" customHeight="1" x14ac:dyDescent="0.2">
      <c r="A8" s="400" t="s">
        <v>214</v>
      </c>
      <c r="B8" s="623">
        <v>4812</v>
      </c>
      <c r="C8" s="623">
        <v>505</v>
      </c>
      <c r="D8" s="623">
        <v>59</v>
      </c>
      <c r="E8" s="623">
        <v>30</v>
      </c>
      <c r="F8" s="624">
        <f>SUM(B8:E8)</f>
        <v>5406</v>
      </c>
      <c r="G8" s="565" t="s">
        <v>832</v>
      </c>
      <c r="H8" s="19"/>
      <c r="I8" t="s">
        <v>92</v>
      </c>
      <c r="J8">
        <v>61114237</v>
      </c>
      <c r="K8" s="52">
        <f t="shared" ref="K8:L10" si="0">J8/1000</f>
        <v>61114.237000000001</v>
      </c>
      <c r="L8" s="52">
        <f t="shared" si="0"/>
        <v>61.114237000000003</v>
      </c>
    </row>
    <row r="9" spans="1:14" ht="29.1" customHeight="1" x14ac:dyDescent="0.2">
      <c r="A9" s="897" t="s">
        <v>215</v>
      </c>
      <c r="B9" s="913">
        <v>0</v>
      </c>
      <c r="C9" s="913">
        <v>0</v>
      </c>
      <c r="D9" s="913">
        <v>111</v>
      </c>
      <c r="E9" s="913">
        <v>67</v>
      </c>
      <c r="F9" s="914">
        <f>SUM(B9:E9)</f>
        <v>178</v>
      </c>
      <c r="G9" s="792" t="s">
        <v>588</v>
      </c>
      <c r="H9" s="19"/>
      <c r="I9" t="s">
        <v>757</v>
      </c>
      <c r="J9">
        <v>16383116</v>
      </c>
      <c r="K9" s="52">
        <f t="shared" si="0"/>
        <v>16383.116</v>
      </c>
      <c r="L9" s="52">
        <f t="shared" si="0"/>
        <v>16.383116000000001</v>
      </c>
    </row>
    <row r="10" spans="1:14" ht="29.1" customHeight="1" x14ac:dyDescent="0.2">
      <c r="A10" s="400" t="s">
        <v>216</v>
      </c>
      <c r="B10" s="623">
        <v>344</v>
      </c>
      <c r="C10" s="623">
        <v>11</v>
      </c>
      <c r="D10" s="623">
        <v>21</v>
      </c>
      <c r="E10" s="623">
        <v>11</v>
      </c>
      <c r="F10" s="624">
        <f>SUM(B10:E10)</f>
        <v>387</v>
      </c>
      <c r="G10" s="565" t="s">
        <v>556</v>
      </c>
      <c r="H10" s="19"/>
      <c r="I10" t="s">
        <v>211</v>
      </c>
      <c r="J10">
        <f>121746460+144865134</f>
        <v>266611594</v>
      </c>
      <c r="K10" s="52">
        <f t="shared" si="0"/>
        <v>266611.59399999998</v>
      </c>
      <c r="L10" s="52">
        <f t="shared" si="0"/>
        <v>266.61159399999997</v>
      </c>
    </row>
    <row r="11" spans="1:14" ht="29.1" customHeight="1" x14ac:dyDescent="0.2">
      <c r="A11" s="897" t="s">
        <v>217</v>
      </c>
      <c r="B11" s="913">
        <v>642</v>
      </c>
      <c r="C11" s="913">
        <v>24</v>
      </c>
      <c r="D11" s="913">
        <v>26</v>
      </c>
      <c r="E11" s="913">
        <v>14</v>
      </c>
      <c r="F11" s="914">
        <f>SUM(B11:E11)</f>
        <v>706</v>
      </c>
      <c r="G11" s="792" t="s">
        <v>833</v>
      </c>
      <c r="H11" s="19"/>
    </row>
    <row r="12" spans="1:14" ht="29.1" customHeight="1" x14ac:dyDescent="0.2">
      <c r="A12" s="418" t="s">
        <v>609</v>
      </c>
      <c r="B12" s="623">
        <f t="shared" ref="B12:C12" si="1">(B11+B10+B9+B8)-B7</f>
        <v>1517</v>
      </c>
      <c r="C12" s="623">
        <f t="shared" si="1"/>
        <v>202</v>
      </c>
      <c r="D12" s="623">
        <f>(D11+D10+D9+D8)-D7</f>
        <v>43</v>
      </c>
      <c r="E12" s="623">
        <f>(E11+E10+E9+E8)-E7</f>
        <v>27</v>
      </c>
      <c r="F12" s="647">
        <f>(F11+F10+F9+F8)-F7</f>
        <v>1789</v>
      </c>
      <c r="G12" s="620" t="s">
        <v>863</v>
      </c>
      <c r="H12" s="1"/>
    </row>
    <row r="13" spans="1:14" ht="29.1" customHeight="1" x14ac:dyDescent="0.2">
      <c r="A13" s="897" t="s">
        <v>472</v>
      </c>
      <c r="B13" s="912">
        <v>2207</v>
      </c>
      <c r="C13" s="913">
        <v>266.60000000000002</v>
      </c>
      <c r="D13" s="916">
        <v>61</v>
      </c>
      <c r="E13" s="916">
        <v>16.399999999999999</v>
      </c>
      <c r="F13" s="914">
        <f>SUM(B13:E13)</f>
        <v>2551</v>
      </c>
      <c r="G13" s="915" t="s">
        <v>834</v>
      </c>
      <c r="H13" s="19"/>
      <c r="J13" s="52"/>
    </row>
    <row r="14" spans="1:14" ht="39.75" customHeight="1" x14ac:dyDescent="0.2">
      <c r="A14" s="400" t="s">
        <v>458</v>
      </c>
      <c r="B14" s="623"/>
      <c r="C14" s="623"/>
      <c r="D14" s="625"/>
      <c r="E14" s="625"/>
      <c r="F14" s="646">
        <v>51.1</v>
      </c>
      <c r="G14" s="591" t="s">
        <v>657</v>
      </c>
      <c r="H14" s="19"/>
      <c r="J14" s="52"/>
      <c r="L14" s="52"/>
      <c r="N14" s="52"/>
    </row>
    <row r="15" spans="1:14" ht="29.1" customHeight="1" thickBot="1" x14ac:dyDescent="0.25">
      <c r="A15" s="917" t="s">
        <v>835</v>
      </c>
      <c r="B15" s="918">
        <f>(B14+B13)-B12</f>
        <v>690</v>
      </c>
      <c r="C15" s="919">
        <f t="shared" ref="C15:E15" si="2">(C14+C13)-C12</f>
        <v>64.600000000000023</v>
      </c>
      <c r="D15" s="919">
        <f t="shared" si="2"/>
        <v>18</v>
      </c>
      <c r="E15" s="919">
        <f t="shared" si="2"/>
        <v>-10.600000000000001</v>
      </c>
      <c r="F15" s="920">
        <v>813</v>
      </c>
      <c r="G15" s="921" t="s">
        <v>610</v>
      </c>
      <c r="H15" s="19"/>
      <c r="I15" s="52">
        <f>B13-B12</f>
        <v>690</v>
      </c>
      <c r="J15" s="52">
        <f t="shared" ref="J15:L15" si="3">C13-C12</f>
        <v>64.600000000000023</v>
      </c>
      <c r="K15" s="52">
        <f t="shared" si="3"/>
        <v>18</v>
      </c>
      <c r="L15" s="52">
        <f t="shared" si="3"/>
        <v>-10.600000000000001</v>
      </c>
    </row>
    <row r="16" spans="1:14" ht="18.95" customHeight="1" x14ac:dyDescent="0.2">
      <c r="A16" s="151" t="s">
        <v>343</v>
      </c>
      <c r="B16" s="340"/>
      <c r="C16" s="340"/>
      <c r="D16" s="340"/>
      <c r="F16" s="615"/>
      <c r="G16" s="616" t="s">
        <v>626</v>
      </c>
      <c r="J16" s="56"/>
      <c r="L16" s="1002"/>
      <c r="M16" s="1002"/>
    </row>
    <row r="17" spans="1:15" x14ac:dyDescent="0.2">
      <c r="A17" s="345" t="s">
        <v>399</v>
      </c>
      <c r="B17" s="345"/>
      <c r="C17" s="345"/>
      <c r="D17" s="345"/>
      <c r="E17" s="345"/>
      <c r="F17" s="345"/>
      <c r="G17" s="345" t="s">
        <v>585</v>
      </c>
      <c r="H17" s="19"/>
    </row>
    <row r="18" spans="1:15" x14ac:dyDescent="0.2">
      <c r="A18" s="18"/>
      <c r="B18" s="18"/>
      <c r="C18" s="18"/>
      <c r="D18" s="18"/>
      <c r="E18" s="18"/>
      <c r="F18" s="1092" t="s">
        <v>862</v>
      </c>
      <c r="G18" s="1161"/>
      <c r="H18" s="18"/>
    </row>
    <row r="19" spans="1:15" x14ac:dyDescent="0.2">
      <c r="A19" s="1160" t="s">
        <v>783</v>
      </c>
      <c r="B19" s="1160"/>
      <c r="C19" s="1160"/>
      <c r="D19" s="1160"/>
      <c r="E19" s="1160"/>
      <c r="F19" s="1160"/>
      <c r="G19" s="1160"/>
      <c r="H19" s="18"/>
    </row>
    <row r="20" spans="1:15" x14ac:dyDescent="0.2">
      <c r="A20" s="1160" t="s">
        <v>767</v>
      </c>
      <c r="B20" s="1160"/>
      <c r="C20" s="1160"/>
      <c r="D20" s="1160"/>
      <c r="E20" s="1160"/>
      <c r="F20" s="1160"/>
      <c r="G20" s="1160"/>
      <c r="H20" s="18"/>
    </row>
    <row r="21" spans="1:15" ht="15.75" x14ac:dyDescent="0.25">
      <c r="A21" s="117"/>
      <c r="B21" s="117"/>
      <c r="C21" s="117"/>
      <c r="D21" s="117"/>
      <c r="E21" s="117"/>
      <c r="F21" s="117"/>
      <c r="G21" s="117"/>
      <c r="H21" s="18"/>
      <c r="O21">
        <f>27+63</f>
        <v>90</v>
      </c>
    </row>
    <row r="22" spans="1:15" ht="15.75" x14ac:dyDescent="0.25">
      <c r="A22" s="117"/>
      <c r="B22" s="117"/>
      <c r="C22" s="117"/>
      <c r="D22" s="117"/>
      <c r="E22" s="117"/>
      <c r="F22" s="117"/>
      <c r="G22" s="117"/>
      <c r="H22" s="18"/>
      <c r="I22" s="18"/>
      <c r="J22" s="18"/>
      <c r="K22" s="18"/>
      <c r="L22" s="1"/>
    </row>
    <row r="23" spans="1:15" ht="15.75" x14ac:dyDescent="0.25">
      <c r="A23" s="117"/>
      <c r="B23" s="117"/>
      <c r="C23" s="117"/>
      <c r="D23" s="117"/>
      <c r="E23" s="117"/>
      <c r="F23" s="117"/>
      <c r="G23" s="117"/>
      <c r="J23" s="1"/>
    </row>
    <row r="24" spans="1:15" x14ac:dyDescent="0.2">
      <c r="A24" s="18"/>
      <c r="B24" s="18"/>
      <c r="C24" s="18"/>
      <c r="D24" s="18"/>
      <c r="E24" s="18"/>
      <c r="F24" s="18"/>
      <c r="G24" s="18"/>
    </row>
    <row r="25" spans="1:15" x14ac:dyDescent="0.2">
      <c r="A25" s="18"/>
      <c r="B25" s="18"/>
      <c r="C25" s="18"/>
      <c r="D25" s="18"/>
      <c r="E25" s="18"/>
      <c r="F25" s="18"/>
      <c r="G25" s="18"/>
    </row>
    <row r="26" spans="1:15" x14ac:dyDescent="0.2">
      <c r="A26" s="18"/>
      <c r="B26" s="18"/>
      <c r="C26" s="18"/>
      <c r="D26" s="18"/>
      <c r="E26" s="18"/>
      <c r="F26" s="18"/>
      <c r="G26" s="18"/>
    </row>
    <row r="27" spans="1:15" x14ac:dyDescent="0.2">
      <c r="A27" s="18"/>
      <c r="B27" s="18"/>
      <c r="C27" s="18"/>
      <c r="D27" s="18"/>
      <c r="E27" s="18"/>
      <c r="F27" s="18"/>
      <c r="G27" s="18"/>
    </row>
    <row r="28" spans="1:15" x14ac:dyDescent="0.2">
      <c r="A28" s="18"/>
      <c r="B28" s="18"/>
      <c r="C28" s="18"/>
      <c r="D28" s="18"/>
      <c r="E28" s="18"/>
      <c r="F28" s="18"/>
      <c r="G28" s="18"/>
    </row>
    <row r="29" spans="1:15" x14ac:dyDescent="0.2">
      <c r="A29" s="18"/>
      <c r="B29" s="18"/>
      <c r="C29" s="18"/>
      <c r="D29" s="18"/>
      <c r="E29" s="18"/>
      <c r="F29" s="18"/>
      <c r="G29" s="18"/>
    </row>
    <row r="30" spans="1:15" x14ac:dyDescent="0.2">
      <c r="A30" s="18"/>
      <c r="B30" s="18"/>
      <c r="C30" s="18"/>
      <c r="D30" s="18"/>
      <c r="E30" s="18"/>
      <c r="F30" s="18"/>
      <c r="G30" s="18"/>
    </row>
    <row r="31" spans="1:15" x14ac:dyDescent="0.2">
      <c r="A31" s="18"/>
      <c r="B31" s="18"/>
      <c r="C31" s="18"/>
      <c r="D31" s="18"/>
      <c r="E31" s="18"/>
      <c r="F31" s="18"/>
      <c r="G31" s="18"/>
    </row>
    <row r="32" spans="1:15" x14ac:dyDescent="0.2">
      <c r="A32" s="18"/>
      <c r="B32" s="18"/>
      <c r="C32" s="18"/>
      <c r="D32" s="18"/>
      <c r="E32" s="18"/>
      <c r="F32" s="18"/>
      <c r="G32" s="18"/>
    </row>
    <row r="33" spans="1:7" x14ac:dyDescent="0.2">
      <c r="A33" s="18"/>
      <c r="B33" s="18"/>
      <c r="C33" s="18"/>
      <c r="D33" s="18"/>
      <c r="E33" s="18"/>
      <c r="F33" s="18"/>
      <c r="G33" s="18"/>
    </row>
    <row r="34" spans="1:7" x14ac:dyDescent="0.2">
      <c r="A34" s="18"/>
      <c r="B34" s="18"/>
      <c r="C34" s="18"/>
      <c r="D34" s="18"/>
      <c r="E34" s="18"/>
      <c r="F34" s="18"/>
      <c r="G34" s="18"/>
    </row>
    <row r="35" spans="1:7" x14ac:dyDescent="0.2">
      <c r="A35" s="18"/>
      <c r="B35" s="18"/>
      <c r="C35" s="18"/>
      <c r="D35" s="18"/>
      <c r="E35" s="18"/>
      <c r="F35" s="18"/>
      <c r="G35" s="18"/>
    </row>
    <row r="36" spans="1:7" x14ac:dyDescent="0.2">
      <c r="A36" s="18"/>
      <c r="B36" s="18"/>
      <c r="C36" s="18"/>
      <c r="D36" s="18"/>
      <c r="E36" s="18"/>
      <c r="F36" s="18"/>
      <c r="G36" s="18"/>
    </row>
    <row r="37" spans="1:7" x14ac:dyDescent="0.2">
      <c r="A37" s="18"/>
      <c r="B37" s="18"/>
      <c r="C37" s="18"/>
      <c r="D37" s="18"/>
      <c r="E37" s="18"/>
      <c r="F37" s="18"/>
      <c r="G37" s="18"/>
    </row>
    <row r="55" spans="1:7" x14ac:dyDescent="0.2">
      <c r="D55">
        <f>4098-3536</f>
        <v>562</v>
      </c>
    </row>
    <row r="58" spans="1:7" ht="15.75" x14ac:dyDescent="0.25">
      <c r="G58" s="27"/>
    </row>
    <row r="59" spans="1:7" ht="23.25" customHeight="1" x14ac:dyDescent="0.25">
      <c r="A59" s="592" t="s">
        <v>759</v>
      </c>
      <c r="B59" s="18" t="s">
        <v>376</v>
      </c>
      <c r="C59">
        <v>5406</v>
      </c>
      <c r="G59" s="24"/>
    </row>
    <row r="60" spans="1:7" ht="15.75" x14ac:dyDescent="0.25">
      <c r="A60" s="738" t="s">
        <v>760</v>
      </c>
      <c r="B60" s="18" t="s">
        <v>217</v>
      </c>
      <c r="C60">
        <v>706</v>
      </c>
      <c r="G60" s="24"/>
    </row>
    <row r="61" spans="1:7" ht="15.75" x14ac:dyDescent="0.25">
      <c r="A61" s="738" t="s">
        <v>761</v>
      </c>
      <c r="B61" s="18" t="s">
        <v>377</v>
      </c>
      <c r="C61">
        <v>387</v>
      </c>
      <c r="G61" s="27"/>
    </row>
    <row r="62" spans="1:7" ht="15.75" x14ac:dyDescent="0.25">
      <c r="G62" s="24"/>
    </row>
    <row r="63" spans="1:7" ht="15.75" x14ac:dyDescent="0.25">
      <c r="G63" s="24"/>
    </row>
    <row r="64" spans="1:7" ht="15.75" x14ac:dyDescent="0.25">
      <c r="G64" s="24"/>
    </row>
    <row r="65" spans="1:9" ht="15.75" x14ac:dyDescent="0.25">
      <c r="G65" s="24"/>
      <c r="I65" s="52"/>
    </row>
    <row r="66" spans="1:9" ht="15.75" x14ac:dyDescent="0.25">
      <c r="G66" s="28"/>
    </row>
    <row r="67" spans="1:9" ht="15.75" x14ac:dyDescent="0.25">
      <c r="G67" s="24"/>
    </row>
    <row r="68" spans="1:9" ht="15.75" x14ac:dyDescent="0.25">
      <c r="G68" s="24"/>
      <c r="I68" s="52"/>
    </row>
    <row r="69" spans="1:9" ht="31.5" x14ac:dyDescent="0.25">
      <c r="A69" s="25" t="s">
        <v>32</v>
      </c>
      <c r="B69" s="31">
        <v>249</v>
      </c>
      <c r="C69" s="31"/>
      <c r="D69" s="31"/>
      <c r="E69" s="31"/>
      <c r="F69" s="31"/>
      <c r="G69" s="32"/>
    </row>
    <row r="70" spans="1:9" ht="15.75" x14ac:dyDescent="0.25">
      <c r="A70" s="7" t="s">
        <v>29</v>
      </c>
      <c r="B70" s="24"/>
      <c r="C70" s="24"/>
      <c r="D70" s="24"/>
      <c r="E70" s="24"/>
      <c r="F70" s="24"/>
      <c r="G70" s="24"/>
    </row>
    <row r="72" spans="1:9" x14ac:dyDescent="0.2">
      <c r="B72" s="1"/>
    </row>
    <row r="73" spans="1:9" x14ac:dyDescent="0.2">
      <c r="B73" s="1"/>
      <c r="C73" s="1"/>
    </row>
    <row r="74" spans="1:9" x14ac:dyDescent="0.2">
      <c r="B74" s="1"/>
    </row>
    <row r="75" spans="1:9" x14ac:dyDescent="0.2">
      <c r="G75" s="564" t="s">
        <v>762</v>
      </c>
      <c r="H75">
        <v>5406</v>
      </c>
    </row>
    <row r="76" spans="1:9" ht="25.5" x14ac:dyDescent="0.2">
      <c r="G76" s="590" t="s">
        <v>615</v>
      </c>
      <c r="H76">
        <v>706</v>
      </c>
    </row>
    <row r="77" spans="1:9" x14ac:dyDescent="0.2">
      <c r="G77" s="605" t="s">
        <v>763</v>
      </c>
      <c r="H77">
        <v>387</v>
      </c>
    </row>
    <row r="78" spans="1:9" x14ac:dyDescent="0.2">
      <c r="G78" s="606" t="s">
        <v>764</v>
      </c>
      <c r="H78">
        <v>178</v>
      </c>
    </row>
    <row r="79" spans="1:9" x14ac:dyDescent="0.2">
      <c r="G79" s="606" t="s">
        <v>854</v>
      </c>
      <c r="H79">
        <v>1787</v>
      </c>
    </row>
    <row r="80" spans="1:9" x14ac:dyDescent="0.2">
      <c r="G80" s="20" t="s">
        <v>765</v>
      </c>
      <c r="H80">
        <v>813</v>
      </c>
    </row>
  </sheetData>
  <mergeCells count="14">
    <mergeCell ref="A2:G2"/>
    <mergeCell ref="A1:G1"/>
    <mergeCell ref="A3:G3"/>
    <mergeCell ref="G5:G6"/>
    <mergeCell ref="F5:F6"/>
    <mergeCell ref="A5:A6"/>
    <mergeCell ref="B5:B6"/>
    <mergeCell ref="D5:D6"/>
    <mergeCell ref="A20:G20"/>
    <mergeCell ref="L16:M16"/>
    <mergeCell ref="F18:G18"/>
    <mergeCell ref="E5:E6"/>
    <mergeCell ref="C5:C6"/>
    <mergeCell ref="A19:G19"/>
  </mergeCells>
  <phoneticPr fontId="5" type="noConversion"/>
  <pageMargins left="0.33" right="0.31" top="0.41" bottom="0.82" header="0.18" footer="0.49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7" workbookViewId="0">
      <selection activeCell="M11" sqref="M11"/>
    </sheetView>
  </sheetViews>
  <sheetFormatPr defaultRowHeight="12.75" x14ac:dyDescent="0.2"/>
  <cols>
    <col min="1" max="1" width="22.83203125" style="21" customWidth="1"/>
    <col min="2" max="2" width="10.6640625" style="21" customWidth="1"/>
    <col min="3" max="3" width="7.33203125" style="21" customWidth="1"/>
    <col min="4" max="4" width="7.6640625" style="21" customWidth="1"/>
    <col min="5" max="5" width="7.1640625" style="21" customWidth="1"/>
    <col min="6" max="6" width="11" style="21" customWidth="1"/>
    <col min="7" max="7" width="34.33203125" style="21" customWidth="1"/>
    <col min="8" max="8" width="10" style="21" bestFit="1" customWidth="1"/>
    <col min="9" max="9" width="9.33203125" style="21"/>
    <col min="10" max="10" width="16" style="21" customWidth="1"/>
    <col min="11" max="11" width="11.5" style="21" bestFit="1" customWidth="1"/>
    <col min="12" max="16384" width="9.33203125" style="21"/>
  </cols>
  <sheetData>
    <row r="1" spans="1:17" ht="18.95" customHeight="1" x14ac:dyDescent="0.25">
      <c r="A1" s="1169" t="s">
        <v>721</v>
      </c>
      <c r="B1" s="1169"/>
      <c r="C1" s="1169"/>
      <c r="D1" s="1169"/>
      <c r="E1" s="1169"/>
      <c r="F1" s="1169"/>
      <c r="G1" s="1169"/>
    </row>
    <row r="2" spans="1:17" ht="18.95" customHeight="1" x14ac:dyDescent="0.25">
      <c r="A2" s="1169" t="s">
        <v>722</v>
      </c>
      <c r="B2" s="1169"/>
      <c r="C2" s="1169"/>
      <c r="D2" s="1169"/>
      <c r="E2" s="1169"/>
      <c r="F2" s="1169"/>
      <c r="G2" s="1169"/>
    </row>
    <row r="3" spans="1:17" ht="18.95" customHeight="1" x14ac:dyDescent="0.25">
      <c r="A3" s="1169" t="s">
        <v>723</v>
      </c>
      <c r="B3" s="1169"/>
      <c r="C3" s="1169"/>
      <c r="D3" s="1169"/>
      <c r="E3" s="1169"/>
      <c r="F3" s="1169"/>
      <c r="G3" s="1169"/>
    </row>
    <row r="4" spans="1:17" ht="10.5" customHeight="1" thickBot="1" x14ac:dyDescent="0.25">
      <c r="A4" s="253"/>
      <c r="B4" s="253"/>
      <c r="C4" s="310"/>
      <c r="D4" s="310"/>
      <c r="E4" s="496"/>
      <c r="F4" s="252"/>
      <c r="G4" s="252"/>
    </row>
    <row r="5" spans="1:17" ht="24.75" customHeight="1" x14ac:dyDescent="0.2">
      <c r="A5" s="987" t="s">
        <v>100</v>
      </c>
      <c r="B5" s="987" t="s">
        <v>103</v>
      </c>
      <c r="C5" s="282">
        <v>1396</v>
      </c>
      <c r="D5" s="282">
        <v>1395</v>
      </c>
      <c r="E5" s="282">
        <v>1394</v>
      </c>
      <c r="F5" s="678" t="s">
        <v>102</v>
      </c>
      <c r="G5" s="989" t="s">
        <v>589</v>
      </c>
    </row>
    <row r="6" spans="1:17" ht="20.25" customHeight="1" thickBot="1" x14ac:dyDescent="0.25">
      <c r="A6" s="988"/>
      <c r="B6" s="988"/>
      <c r="C6" s="415" t="s">
        <v>741</v>
      </c>
      <c r="D6" s="415" t="s">
        <v>665</v>
      </c>
      <c r="E6" s="415" t="s">
        <v>643</v>
      </c>
      <c r="F6" s="679" t="s">
        <v>488</v>
      </c>
      <c r="G6" s="1001"/>
      <c r="I6" s="1168"/>
      <c r="J6" s="1168"/>
      <c r="K6" s="1168"/>
      <c r="L6" s="1168"/>
      <c r="M6" s="1168"/>
      <c r="N6" s="1168"/>
      <c r="O6" s="1168"/>
      <c r="P6" s="1168"/>
      <c r="Q6" s="1168"/>
    </row>
    <row r="7" spans="1:17" ht="43.5" customHeight="1" x14ac:dyDescent="0.2">
      <c r="A7" s="922" t="s">
        <v>404</v>
      </c>
      <c r="B7" s="923" t="s">
        <v>367</v>
      </c>
      <c r="C7" s="924">
        <v>1917</v>
      </c>
      <c r="D7" s="925">
        <v>1972</v>
      </c>
      <c r="E7" s="926">
        <v>2046</v>
      </c>
      <c r="F7" s="927" t="s">
        <v>34</v>
      </c>
      <c r="G7" s="928" t="s">
        <v>733</v>
      </c>
      <c r="I7" s="410"/>
      <c r="J7" s="698"/>
      <c r="K7" s="410"/>
      <c r="L7" s="410"/>
      <c r="M7" s="410">
        <f>C7-D7</f>
        <v>-55</v>
      </c>
      <c r="N7" s="410"/>
      <c r="O7" s="410"/>
      <c r="P7" s="410"/>
      <c r="Q7" s="410"/>
    </row>
    <row r="8" spans="1:17" ht="45.75" customHeight="1" x14ac:dyDescent="0.2">
      <c r="A8" s="681" t="s">
        <v>369</v>
      </c>
      <c r="B8" s="684" t="s">
        <v>368</v>
      </c>
      <c r="C8" s="732">
        <v>262.3</v>
      </c>
      <c r="D8" s="685">
        <v>272.3</v>
      </c>
      <c r="E8" s="686">
        <v>285</v>
      </c>
      <c r="F8" s="680" t="s">
        <v>461</v>
      </c>
      <c r="G8" s="694" t="s">
        <v>734</v>
      </c>
      <c r="I8" s="76"/>
      <c r="J8" s="76"/>
      <c r="K8" s="76"/>
      <c r="L8" s="76"/>
      <c r="M8" s="76"/>
      <c r="N8" s="76"/>
      <c r="O8" s="76"/>
      <c r="P8" s="76"/>
      <c r="Q8" s="73"/>
    </row>
    <row r="9" spans="1:17" ht="36.75" customHeight="1" x14ac:dyDescent="0.2">
      <c r="A9" s="922" t="s">
        <v>370</v>
      </c>
      <c r="B9" s="929" t="s">
        <v>338</v>
      </c>
      <c r="C9" s="930">
        <v>196</v>
      </c>
      <c r="D9" s="931">
        <v>189.5</v>
      </c>
      <c r="E9" s="932">
        <v>183</v>
      </c>
      <c r="F9" s="933" t="s">
        <v>35</v>
      </c>
      <c r="G9" s="928" t="s">
        <v>852</v>
      </c>
      <c r="I9" s="76"/>
      <c r="J9" s="635"/>
      <c r="K9" s="76"/>
      <c r="L9" s="76"/>
      <c r="M9" s="76"/>
      <c r="N9" s="76"/>
      <c r="O9" s="76"/>
      <c r="P9" s="76"/>
      <c r="Q9" s="76"/>
    </row>
    <row r="10" spans="1:17" ht="25.5" x14ac:dyDescent="0.2">
      <c r="A10" s="681" t="s">
        <v>590</v>
      </c>
      <c r="B10" s="684" t="s">
        <v>336</v>
      </c>
      <c r="C10" s="730">
        <v>778</v>
      </c>
      <c r="D10" s="685">
        <v>801.7</v>
      </c>
      <c r="E10" s="686">
        <v>835</v>
      </c>
      <c r="F10" s="680" t="s">
        <v>462</v>
      </c>
      <c r="G10" s="694" t="s">
        <v>730</v>
      </c>
      <c r="I10" s="77"/>
      <c r="J10" s="77"/>
      <c r="K10" s="254"/>
      <c r="L10" s="59"/>
      <c r="M10" s="75"/>
      <c r="N10" s="22"/>
      <c r="O10" s="78"/>
      <c r="P10" s="78"/>
      <c r="Q10" s="22"/>
    </row>
    <row r="11" spans="1:17" ht="40.5" customHeight="1" x14ac:dyDescent="0.2">
      <c r="A11" s="922" t="s">
        <v>591</v>
      </c>
      <c r="B11" s="934" t="s">
        <v>333</v>
      </c>
      <c r="C11" s="930">
        <v>0.23</v>
      </c>
      <c r="D11" s="935">
        <v>0.5</v>
      </c>
      <c r="E11" s="936">
        <v>1.5</v>
      </c>
      <c r="F11" s="933" t="s">
        <v>463</v>
      </c>
      <c r="G11" s="928" t="s">
        <v>731</v>
      </c>
      <c r="J11" s="195"/>
      <c r="L11" s="60"/>
    </row>
    <row r="12" spans="1:17" ht="53.25" customHeight="1" x14ac:dyDescent="0.2">
      <c r="A12" s="681" t="s">
        <v>592</v>
      </c>
      <c r="B12" s="684" t="s">
        <v>276</v>
      </c>
      <c r="C12" s="730">
        <v>5.3</v>
      </c>
      <c r="D12" s="740" t="s">
        <v>154</v>
      </c>
      <c r="E12" s="718">
        <v>5.7</v>
      </c>
      <c r="F12" s="687" t="s">
        <v>464</v>
      </c>
      <c r="G12" s="695" t="s">
        <v>732</v>
      </c>
      <c r="J12" s="636"/>
    </row>
    <row r="13" spans="1:17" ht="36.75" customHeight="1" x14ac:dyDescent="0.2">
      <c r="A13" s="922" t="s">
        <v>371</v>
      </c>
      <c r="B13" s="934" t="s">
        <v>337</v>
      </c>
      <c r="C13" s="930">
        <v>0</v>
      </c>
      <c r="D13" s="937">
        <v>0</v>
      </c>
      <c r="E13" s="938" t="s">
        <v>154</v>
      </c>
      <c r="F13" s="939" t="s">
        <v>35</v>
      </c>
      <c r="G13" s="940" t="s">
        <v>557</v>
      </c>
    </row>
    <row r="14" spans="1:17" ht="27.75" customHeight="1" x14ac:dyDescent="0.2">
      <c r="A14" s="682" t="s">
        <v>840</v>
      </c>
      <c r="B14" s="689" t="s">
        <v>297</v>
      </c>
      <c r="C14" s="730">
        <v>0</v>
      </c>
      <c r="D14" s="688">
        <v>0</v>
      </c>
      <c r="E14" s="719" t="s">
        <v>154</v>
      </c>
      <c r="F14" s="690" t="s">
        <v>126</v>
      </c>
      <c r="G14" s="697" t="s">
        <v>853</v>
      </c>
    </row>
    <row r="15" spans="1:17" ht="31.5" customHeight="1" thickBot="1" x14ac:dyDescent="0.25">
      <c r="A15" s="929" t="s">
        <v>487</v>
      </c>
      <c r="B15" s="941" t="s">
        <v>297</v>
      </c>
      <c r="C15" s="930">
        <v>0</v>
      </c>
      <c r="D15" s="937">
        <v>0</v>
      </c>
      <c r="E15" s="938" t="s">
        <v>154</v>
      </c>
      <c r="F15" s="942" t="s">
        <v>126</v>
      </c>
      <c r="G15" s="928" t="s">
        <v>594</v>
      </c>
      <c r="I15" s="372"/>
    </row>
    <row r="16" spans="1:17" ht="45" customHeight="1" thickBot="1" x14ac:dyDescent="0.25">
      <c r="A16" s="683" t="s">
        <v>593</v>
      </c>
      <c r="B16" s="691" t="s">
        <v>297</v>
      </c>
      <c r="C16" s="733">
        <v>0</v>
      </c>
      <c r="D16" s="692">
        <v>0</v>
      </c>
      <c r="E16" s="720" t="s">
        <v>154</v>
      </c>
      <c r="F16" s="693" t="s">
        <v>126</v>
      </c>
      <c r="G16" s="696" t="s">
        <v>839</v>
      </c>
    </row>
    <row r="17" spans="1:15" ht="15" customHeight="1" x14ac:dyDescent="0.2">
      <c r="A17" s="276" t="s">
        <v>339</v>
      </c>
      <c r="B17" s="276"/>
      <c r="C17" s="276"/>
      <c r="D17" s="340"/>
      <c r="E17" s="341"/>
      <c r="G17" s="616" t="s">
        <v>621</v>
      </c>
    </row>
    <row r="18" spans="1:15" ht="17.25" customHeight="1" x14ac:dyDescent="0.2">
      <c r="A18" s="743" t="s">
        <v>837</v>
      </c>
      <c r="B18" s="744"/>
      <c r="C18" s="744"/>
      <c r="D18" s="744"/>
      <c r="E18" s="521"/>
      <c r="G18" s="640" t="s">
        <v>836</v>
      </c>
      <c r="H18"/>
    </row>
    <row r="19" spans="1:15" ht="17.25" customHeight="1" x14ac:dyDescent="0.2">
      <c r="A19" s="120" t="s">
        <v>755</v>
      </c>
      <c r="B19" s="745"/>
      <c r="C19" s="120"/>
      <c r="D19" s="604"/>
      <c r="E19" s="604"/>
      <c r="F19" s="604"/>
      <c r="G19" s="604" t="s">
        <v>838</v>
      </c>
      <c r="H19"/>
    </row>
    <row r="20" spans="1:15" ht="21" customHeight="1" x14ac:dyDescent="0.2">
      <c r="A20"/>
      <c r="B20"/>
      <c r="C20"/>
      <c r="D20"/>
      <c r="E20"/>
      <c r="F20"/>
      <c r="G20"/>
      <c r="H20"/>
      <c r="M20" s="30"/>
      <c r="O20" s="30"/>
    </row>
    <row r="21" spans="1:15" ht="17.25" customHeight="1" x14ac:dyDescent="0.2">
      <c r="A21"/>
      <c r="B21"/>
      <c r="C21"/>
      <c r="D21"/>
      <c r="E21"/>
      <c r="F21"/>
      <c r="G21"/>
      <c r="H21"/>
      <c r="L21" s="34"/>
    </row>
    <row r="22" spans="1:15" ht="19.5" customHeight="1" x14ac:dyDescent="0.2">
      <c r="A22"/>
      <c r="B22"/>
      <c r="C22"/>
      <c r="D22"/>
      <c r="E22"/>
      <c r="F22"/>
      <c r="G22"/>
      <c r="H22"/>
    </row>
    <row r="23" spans="1:15" ht="11.25" customHeight="1" x14ac:dyDescent="0.2">
      <c r="A23"/>
      <c r="B23"/>
      <c r="C23"/>
      <c r="D23"/>
      <c r="E23"/>
      <c r="F23"/>
      <c r="G23"/>
      <c r="H23"/>
    </row>
    <row r="24" spans="1:15" ht="20.25" customHeight="1" x14ac:dyDescent="0.2">
      <c r="A24"/>
      <c r="B24"/>
      <c r="C24"/>
      <c r="D24"/>
      <c r="E24"/>
      <c r="F24"/>
      <c r="G24"/>
      <c r="H24"/>
    </row>
    <row r="25" spans="1:15" ht="18" customHeight="1" x14ac:dyDescent="0.2">
      <c r="A25"/>
      <c r="B25"/>
      <c r="C25"/>
      <c r="D25"/>
      <c r="E25"/>
      <c r="F25"/>
      <c r="G25"/>
    </row>
    <row r="26" spans="1:15" ht="24.75" customHeight="1" x14ac:dyDescent="0.2">
      <c r="A26"/>
      <c r="B26"/>
      <c r="C26"/>
      <c r="D26"/>
      <c r="E26"/>
      <c r="F26"/>
      <c r="G26"/>
      <c r="L26" s="34"/>
    </row>
    <row r="27" spans="1:15" ht="18.95" customHeight="1" x14ac:dyDescent="0.2">
      <c r="A27"/>
      <c r="B27"/>
      <c r="C27"/>
      <c r="D27"/>
      <c r="E27"/>
      <c r="F27"/>
      <c r="G27"/>
    </row>
    <row r="28" spans="1:15" ht="18.95" customHeight="1" x14ac:dyDescent="0.2">
      <c r="A28"/>
      <c r="B28"/>
      <c r="C28"/>
      <c r="D28"/>
      <c r="E28"/>
      <c r="F28"/>
      <c r="G28"/>
    </row>
    <row r="29" spans="1:15" ht="18.95" customHeight="1" x14ac:dyDescent="0.2">
      <c r="A29"/>
      <c r="B29"/>
      <c r="C29"/>
      <c r="D29"/>
      <c r="E29"/>
      <c r="F29"/>
      <c r="G29"/>
    </row>
    <row r="30" spans="1:15" ht="18.95" customHeight="1" x14ac:dyDescent="0.2">
      <c r="A30"/>
      <c r="B30"/>
      <c r="C30"/>
      <c r="D30"/>
      <c r="E30"/>
      <c r="F30"/>
      <c r="G30"/>
    </row>
    <row r="31" spans="1:15" ht="18.95" customHeight="1" x14ac:dyDescent="0.2">
      <c r="A31"/>
      <c r="B31"/>
      <c r="C31"/>
      <c r="D31"/>
      <c r="E31"/>
      <c r="F31"/>
      <c r="G31"/>
    </row>
    <row r="32" spans="1:15" ht="18.95" customHeight="1" x14ac:dyDescent="0.2"/>
    <row r="33" ht="18.95" customHeight="1" x14ac:dyDescent="0.2"/>
  </sheetData>
  <mergeCells count="9">
    <mergeCell ref="O6:Q6"/>
    <mergeCell ref="G5:G6"/>
    <mergeCell ref="L6:N6"/>
    <mergeCell ref="I6:K6"/>
    <mergeCell ref="A1:G1"/>
    <mergeCell ref="A3:G3"/>
    <mergeCell ref="A5:A6"/>
    <mergeCell ref="B5:B6"/>
    <mergeCell ref="A2:G2"/>
  </mergeCells>
  <phoneticPr fontId="0" type="noConversion"/>
  <pageMargins left="0.4" right="0.53" top="0.36" bottom="0.85" header="0.21" footer="0.47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0"/>
  <sheetViews>
    <sheetView topLeftCell="A5" zoomScale="130" zoomScaleNormal="130" workbookViewId="0">
      <selection activeCell="A20" sqref="A20"/>
    </sheetView>
  </sheetViews>
  <sheetFormatPr defaultRowHeight="12.75" x14ac:dyDescent="0.2"/>
  <cols>
    <col min="1" max="1" width="14.1640625" style="21" customWidth="1"/>
    <col min="2" max="2" width="9.1640625" style="21" bestFit="1" customWidth="1"/>
    <col min="3" max="3" width="8.1640625" style="21" customWidth="1"/>
    <col min="4" max="4" width="8" style="21" customWidth="1"/>
    <col min="5" max="5" width="8.6640625" style="21" customWidth="1"/>
    <col min="6" max="6" width="9.83203125" style="21" customWidth="1"/>
    <col min="7" max="7" width="8.33203125" style="21" customWidth="1"/>
    <col min="8" max="8" width="8" style="21" customWidth="1"/>
    <col min="9" max="9" width="8.1640625" style="21" customWidth="1"/>
    <col min="10" max="10" width="7.5" style="21" customWidth="1"/>
    <col min="11" max="11" width="15.1640625" style="21" customWidth="1"/>
    <col min="12" max="12" width="6.5" style="21" customWidth="1"/>
    <col min="13" max="13" width="9" style="21" customWidth="1"/>
    <col min="14" max="14" width="12" style="21" customWidth="1"/>
    <col min="15" max="15" width="9.83203125" style="21" bestFit="1" customWidth="1"/>
    <col min="16" max="16" width="15.6640625" style="21" customWidth="1"/>
    <col min="17" max="17" width="13.5" style="21" customWidth="1"/>
    <col min="18" max="19" width="18.5" style="21" customWidth="1"/>
    <col min="20" max="20" width="21" style="21" customWidth="1"/>
    <col min="21" max="23" width="9.33203125" style="21"/>
    <col min="24" max="24" width="4.5" style="21" customWidth="1"/>
    <col min="25" max="25" width="34.5" style="21" customWidth="1"/>
    <col min="26" max="26" width="19.5" style="21" customWidth="1"/>
    <col min="27" max="27" width="21.1640625" style="21" customWidth="1"/>
    <col min="28" max="29" width="18.6640625" style="21" customWidth="1"/>
    <col min="30" max="30" width="24.83203125" style="21" customWidth="1"/>
    <col min="31" max="31" width="14.83203125" style="21" customWidth="1"/>
    <col min="32" max="16384" width="9.33203125" style="21"/>
  </cols>
  <sheetData>
    <row r="1" spans="1:38" x14ac:dyDescent="0.2">
      <c r="A1" s="1195" t="s">
        <v>841</v>
      </c>
      <c r="B1" s="1195"/>
      <c r="C1" s="1195"/>
      <c r="D1" s="1195"/>
      <c r="E1" s="1195"/>
      <c r="F1" s="1195"/>
      <c r="G1" s="1195"/>
      <c r="H1" s="1195"/>
      <c r="I1" s="1195"/>
      <c r="J1" s="1195"/>
      <c r="K1" s="1195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x14ac:dyDescent="0.2">
      <c r="A2" s="1202" t="s">
        <v>871</v>
      </c>
      <c r="B2" s="1202"/>
      <c r="C2" s="1202"/>
      <c r="D2" s="1202"/>
      <c r="E2" s="1202"/>
      <c r="F2" s="1202"/>
      <c r="G2" s="1202"/>
      <c r="H2" s="1202"/>
      <c r="I2" s="1202"/>
      <c r="J2" s="1202"/>
      <c r="K2" s="120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12.75" customHeight="1" thickBot="1" x14ac:dyDescent="0.25">
      <c r="A3" s="1196" t="s">
        <v>724</v>
      </c>
      <c r="B3" s="1196"/>
      <c r="C3" s="1196"/>
      <c r="D3" s="1196"/>
      <c r="E3" s="1196"/>
      <c r="F3" s="1196"/>
      <c r="G3" s="1196"/>
      <c r="H3" s="1196"/>
      <c r="I3" s="1196"/>
      <c r="J3" s="1196"/>
      <c r="K3" s="1196"/>
      <c r="L3" s="2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24.75" customHeight="1" x14ac:dyDescent="0.2">
      <c r="A4" s="1176" t="s">
        <v>364</v>
      </c>
      <c r="B4" s="1179" t="s">
        <v>867</v>
      </c>
      <c r="C4" s="1180"/>
      <c r="D4" s="1181"/>
      <c r="E4" s="1179" t="s">
        <v>868</v>
      </c>
      <c r="F4" s="1179"/>
      <c r="G4" s="1185"/>
      <c r="H4" s="1179" t="s">
        <v>866</v>
      </c>
      <c r="I4" s="1179"/>
      <c r="J4" s="1185"/>
      <c r="K4" s="1203" t="s">
        <v>375</v>
      </c>
      <c r="N4"/>
      <c r="O4"/>
      <c r="P4"/>
      <c r="Q4"/>
      <c r="R4"/>
      <c r="S4"/>
      <c r="T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24.75" customHeight="1" x14ac:dyDescent="0.2">
      <c r="A5" s="1177"/>
      <c r="B5" s="1193" t="s">
        <v>845</v>
      </c>
      <c r="C5" s="1193"/>
      <c r="D5" s="1194"/>
      <c r="E5" s="1198" t="s">
        <v>869</v>
      </c>
      <c r="F5" s="1198"/>
      <c r="G5" s="1199"/>
      <c r="H5" s="1200" t="s">
        <v>870</v>
      </c>
      <c r="I5" s="1200"/>
      <c r="J5" s="1201"/>
      <c r="K5" s="1204"/>
      <c r="N5"/>
      <c r="O5" s="8"/>
      <c r="P5"/>
      <c r="Q5"/>
      <c r="R5"/>
      <c r="S5"/>
      <c r="T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39" customHeight="1" thickBot="1" x14ac:dyDescent="0.25">
      <c r="A6" s="1177"/>
      <c r="B6" s="1182" t="s">
        <v>842</v>
      </c>
      <c r="C6" s="1183"/>
      <c r="D6" s="1184"/>
      <c r="E6" s="1182" t="s">
        <v>843</v>
      </c>
      <c r="F6" s="1182"/>
      <c r="G6" s="1186"/>
      <c r="H6" s="1182" t="s">
        <v>844</v>
      </c>
      <c r="I6" s="1182"/>
      <c r="J6" s="1186"/>
      <c r="K6" s="1204"/>
      <c r="N6"/>
      <c r="O6" s="314"/>
      <c r="P6"/>
      <c r="Q6"/>
      <c r="R6"/>
      <c r="S6"/>
      <c r="T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x14ac:dyDescent="0.2">
      <c r="A7" s="1177"/>
      <c r="B7" s="282">
        <v>1396</v>
      </c>
      <c r="C7" s="282">
        <v>1395</v>
      </c>
      <c r="D7" s="282">
        <v>1394</v>
      </c>
      <c r="E7" s="282">
        <v>1396</v>
      </c>
      <c r="F7" s="282">
        <v>1395</v>
      </c>
      <c r="G7" s="282">
        <v>1394</v>
      </c>
      <c r="H7" s="282">
        <v>1396</v>
      </c>
      <c r="I7" s="282">
        <v>1395</v>
      </c>
      <c r="J7" s="282">
        <v>1394</v>
      </c>
      <c r="K7" s="1205"/>
      <c r="N7"/>
      <c r="O7"/>
      <c r="P7"/>
      <c r="Q7"/>
      <c r="R7"/>
      <c r="S7"/>
      <c r="T7"/>
      <c r="U7"/>
      <c r="V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8.75" customHeight="1" thickBot="1" x14ac:dyDescent="0.25">
      <c r="A8" s="1178"/>
      <c r="B8" s="415" t="s">
        <v>741</v>
      </c>
      <c r="C8" s="415" t="s">
        <v>665</v>
      </c>
      <c r="D8" s="415" t="s">
        <v>643</v>
      </c>
      <c r="E8" s="415" t="s">
        <v>741</v>
      </c>
      <c r="F8" s="415" t="s">
        <v>665</v>
      </c>
      <c r="G8" s="415" t="s">
        <v>643</v>
      </c>
      <c r="H8" s="415" t="s">
        <v>741</v>
      </c>
      <c r="I8" s="415" t="s">
        <v>665</v>
      </c>
      <c r="J8" s="415" t="s">
        <v>643</v>
      </c>
      <c r="K8" s="1206"/>
      <c r="N8"/>
      <c r="O8"/>
      <c r="P8"/>
      <c r="Q8"/>
      <c r="R8"/>
      <c r="S8"/>
      <c r="T8"/>
      <c r="U8"/>
      <c r="V8"/>
      <c r="W8" s="165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" customHeight="1" x14ac:dyDescent="0.2">
      <c r="A9" s="943" t="s">
        <v>30</v>
      </c>
      <c r="B9" s="944">
        <f>SUM(B10:B43)</f>
        <v>73.161999999999992</v>
      </c>
      <c r="C9" s="945">
        <f>SUM(C10:C43)</f>
        <v>140.21599999999998</v>
      </c>
      <c r="D9" s="945">
        <f>SUM(D10:D43)</f>
        <v>286.875</v>
      </c>
      <c r="E9" s="946">
        <f>SUM(E10:E43)</f>
        <v>196108.87599999999</v>
      </c>
      <c r="F9" s="945">
        <v>189536</v>
      </c>
      <c r="G9" s="945">
        <f>SUM(G10:G43)</f>
        <v>183039.6</v>
      </c>
      <c r="H9" s="947">
        <f>SUM(H10:H43)</f>
        <v>778002</v>
      </c>
      <c r="I9" s="948">
        <v>801691</v>
      </c>
      <c r="J9" s="949">
        <f>SUM(J10:J43)</f>
        <v>835153</v>
      </c>
      <c r="K9" s="851" t="s">
        <v>473</v>
      </c>
      <c r="N9"/>
      <c r="O9" s="52"/>
      <c r="P9"/>
      <c r="Q9"/>
      <c r="R9"/>
      <c r="S9"/>
      <c r="T9"/>
      <c r="U9"/>
      <c r="V9"/>
      <c r="W9" s="8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" customHeight="1" x14ac:dyDescent="0.2">
      <c r="A10" s="403" t="s">
        <v>13</v>
      </c>
      <c r="B10" s="60">
        <v>0</v>
      </c>
      <c r="C10" s="195">
        <v>0</v>
      </c>
      <c r="D10" s="60">
        <v>0.42499999999999999</v>
      </c>
      <c r="E10" s="195">
        <v>3397.9160000000002</v>
      </c>
      <c r="F10" s="195">
        <v>1573.4</v>
      </c>
      <c r="G10" s="195">
        <v>2040.8</v>
      </c>
      <c r="H10" s="21">
        <v>40639</v>
      </c>
      <c r="I10" s="21">
        <v>40824</v>
      </c>
      <c r="J10" s="699">
        <v>43343</v>
      </c>
      <c r="K10" s="402" t="s">
        <v>529</v>
      </c>
      <c r="N10"/>
      <c r="O10" s="52"/>
      <c r="P10">
        <f>14.2+13.8</f>
        <v>28</v>
      </c>
      <c r="Q10"/>
      <c r="R10"/>
      <c r="S10"/>
      <c r="T10"/>
      <c r="U10"/>
      <c r="V10"/>
      <c r="W10" s="8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" customHeight="1" x14ac:dyDescent="0.2">
      <c r="A11" s="880" t="s">
        <v>15</v>
      </c>
      <c r="B11" s="950">
        <v>20.404</v>
      </c>
      <c r="C11" s="946">
        <v>0</v>
      </c>
      <c r="D11" s="946">
        <v>0</v>
      </c>
      <c r="E11" s="946">
        <v>1875.64</v>
      </c>
      <c r="F11" s="946">
        <v>2190.9</v>
      </c>
      <c r="G11" s="946">
        <v>2648.6</v>
      </c>
      <c r="H11" s="947">
        <v>2608</v>
      </c>
      <c r="I11" s="947">
        <v>3376</v>
      </c>
      <c r="J11" s="951">
        <v>4708</v>
      </c>
      <c r="K11" s="883" t="s">
        <v>530</v>
      </c>
      <c r="O11" s="52"/>
      <c r="P11"/>
      <c r="Q11"/>
      <c r="R11"/>
      <c r="S11"/>
      <c r="T11"/>
      <c r="U11"/>
      <c r="V11"/>
      <c r="W11" s="8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" customHeight="1" x14ac:dyDescent="0.2">
      <c r="A12" s="403" t="s">
        <v>14</v>
      </c>
      <c r="B12" s="60">
        <v>0</v>
      </c>
      <c r="C12" s="373">
        <v>4.6909999999999998</v>
      </c>
      <c r="D12" s="373">
        <v>11.1</v>
      </c>
      <c r="E12" s="195">
        <v>2634.6170000000002</v>
      </c>
      <c r="F12" s="195">
        <v>2052.3000000000002</v>
      </c>
      <c r="G12" s="195">
        <v>2444.4</v>
      </c>
      <c r="H12" s="21">
        <v>2512</v>
      </c>
      <c r="I12" s="21">
        <v>3746</v>
      </c>
      <c r="J12" s="699">
        <v>5389</v>
      </c>
      <c r="K12" s="402" t="s">
        <v>39</v>
      </c>
      <c r="O12" s="52"/>
      <c r="P12"/>
      <c r="Q12"/>
      <c r="R12"/>
      <c r="S12"/>
      <c r="T12"/>
      <c r="U12"/>
      <c r="V12"/>
      <c r="W12" s="8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" customHeight="1" x14ac:dyDescent="0.2">
      <c r="A13" s="880" t="s">
        <v>17</v>
      </c>
      <c r="B13" s="950">
        <v>0</v>
      </c>
      <c r="C13" s="952">
        <v>0</v>
      </c>
      <c r="D13" s="952">
        <v>0</v>
      </c>
      <c r="E13" s="946">
        <v>893.62</v>
      </c>
      <c r="F13" s="946">
        <v>893.6</v>
      </c>
      <c r="G13" s="946">
        <v>893.6</v>
      </c>
      <c r="H13" s="947">
        <v>1016</v>
      </c>
      <c r="I13" s="947">
        <v>1016</v>
      </c>
      <c r="J13" s="951">
        <v>1016</v>
      </c>
      <c r="K13" s="883" t="s">
        <v>60</v>
      </c>
      <c r="N13"/>
      <c r="O13" s="52"/>
      <c r="P13"/>
      <c r="Q13"/>
      <c r="R13"/>
      <c r="S13"/>
      <c r="T13"/>
      <c r="U13"/>
      <c r="V13"/>
      <c r="W13" s="8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" customHeight="1" x14ac:dyDescent="0.2">
      <c r="A14" s="403" t="s">
        <v>16</v>
      </c>
      <c r="B14" s="60">
        <v>0</v>
      </c>
      <c r="C14" s="373">
        <v>8.6999999999999993</v>
      </c>
      <c r="D14" s="373">
        <v>9.6</v>
      </c>
      <c r="E14" s="195">
        <v>984.80499999999995</v>
      </c>
      <c r="F14" s="195">
        <v>984.8</v>
      </c>
      <c r="G14" s="195">
        <v>636.70000000000005</v>
      </c>
      <c r="H14" s="21">
        <v>22803</v>
      </c>
      <c r="I14" s="21">
        <v>22803</v>
      </c>
      <c r="J14" s="699">
        <v>24192</v>
      </c>
      <c r="K14" s="402" t="s">
        <v>40</v>
      </c>
      <c r="N14"/>
      <c r="O14" s="52"/>
      <c r="P14"/>
      <c r="Q14"/>
      <c r="R14"/>
      <c r="S14"/>
      <c r="T14"/>
      <c r="U14"/>
      <c r="V14"/>
      <c r="W14" s="8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" customHeight="1" x14ac:dyDescent="0.2">
      <c r="A15" s="880" t="s">
        <v>22</v>
      </c>
      <c r="B15" s="950">
        <v>0</v>
      </c>
      <c r="C15" s="952">
        <v>38.957999999999998</v>
      </c>
      <c r="D15" s="952">
        <v>23.9</v>
      </c>
      <c r="E15" s="946">
        <v>1744.28</v>
      </c>
      <c r="F15" s="946">
        <v>1744.3</v>
      </c>
      <c r="G15" s="946">
        <v>1998.6</v>
      </c>
      <c r="H15" s="947">
        <v>1722</v>
      </c>
      <c r="I15" s="947">
        <v>1722</v>
      </c>
      <c r="J15" s="951">
        <v>2323</v>
      </c>
      <c r="K15" s="883" t="s">
        <v>483</v>
      </c>
      <c r="N15"/>
      <c r="O15" s="52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" customHeight="1" x14ac:dyDescent="0.2">
      <c r="A16" s="403" t="s">
        <v>23</v>
      </c>
      <c r="B16" s="60">
        <v>5.7080000000000002</v>
      </c>
      <c r="C16" s="373">
        <v>14.483000000000001</v>
      </c>
      <c r="D16" s="373">
        <v>9.4</v>
      </c>
      <c r="E16" s="195">
        <v>174.327</v>
      </c>
      <c r="F16" s="195">
        <v>624.29999999999995</v>
      </c>
      <c r="G16" s="195">
        <v>624.29999999999995</v>
      </c>
      <c r="H16" s="21">
        <v>603</v>
      </c>
      <c r="I16" s="21">
        <v>603</v>
      </c>
      <c r="J16" s="699">
        <v>603</v>
      </c>
      <c r="K16" s="402" t="s">
        <v>507</v>
      </c>
      <c r="N16"/>
      <c r="O16" s="52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" customHeight="1" x14ac:dyDescent="0.2">
      <c r="A17" s="880" t="s">
        <v>104</v>
      </c>
      <c r="B17" s="950">
        <v>0</v>
      </c>
      <c r="C17" s="952">
        <v>0</v>
      </c>
      <c r="D17" s="952">
        <v>1.5</v>
      </c>
      <c r="E17" s="946">
        <v>16.64</v>
      </c>
      <c r="F17" s="946">
        <v>16.600000000000001</v>
      </c>
      <c r="G17" s="946">
        <v>15.6</v>
      </c>
      <c r="H17" s="947">
        <v>432</v>
      </c>
      <c r="I17" s="947">
        <v>432</v>
      </c>
      <c r="J17" s="951">
        <v>432</v>
      </c>
      <c r="K17" s="883" t="s">
        <v>106</v>
      </c>
      <c r="N17"/>
      <c r="O17" s="52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" customHeight="1" x14ac:dyDescent="0.2">
      <c r="A18" s="403" t="s">
        <v>33</v>
      </c>
      <c r="B18" s="60">
        <v>0</v>
      </c>
      <c r="C18" s="373">
        <v>2.5</v>
      </c>
      <c r="D18" s="373">
        <v>74.900000000000006</v>
      </c>
      <c r="E18" s="195">
        <v>10873.768</v>
      </c>
      <c r="F18" s="195">
        <v>10759.1</v>
      </c>
      <c r="G18" s="195">
        <v>9400.6</v>
      </c>
      <c r="H18" s="21">
        <v>56225</v>
      </c>
      <c r="I18" s="21">
        <v>56716</v>
      </c>
      <c r="J18" s="699">
        <v>59986</v>
      </c>
      <c r="K18" s="402" t="s">
        <v>43</v>
      </c>
      <c r="N18"/>
      <c r="O18" s="52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" customHeight="1" x14ac:dyDescent="0.2">
      <c r="A19" s="880" t="s">
        <v>12</v>
      </c>
      <c r="B19" s="950">
        <v>0</v>
      </c>
      <c r="C19" s="952">
        <v>0</v>
      </c>
      <c r="D19" s="952">
        <v>2.8</v>
      </c>
      <c r="E19" s="946">
        <v>18303.074000000001</v>
      </c>
      <c r="F19" s="946">
        <v>17210.5</v>
      </c>
      <c r="G19" s="946">
        <v>15313.8</v>
      </c>
      <c r="H19" s="947">
        <v>47642</v>
      </c>
      <c r="I19" s="947">
        <v>47591</v>
      </c>
      <c r="J19" s="951">
        <v>47568</v>
      </c>
      <c r="K19" s="883" t="s">
        <v>508</v>
      </c>
      <c r="N19"/>
      <c r="O19" s="52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" customHeight="1" x14ac:dyDescent="0.2">
      <c r="A20" s="403" t="s">
        <v>21</v>
      </c>
      <c r="B20" s="60">
        <v>0</v>
      </c>
      <c r="C20" s="373">
        <v>0</v>
      </c>
      <c r="D20" s="373">
        <v>0</v>
      </c>
      <c r="E20" s="195">
        <v>3447.2339999999999</v>
      </c>
      <c r="F20" s="195">
        <v>3548.6</v>
      </c>
      <c r="G20" s="195">
        <v>685.7</v>
      </c>
      <c r="H20" s="21">
        <v>2164</v>
      </c>
      <c r="I20" s="21">
        <v>2333</v>
      </c>
      <c r="J20" s="699">
        <v>2661</v>
      </c>
      <c r="K20" s="402" t="s">
        <v>41</v>
      </c>
      <c r="N20"/>
      <c r="O20" s="52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" customHeight="1" x14ac:dyDescent="0.2">
      <c r="A21" s="880" t="s">
        <v>19</v>
      </c>
      <c r="B21" s="950">
        <v>0</v>
      </c>
      <c r="C21" s="952">
        <v>0</v>
      </c>
      <c r="D21" s="952">
        <v>0</v>
      </c>
      <c r="E21" s="946">
        <v>0</v>
      </c>
      <c r="F21" s="946">
        <v>0</v>
      </c>
      <c r="G21" s="946">
        <v>0</v>
      </c>
      <c r="H21" s="947">
        <v>0</v>
      </c>
      <c r="I21" s="947">
        <v>0</v>
      </c>
      <c r="J21" s="951">
        <v>0</v>
      </c>
      <c r="K21" s="883" t="s">
        <v>57</v>
      </c>
      <c r="N21"/>
      <c r="O21" s="52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" customHeight="1" x14ac:dyDescent="0.2">
      <c r="A22" s="403" t="s">
        <v>194</v>
      </c>
      <c r="B22" s="60">
        <v>3.23</v>
      </c>
      <c r="C22" s="373">
        <v>10</v>
      </c>
      <c r="D22" s="373">
        <v>13.3</v>
      </c>
      <c r="E22" s="195">
        <v>10236.254999999999</v>
      </c>
      <c r="F22" s="195">
        <v>10730.4</v>
      </c>
      <c r="G22" s="195">
        <v>11089.6</v>
      </c>
      <c r="H22" s="21">
        <v>33642</v>
      </c>
      <c r="I22" s="21">
        <v>35539</v>
      </c>
      <c r="J22" s="699">
        <v>37968</v>
      </c>
      <c r="K22" s="402" t="s">
        <v>484</v>
      </c>
      <c r="N22"/>
      <c r="O22" s="5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 x14ac:dyDescent="0.2">
      <c r="A23" s="880" t="s">
        <v>20</v>
      </c>
      <c r="B23" s="950">
        <v>0</v>
      </c>
      <c r="C23" s="952">
        <v>0</v>
      </c>
      <c r="D23" s="952">
        <v>0</v>
      </c>
      <c r="E23" s="946">
        <v>3156.8</v>
      </c>
      <c r="F23" s="946">
        <v>3598.8</v>
      </c>
      <c r="G23" s="946">
        <v>3598.8</v>
      </c>
      <c r="H23" s="947">
        <v>17256</v>
      </c>
      <c r="I23" s="947">
        <v>17684</v>
      </c>
      <c r="J23" s="951">
        <v>17684</v>
      </c>
      <c r="K23" s="883" t="s">
        <v>56</v>
      </c>
      <c r="N23"/>
      <c r="O23" s="52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" customHeight="1" x14ac:dyDescent="0.2">
      <c r="A24" s="403" t="s">
        <v>24</v>
      </c>
      <c r="B24" s="60">
        <v>4.8230000000000004</v>
      </c>
      <c r="C24" s="373">
        <v>4.88</v>
      </c>
      <c r="D24" s="373">
        <v>0.75</v>
      </c>
      <c r="E24" s="195">
        <v>419.85</v>
      </c>
      <c r="F24" s="195">
        <v>777.1</v>
      </c>
      <c r="G24" s="195">
        <v>938.5</v>
      </c>
      <c r="H24" s="21">
        <v>603</v>
      </c>
      <c r="I24" s="34">
        <v>1194</v>
      </c>
      <c r="J24" s="699">
        <v>1589</v>
      </c>
      <c r="K24" s="517" t="s">
        <v>511</v>
      </c>
      <c r="N24"/>
      <c r="O24" s="52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" customHeight="1" x14ac:dyDescent="0.2">
      <c r="A25" s="880" t="s">
        <v>45</v>
      </c>
      <c r="B25" s="950">
        <v>0</v>
      </c>
      <c r="C25" s="952">
        <v>0</v>
      </c>
      <c r="D25" s="952">
        <v>0</v>
      </c>
      <c r="E25" s="946">
        <v>0</v>
      </c>
      <c r="F25" s="946">
        <v>0</v>
      </c>
      <c r="G25" s="946">
        <v>0</v>
      </c>
      <c r="H25" s="947">
        <v>0</v>
      </c>
      <c r="I25" s="953">
        <v>0</v>
      </c>
      <c r="J25" s="951">
        <v>0</v>
      </c>
      <c r="K25" s="883" t="s">
        <v>139</v>
      </c>
      <c r="N25"/>
      <c r="O25" s="52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" customHeight="1" x14ac:dyDescent="0.2">
      <c r="A26" s="403" t="s">
        <v>8</v>
      </c>
      <c r="B26" s="60">
        <v>0</v>
      </c>
      <c r="C26" s="373">
        <v>3</v>
      </c>
      <c r="D26" s="373">
        <v>14.023999999999999</v>
      </c>
      <c r="E26" s="195">
        <v>21636.726999999999</v>
      </c>
      <c r="F26" s="195">
        <v>20704.599999999999</v>
      </c>
      <c r="G26" s="195">
        <v>22086.5</v>
      </c>
      <c r="H26" s="21">
        <v>53242</v>
      </c>
      <c r="I26" s="34">
        <v>55119</v>
      </c>
      <c r="J26" s="699">
        <v>66487</v>
      </c>
      <c r="K26" s="402" t="s">
        <v>148</v>
      </c>
      <c r="N26"/>
      <c r="O26" s="52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5" customHeight="1" x14ac:dyDescent="0.2">
      <c r="A27" s="880" t="s">
        <v>7</v>
      </c>
      <c r="B27" s="950">
        <v>3.5000000000000003E-2</v>
      </c>
      <c r="C27" s="952">
        <v>8.1199999999999992</v>
      </c>
      <c r="D27" s="952">
        <v>29.3</v>
      </c>
      <c r="E27" s="946">
        <v>13564.235000000001</v>
      </c>
      <c r="F27" s="946">
        <v>13422.5</v>
      </c>
      <c r="G27" s="946">
        <v>13411.4</v>
      </c>
      <c r="H27" s="947">
        <v>17897</v>
      </c>
      <c r="I27" s="947">
        <v>28312</v>
      </c>
      <c r="J27" s="951">
        <v>41619</v>
      </c>
      <c r="K27" s="883" t="s">
        <v>62</v>
      </c>
      <c r="N27"/>
      <c r="O27" s="52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" customHeight="1" x14ac:dyDescent="0.2">
      <c r="A28" s="403" t="s">
        <v>6</v>
      </c>
      <c r="B28" s="60">
        <v>0.65</v>
      </c>
      <c r="C28" s="373">
        <v>3.6</v>
      </c>
      <c r="D28" s="373">
        <v>14.7</v>
      </c>
      <c r="E28" s="195">
        <v>6367.8779999999997</v>
      </c>
      <c r="F28" s="195">
        <v>5415.4</v>
      </c>
      <c r="G28" s="195">
        <v>4042.2</v>
      </c>
      <c r="H28" s="21">
        <v>19717</v>
      </c>
      <c r="I28" s="21">
        <v>19668</v>
      </c>
      <c r="J28" s="699">
        <v>21100</v>
      </c>
      <c r="K28" s="402" t="s">
        <v>44</v>
      </c>
      <c r="O28" s="52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" customHeight="1" x14ac:dyDescent="0.2">
      <c r="A29" s="880" t="s">
        <v>5</v>
      </c>
      <c r="B29" s="950">
        <v>2.9049999999999998</v>
      </c>
      <c r="C29" s="952">
        <v>21.28</v>
      </c>
      <c r="D29" s="952">
        <v>20.7</v>
      </c>
      <c r="E29" s="946">
        <v>3192.5039999999999</v>
      </c>
      <c r="F29" s="946">
        <v>2695.5</v>
      </c>
      <c r="G29" s="946">
        <v>2695.5</v>
      </c>
      <c r="H29" s="947">
        <v>9848</v>
      </c>
      <c r="I29" s="947">
        <v>11948</v>
      </c>
      <c r="J29" s="951">
        <v>11928</v>
      </c>
      <c r="K29" s="883" t="s">
        <v>514</v>
      </c>
      <c r="N29"/>
      <c r="O29" s="52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" customHeight="1" x14ac:dyDescent="0.2">
      <c r="A30" s="403" t="s">
        <v>4</v>
      </c>
      <c r="B30" s="60">
        <v>5.8550000000000004</v>
      </c>
      <c r="C30" s="373">
        <v>0</v>
      </c>
      <c r="D30" s="373">
        <v>1</v>
      </c>
      <c r="E30" s="195">
        <v>19000.014999999999</v>
      </c>
      <c r="F30" s="195">
        <v>16768.2</v>
      </c>
      <c r="G30" s="195">
        <v>14490.9</v>
      </c>
      <c r="H30" s="21">
        <v>68710</v>
      </c>
      <c r="I30" s="21">
        <v>68686</v>
      </c>
      <c r="J30" s="699">
        <v>63436</v>
      </c>
      <c r="K30" s="402" t="s">
        <v>46</v>
      </c>
      <c r="N30"/>
      <c r="O30" s="52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5" customHeight="1" x14ac:dyDescent="0.2">
      <c r="A31" s="880" t="s">
        <v>237</v>
      </c>
      <c r="B31" s="950">
        <v>7.282</v>
      </c>
      <c r="C31" s="952">
        <v>3.7269999999999999</v>
      </c>
      <c r="D31" s="952">
        <v>2.9</v>
      </c>
      <c r="E31" s="946">
        <v>4979</v>
      </c>
      <c r="F31" s="946">
        <v>5070.2</v>
      </c>
      <c r="G31" s="946">
        <v>5070.2</v>
      </c>
      <c r="H31" s="947">
        <v>50048</v>
      </c>
      <c r="I31" s="947">
        <v>50716</v>
      </c>
      <c r="J31" s="951">
        <v>50716</v>
      </c>
      <c r="K31" s="883" t="s">
        <v>47</v>
      </c>
      <c r="N31"/>
      <c r="O31" s="52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5" customHeight="1" x14ac:dyDescent="0.2">
      <c r="A32" s="403" t="s">
        <v>11</v>
      </c>
      <c r="B32" s="60">
        <v>0</v>
      </c>
      <c r="C32" s="373">
        <v>0</v>
      </c>
      <c r="D32" s="373">
        <v>0</v>
      </c>
      <c r="E32" s="195">
        <v>4796.3</v>
      </c>
      <c r="F32" s="195">
        <v>4796.3</v>
      </c>
      <c r="G32" s="195">
        <v>4796.3</v>
      </c>
      <c r="H32" s="21">
        <v>23227</v>
      </c>
      <c r="I32" s="21">
        <v>23227</v>
      </c>
      <c r="J32" s="699">
        <v>23227</v>
      </c>
      <c r="K32" s="402" t="s">
        <v>54</v>
      </c>
      <c r="N32"/>
      <c r="O32" s="5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5" customHeight="1" x14ac:dyDescent="0.2">
      <c r="A33" s="880" t="s">
        <v>274</v>
      </c>
      <c r="B33" s="950">
        <v>0</v>
      </c>
      <c r="C33" s="952">
        <v>0</v>
      </c>
      <c r="D33" s="952">
        <v>0</v>
      </c>
      <c r="E33" s="946">
        <v>1068.8</v>
      </c>
      <c r="F33" s="946">
        <v>1068.8</v>
      </c>
      <c r="G33" s="946">
        <v>1068.8</v>
      </c>
      <c r="H33" s="947">
        <v>10007</v>
      </c>
      <c r="I33" s="947">
        <v>10007</v>
      </c>
      <c r="J33" s="951">
        <v>10007</v>
      </c>
      <c r="K33" s="883" t="s">
        <v>107</v>
      </c>
      <c r="N33"/>
      <c r="O33" s="52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5" customHeight="1" x14ac:dyDescent="0.2">
      <c r="A34" s="403" t="s">
        <v>178</v>
      </c>
      <c r="B34" s="60">
        <v>0</v>
      </c>
      <c r="C34" s="373">
        <v>0</v>
      </c>
      <c r="D34" s="373">
        <v>6.9</v>
      </c>
      <c r="E34" s="195">
        <v>877.1</v>
      </c>
      <c r="F34" s="195">
        <v>877.1</v>
      </c>
      <c r="G34" s="195">
        <v>837.1</v>
      </c>
      <c r="H34" s="21">
        <v>2311</v>
      </c>
      <c r="I34" s="21">
        <v>2311</v>
      </c>
      <c r="J34" s="699">
        <v>1611</v>
      </c>
      <c r="K34" s="402" t="s">
        <v>516</v>
      </c>
      <c r="N34"/>
      <c r="O34" s="52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5" customHeight="1" x14ac:dyDescent="0.2">
      <c r="A35" s="880" t="s">
        <v>27</v>
      </c>
      <c r="B35" s="950">
        <v>0</v>
      </c>
      <c r="C35" s="952">
        <v>0</v>
      </c>
      <c r="D35" s="952">
        <v>0</v>
      </c>
      <c r="E35" s="946">
        <v>2838.54</v>
      </c>
      <c r="F35" s="946">
        <v>2838.5</v>
      </c>
      <c r="G35" s="946">
        <v>2838.5</v>
      </c>
      <c r="H35" s="947">
        <v>10119</v>
      </c>
      <c r="I35" s="947">
        <v>10119</v>
      </c>
      <c r="J35" s="951">
        <v>10119</v>
      </c>
      <c r="K35" s="883" t="s">
        <v>53</v>
      </c>
      <c r="N35"/>
      <c r="O35" s="52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5" customHeight="1" x14ac:dyDescent="0.2">
      <c r="A36" s="403" t="s">
        <v>25</v>
      </c>
      <c r="B36" s="60">
        <v>7.9160000000000004</v>
      </c>
      <c r="C36" s="373">
        <v>1.9670000000000001</v>
      </c>
      <c r="D36" s="373">
        <v>2.9</v>
      </c>
      <c r="E36" s="195">
        <v>10398.816999999999</v>
      </c>
      <c r="F36" s="195">
        <v>10398.799999999999</v>
      </c>
      <c r="G36" s="195">
        <v>10195.1</v>
      </c>
      <c r="H36" s="21">
        <v>95997</v>
      </c>
      <c r="I36" s="21">
        <v>95997</v>
      </c>
      <c r="J36" s="699">
        <v>95397</v>
      </c>
      <c r="K36" s="402" t="s">
        <v>518</v>
      </c>
      <c r="N36"/>
      <c r="O36" s="52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5" customHeight="1" x14ac:dyDescent="0.2">
      <c r="A37" s="829" t="s">
        <v>295</v>
      </c>
      <c r="B37" s="950">
        <v>7.9</v>
      </c>
      <c r="C37" s="952">
        <v>0</v>
      </c>
      <c r="D37" s="952">
        <v>0.67600000000000005</v>
      </c>
      <c r="E37" s="946">
        <v>552</v>
      </c>
      <c r="F37" s="946">
        <v>27</v>
      </c>
      <c r="G37" s="946">
        <v>27</v>
      </c>
      <c r="H37" s="947">
        <v>145</v>
      </c>
      <c r="I37" s="947">
        <v>56</v>
      </c>
      <c r="J37" s="951">
        <v>56</v>
      </c>
      <c r="K37" s="883" t="s">
        <v>149</v>
      </c>
      <c r="N37"/>
      <c r="O37" s="52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5" customHeight="1" x14ac:dyDescent="0.2">
      <c r="A38" s="403" t="s">
        <v>2</v>
      </c>
      <c r="B38" s="60">
        <v>0</v>
      </c>
      <c r="C38" s="373">
        <v>0</v>
      </c>
      <c r="D38" s="373">
        <v>0</v>
      </c>
      <c r="E38" s="195">
        <v>22184.282999999999</v>
      </c>
      <c r="F38" s="195">
        <v>22441.5</v>
      </c>
      <c r="G38" s="195">
        <v>22617.200000000001</v>
      </c>
      <c r="H38" s="21">
        <v>72012</v>
      </c>
      <c r="I38" s="21">
        <v>73936</v>
      </c>
      <c r="J38" s="699">
        <v>74749</v>
      </c>
      <c r="K38" s="402" t="s">
        <v>528</v>
      </c>
      <c r="O38" s="52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5" customHeight="1" x14ac:dyDescent="0.2">
      <c r="A39" s="880" t="s">
        <v>26</v>
      </c>
      <c r="B39" s="950">
        <v>2.073</v>
      </c>
      <c r="C39" s="952">
        <v>0</v>
      </c>
      <c r="D39" s="952">
        <v>31.2</v>
      </c>
      <c r="E39" s="946">
        <v>11337.137000000001</v>
      </c>
      <c r="F39" s="946">
        <v>11337.1</v>
      </c>
      <c r="G39" s="946">
        <v>11095.4</v>
      </c>
      <c r="H39" s="947">
        <v>45329</v>
      </c>
      <c r="I39" s="947">
        <v>45329</v>
      </c>
      <c r="J39" s="951">
        <v>43329</v>
      </c>
      <c r="K39" s="883" t="s">
        <v>52</v>
      </c>
      <c r="N39"/>
      <c r="O39" s="52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5" customHeight="1" x14ac:dyDescent="0.2">
      <c r="A40" s="403" t="s">
        <v>10</v>
      </c>
      <c r="B40" s="60">
        <v>0</v>
      </c>
      <c r="C40" s="373">
        <v>0</v>
      </c>
      <c r="D40" s="373">
        <v>0</v>
      </c>
      <c r="E40" s="195">
        <v>2240.5100000000002</v>
      </c>
      <c r="F40" s="195">
        <v>2240.5</v>
      </c>
      <c r="G40" s="195">
        <v>2240.5</v>
      </c>
      <c r="H40" s="21">
        <v>15744</v>
      </c>
      <c r="I40" s="21">
        <v>15744</v>
      </c>
      <c r="J40" s="699">
        <v>15744</v>
      </c>
      <c r="K40" s="402" t="s">
        <v>481</v>
      </c>
      <c r="N40"/>
      <c r="O40" s="52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5" customHeight="1" x14ac:dyDescent="0.2">
      <c r="A41" s="880" t="s">
        <v>48</v>
      </c>
      <c r="B41" s="950">
        <v>0.77600000000000002</v>
      </c>
      <c r="C41" s="952">
        <v>6.81</v>
      </c>
      <c r="D41" s="952">
        <v>8.9</v>
      </c>
      <c r="E41" s="946">
        <v>12495.096</v>
      </c>
      <c r="F41" s="946">
        <v>12177.2</v>
      </c>
      <c r="G41" s="946">
        <v>12645.8</v>
      </c>
      <c r="H41" s="953">
        <v>45601</v>
      </c>
      <c r="I41" s="947">
        <v>45410</v>
      </c>
      <c r="J41" s="951">
        <v>46639</v>
      </c>
      <c r="K41" s="883" t="s">
        <v>49</v>
      </c>
      <c r="N41"/>
      <c r="O41" s="52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5" customHeight="1" x14ac:dyDescent="0.2">
      <c r="A42" s="403" t="s">
        <v>9</v>
      </c>
      <c r="B42" s="60">
        <v>0.185</v>
      </c>
      <c r="C42" s="373">
        <v>7.5</v>
      </c>
      <c r="D42" s="373">
        <v>6</v>
      </c>
      <c r="E42" s="195">
        <v>317.108</v>
      </c>
      <c r="F42" s="195">
        <v>447.6</v>
      </c>
      <c r="G42" s="195">
        <v>447.6</v>
      </c>
      <c r="H42" s="21">
        <v>7613</v>
      </c>
      <c r="I42" s="21">
        <v>8959</v>
      </c>
      <c r="J42" s="699">
        <v>8959</v>
      </c>
      <c r="K42" s="402" t="s">
        <v>50</v>
      </c>
      <c r="N42"/>
      <c r="O42" s="5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5" customHeight="1" thickBot="1" x14ac:dyDescent="0.25">
      <c r="A43" s="954" t="s">
        <v>235</v>
      </c>
      <c r="B43" s="955">
        <v>3.42</v>
      </c>
      <c r="C43" s="956">
        <v>0</v>
      </c>
      <c r="D43" s="956">
        <v>0</v>
      </c>
      <c r="E43" s="946">
        <v>104</v>
      </c>
      <c r="F43" s="956">
        <v>104</v>
      </c>
      <c r="G43" s="956">
        <v>104</v>
      </c>
      <c r="H43" s="957">
        <v>568</v>
      </c>
      <c r="I43" s="957">
        <v>568</v>
      </c>
      <c r="J43" s="958">
        <v>568</v>
      </c>
      <c r="K43" s="959" t="s">
        <v>51</v>
      </c>
      <c r="N43"/>
      <c r="O43" s="52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5" customHeight="1" x14ac:dyDescent="0.2">
      <c r="A44" s="347" t="s">
        <v>341</v>
      </c>
      <c r="B44" s="347"/>
      <c r="C44" s="348"/>
      <c r="D44" s="348"/>
      <c r="E44" s="341"/>
      <c r="F44" s="345"/>
      <c r="G44" s="340"/>
      <c r="I44" s="345"/>
      <c r="J44" s="615"/>
      <c r="K44" s="616" t="s">
        <v>621</v>
      </c>
      <c r="M44" s="34"/>
      <c r="N44" s="52"/>
      <c r="O44" s="52"/>
      <c r="P44"/>
      <c r="Q44"/>
      <c r="R44"/>
      <c r="S44"/>
      <c r="T44"/>
      <c r="U44"/>
      <c r="V44"/>
      <c r="W44"/>
      <c r="Y44"/>
      <c r="Z44"/>
      <c r="AA44"/>
      <c r="AB44"/>
      <c r="AC44"/>
      <c r="AD44"/>
      <c r="AE44"/>
      <c r="AF44"/>
      <c r="AG44"/>
    </row>
    <row r="45" spans="1:38" x14ac:dyDescent="0.2">
      <c r="E45" s="195"/>
      <c r="G45" s="1207"/>
      <c r="H45" s="1207"/>
      <c r="I45"/>
      <c r="J45" s="340"/>
      <c r="K45" s="505"/>
      <c r="L45" s="34"/>
      <c r="M45" s="34"/>
      <c r="N45"/>
      <c r="O45"/>
      <c r="P45"/>
      <c r="Q45"/>
      <c r="R45"/>
      <c r="S45"/>
      <c r="T45"/>
      <c r="U45"/>
      <c r="V45"/>
      <c r="W45"/>
      <c r="Y45"/>
      <c r="Z45"/>
      <c r="AA45"/>
      <c r="AB45"/>
      <c r="AC45"/>
      <c r="AD45"/>
      <c r="AE45"/>
      <c r="AF45"/>
      <c r="AG45"/>
    </row>
    <row r="46" spans="1:38" x14ac:dyDescent="0.2">
      <c r="B46" s="195"/>
      <c r="E46" s="195"/>
      <c r="G46" s="52"/>
      <c r="K46" s="195"/>
      <c r="O46"/>
      <c r="P46"/>
      <c r="Q46"/>
      <c r="R46"/>
      <c r="S46"/>
      <c r="T46"/>
      <c r="U46"/>
      <c r="V46"/>
      <c r="W46"/>
      <c r="Y46"/>
      <c r="Z46"/>
      <c r="AA46"/>
      <c r="AB46"/>
      <c r="AC46"/>
      <c r="AD46"/>
      <c r="AE46"/>
      <c r="AF46"/>
      <c r="AG46"/>
    </row>
    <row r="47" spans="1:38" x14ac:dyDescent="0.2">
      <c r="E47" s="60"/>
      <c r="G47" s="52"/>
      <c r="O47"/>
      <c r="P47"/>
      <c r="Q47"/>
      <c r="R47"/>
      <c r="S47"/>
      <c r="T47"/>
      <c r="U47"/>
      <c r="V47"/>
      <c r="W47"/>
      <c r="Y47"/>
      <c r="Z47"/>
      <c r="AA47"/>
      <c r="AB47"/>
      <c r="AC47"/>
      <c r="AD47"/>
      <c r="AE47"/>
      <c r="AF47"/>
      <c r="AG47"/>
    </row>
    <row r="48" spans="1:38" x14ac:dyDescent="0.2">
      <c r="E48"/>
      <c r="F48" s="52"/>
      <c r="G48" s="52"/>
      <c r="O48"/>
      <c r="P48"/>
      <c r="Q48"/>
      <c r="R48"/>
      <c r="S48"/>
      <c r="T48"/>
      <c r="U48"/>
      <c r="V48"/>
      <c r="W48"/>
      <c r="Y48"/>
      <c r="Z48"/>
      <c r="AA48"/>
      <c r="AB48"/>
      <c r="AC48"/>
      <c r="AD48"/>
      <c r="AE48"/>
      <c r="AF48"/>
      <c r="AG48"/>
    </row>
    <row r="49" spans="1:33" x14ac:dyDescent="0.2">
      <c r="A49"/>
      <c r="B49"/>
      <c r="C49"/>
      <c r="D49"/>
      <c r="F49"/>
      <c r="G49" s="52"/>
      <c r="O49"/>
      <c r="P49"/>
      <c r="Q49"/>
      <c r="R49"/>
      <c r="S49"/>
      <c r="T49"/>
      <c r="U49"/>
      <c r="V49"/>
      <c r="W49"/>
      <c r="Y49"/>
      <c r="Z49"/>
      <c r="AA49"/>
      <c r="AB49"/>
      <c r="AC49"/>
      <c r="AD49"/>
      <c r="AE49"/>
      <c r="AF49"/>
      <c r="AG49"/>
    </row>
    <row r="50" spans="1:33" x14ac:dyDescent="0.2">
      <c r="A50"/>
      <c r="B50"/>
      <c r="C50"/>
      <c r="D50"/>
      <c r="F50"/>
      <c r="G50" s="52"/>
      <c r="O50"/>
      <c r="P50"/>
      <c r="Q50"/>
      <c r="R50"/>
      <c r="S50"/>
      <c r="T50"/>
      <c r="U50"/>
      <c r="V50"/>
      <c r="W50"/>
      <c r="Y50"/>
      <c r="Z50"/>
      <c r="AA50"/>
      <c r="AB50"/>
      <c r="AC50"/>
      <c r="AD50"/>
      <c r="AE50"/>
      <c r="AF50"/>
      <c r="AG50"/>
    </row>
    <row r="51" spans="1:33" x14ac:dyDescent="0.2">
      <c r="A51"/>
      <c r="B51"/>
      <c r="C51"/>
      <c r="D51"/>
      <c r="F51"/>
      <c r="G51" s="52"/>
      <c r="O51"/>
      <c r="P51"/>
      <c r="Q51"/>
      <c r="R51"/>
      <c r="S51"/>
      <c r="T51"/>
      <c r="U51"/>
      <c r="V51"/>
      <c r="Y51"/>
      <c r="Z51"/>
      <c r="AA51"/>
      <c r="AB51"/>
      <c r="AC51"/>
      <c r="AD51"/>
      <c r="AE51"/>
      <c r="AF51"/>
      <c r="AG51"/>
    </row>
    <row r="52" spans="1:33" x14ac:dyDescent="0.2">
      <c r="A52"/>
      <c r="B52"/>
      <c r="C52"/>
      <c r="D52"/>
      <c r="F52"/>
      <c r="G52" s="52"/>
    </row>
    <row r="53" spans="1:33" x14ac:dyDescent="0.2">
      <c r="A53"/>
      <c r="B53"/>
      <c r="C53"/>
      <c r="D53"/>
      <c r="F53"/>
      <c r="G53" s="52"/>
    </row>
    <row r="54" spans="1:33" x14ac:dyDescent="0.2">
      <c r="A54"/>
      <c r="B54"/>
      <c r="C54"/>
      <c r="D54"/>
      <c r="F54"/>
      <c r="G54" s="52"/>
    </row>
    <row r="55" spans="1:33" x14ac:dyDescent="0.2">
      <c r="A55"/>
      <c r="B55"/>
      <c r="C55"/>
      <c r="D55"/>
      <c r="F55"/>
      <c r="G55" s="52"/>
    </row>
    <row r="56" spans="1:33" x14ac:dyDescent="0.2">
      <c r="A56"/>
      <c r="B56"/>
      <c r="C56"/>
      <c r="D56"/>
      <c r="F56"/>
      <c r="G56" s="52"/>
    </row>
    <row r="57" spans="1:33" x14ac:dyDescent="0.2">
      <c r="A57"/>
      <c r="B57"/>
      <c r="C57"/>
      <c r="D57"/>
      <c r="F57"/>
      <c r="G57" s="52"/>
    </row>
    <row r="58" spans="1:33" x14ac:dyDescent="0.2">
      <c r="A58"/>
      <c r="B58"/>
      <c r="C58"/>
      <c r="D58"/>
      <c r="F58"/>
      <c r="G58" s="52"/>
    </row>
    <row r="59" spans="1:33" x14ac:dyDescent="0.2">
      <c r="A59"/>
      <c r="B59"/>
      <c r="C59"/>
      <c r="D59"/>
      <c r="F59"/>
      <c r="G59" s="52"/>
    </row>
    <row r="60" spans="1:33" x14ac:dyDescent="0.2">
      <c r="A60"/>
      <c r="B60"/>
      <c r="C60"/>
      <c r="D60"/>
      <c r="F60"/>
      <c r="G60" s="52"/>
    </row>
    <row r="61" spans="1:33" x14ac:dyDescent="0.2">
      <c r="A61"/>
      <c r="B61"/>
      <c r="C61"/>
      <c r="D61"/>
      <c r="F61"/>
      <c r="G61" s="52"/>
    </row>
    <row r="62" spans="1:33" x14ac:dyDescent="0.2">
      <c r="A62"/>
      <c r="B62"/>
      <c r="C62"/>
      <c r="D62"/>
      <c r="F62"/>
      <c r="G62" s="52"/>
    </row>
    <row r="63" spans="1:33" x14ac:dyDescent="0.2">
      <c r="A63"/>
      <c r="B63"/>
      <c r="C63"/>
      <c r="D63"/>
      <c r="F63"/>
      <c r="G63" s="52"/>
    </row>
    <row r="64" spans="1:33" x14ac:dyDescent="0.2">
      <c r="A64"/>
      <c r="B64"/>
      <c r="C64"/>
      <c r="D64"/>
      <c r="F64"/>
      <c r="G64" s="52"/>
    </row>
    <row r="65" spans="1:11" x14ac:dyDescent="0.2">
      <c r="A65"/>
      <c r="B65"/>
      <c r="C65"/>
      <c r="D65"/>
      <c r="F65"/>
      <c r="G65" s="52"/>
    </row>
    <row r="66" spans="1:11" x14ac:dyDescent="0.2">
      <c r="A66"/>
      <c r="B66"/>
      <c r="C66"/>
      <c r="D66"/>
      <c r="F66"/>
      <c r="G66" s="52"/>
    </row>
    <row r="67" spans="1:11" x14ac:dyDescent="0.2">
      <c r="A67"/>
      <c r="B67"/>
      <c r="C67"/>
      <c r="D67"/>
      <c r="F67"/>
      <c r="G67" s="52"/>
    </row>
    <row r="68" spans="1:11" x14ac:dyDescent="0.2">
      <c r="A68"/>
      <c r="B68"/>
      <c r="C68"/>
      <c r="D68"/>
      <c r="F68"/>
      <c r="G68" s="52"/>
    </row>
    <row r="69" spans="1:11" x14ac:dyDescent="0.2">
      <c r="A69"/>
      <c r="B69"/>
      <c r="C69"/>
      <c r="D69"/>
      <c r="F69"/>
      <c r="G69" s="52"/>
    </row>
    <row r="70" spans="1:11" x14ac:dyDescent="0.2">
      <c r="A70"/>
      <c r="B70"/>
      <c r="C70"/>
      <c r="D70"/>
      <c r="F70"/>
      <c r="G70" s="52"/>
    </row>
    <row r="71" spans="1:11" x14ac:dyDescent="0.2">
      <c r="A71"/>
      <c r="B71"/>
      <c r="C71"/>
      <c r="D71"/>
      <c r="F71"/>
      <c r="G71" s="52"/>
      <c r="H71"/>
      <c r="I71"/>
      <c r="J71"/>
      <c r="K71"/>
    </row>
    <row r="72" spans="1:11" x14ac:dyDescent="0.2">
      <c r="A72"/>
      <c r="B72"/>
      <c r="C72"/>
      <c r="D72"/>
      <c r="F72"/>
      <c r="G72" s="52"/>
      <c r="H72"/>
      <c r="I72"/>
      <c r="J72"/>
      <c r="K72"/>
    </row>
    <row r="73" spans="1:11" x14ac:dyDescent="0.2">
      <c r="A73"/>
      <c r="B73"/>
      <c r="C73"/>
      <c r="D73"/>
      <c r="F73"/>
      <c r="G73" s="52"/>
      <c r="H73"/>
      <c r="I73"/>
      <c r="J73"/>
      <c r="K73"/>
    </row>
    <row r="74" spans="1:11" x14ac:dyDescent="0.2">
      <c r="A74"/>
      <c r="B74"/>
      <c r="C74"/>
      <c r="D74"/>
      <c r="F74"/>
      <c r="G74" s="52"/>
      <c r="H74"/>
      <c r="I74"/>
      <c r="J74"/>
      <c r="K74"/>
    </row>
    <row r="75" spans="1:11" x14ac:dyDescent="0.2">
      <c r="A75"/>
      <c r="B75"/>
      <c r="C75"/>
      <c r="D75"/>
      <c r="F75"/>
      <c r="G75" s="52"/>
      <c r="H75"/>
      <c r="I75"/>
      <c r="J75"/>
      <c r="K75"/>
    </row>
    <row r="76" spans="1:11" x14ac:dyDescent="0.2">
      <c r="A76"/>
      <c r="B76"/>
      <c r="C76"/>
      <c r="D76"/>
      <c r="F76"/>
      <c r="G76" s="52"/>
      <c r="H76"/>
      <c r="I76"/>
      <c r="J76"/>
      <c r="K76"/>
    </row>
    <row r="77" spans="1:11" x14ac:dyDescent="0.2">
      <c r="A77"/>
      <c r="B77"/>
      <c r="C77"/>
      <c r="D77"/>
      <c r="F77"/>
      <c r="G77" s="52"/>
      <c r="H77"/>
      <c r="I77"/>
      <c r="J77"/>
      <c r="K77"/>
    </row>
    <row r="78" spans="1:11" x14ac:dyDescent="0.2">
      <c r="A78"/>
      <c r="B78"/>
      <c r="C78"/>
      <c r="D78"/>
      <c r="F78"/>
      <c r="G78" s="52"/>
      <c r="H78"/>
      <c r="I78"/>
      <c r="J78"/>
      <c r="K78"/>
    </row>
    <row r="79" spans="1:11" x14ac:dyDescent="0.2">
      <c r="A79"/>
      <c r="B79"/>
      <c r="C79"/>
      <c r="D79"/>
      <c r="F79"/>
      <c r="G79" s="52"/>
      <c r="H79"/>
      <c r="I79"/>
      <c r="J79"/>
      <c r="K79"/>
    </row>
    <row r="80" spans="1:11" x14ac:dyDescent="0.2">
      <c r="A80"/>
      <c r="B80"/>
      <c r="C80"/>
      <c r="D80"/>
      <c r="F80"/>
      <c r="G80"/>
      <c r="H80"/>
      <c r="I80"/>
      <c r="J80"/>
      <c r="K80"/>
    </row>
    <row r="81" spans="1:11" x14ac:dyDescent="0.2">
      <c r="A81"/>
      <c r="B81"/>
      <c r="C81"/>
      <c r="D81"/>
      <c r="F81"/>
      <c r="G81"/>
      <c r="H81"/>
      <c r="I81"/>
      <c r="J81"/>
      <c r="K81"/>
    </row>
    <row r="82" spans="1:11" x14ac:dyDescent="0.2">
      <c r="A82"/>
      <c r="B82"/>
      <c r="C82"/>
      <c r="D82"/>
      <c r="F82"/>
      <c r="G82"/>
      <c r="H82"/>
      <c r="I82"/>
      <c r="J82"/>
      <c r="K82"/>
    </row>
    <row r="83" spans="1:11" x14ac:dyDescent="0.2">
      <c r="A83"/>
      <c r="B83"/>
      <c r="C83"/>
      <c r="D83"/>
      <c r="F83"/>
      <c r="G83"/>
      <c r="H83"/>
      <c r="I83"/>
      <c r="J83"/>
      <c r="K83"/>
    </row>
    <row r="84" spans="1:11" x14ac:dyDescent="0.2">
      <c r="A84"/>
      <c r="B84"/>
      <c r="C84"/>
      <c r="D84"/>
      <c r="E84"/>
      <c r="F84"/>
      <c r="G84"/>
      <c r="H84"/>
      <c r="I84"/>
      <c r="J84"/>
      <c r="K84"/>
    </row>
    <row r="85" spans="1:11" x14ac:dyDescent="0.2">
      <c r="A85"/>
      <c r="B85"/>
      <c r="C85"/>
      <c r="D85"/>
      <c r="E85"/>
      <c r="F85"/>
      <c r="G85"/>
      <c r="H85"/>
      <c r="I85"/>
      <c r="J85"/>
      <c r="K85"/>
    </row>
    <row r="86" spans="1:11" x14ac:dyDescent="0.2">
      <c r="A86"/>
      <c r="B86"/>
      <c r="C86"/>
      <c r="D86"/>
      <c r="E86"/>
      <c r="F86"/>
      <c r="G86"/>
      <c r="H86"/>
      <c r="I86"/>
      <c r="J86"/>
      <c r="K86"/>
    </row>
    <row r="87" spans="1:11" x14ac:dyDescent="0.2">
      <c r="A87"/>
      <c r="B87"/>
      <c r="C87"/>
      <c r="D87"/>
      <c r="E87"/>
      <c r="F87"/>
      <c r="G87"/>
      <c r="H87"/>
      <c r="I87"/>
      <c r="J87"/>
      <c r="K87"/>
    </row>
    <row r="88" spans="1:11" x14ac:dyDescent="0.2">
      <c r="A88"/>
      <c r="B88"/>
      <c r="C88"/>
      <c r="D88"/>
      <c r="E88"/>
      <c r="F88"/>
      <c r="G88"/>
      <c r="H88"/>
      <c r="I88"/>
      <c r="J88"/>
      <c r="K88"/>
    </row>
    <row r="89" spans="1:11" x14ac:dyDescent="0.2">
      <c r="A89"/>
      <c r="B89"/>
      <c r="C89"/>
      <c r="D89"/>
      <c r="E89"/>
      <c r="F89"/>
      <c r="G89"/>
      <c r="H89"/>
      <c r="I89"/>
      <c r="J89"/>
      <c r="K89"/>
    </row>
    <row r="90" spans="1:11" x14ac:dyDescent="0.2">
      <c r="A90"/>
      <c r="B90"/>
      <c r="C90"/>
      <c r="D90"/>
      <c r="E90"/>
      <c r="F90"/>
      <c r="G90"/>
      <c r="H90"/>
      <c r="I90"/>
      <c r="J90"/>
      <c r="K90"/>
    </row>
    <row r="91" spans="1:11" x14ac:dyDescent="0.2">
      <c r="A91"/>
      <c r="B91"/>
      <c r="C91"/>
      <c r="D91"/>
      <c r="E91"/>
      <c r="F91"/>
      <c r="G91"/>
      <c r="H91"/>
      <c r="I91"/>
      <c r="J91"/>
      <c r="K91"/>
    </row>
    <row r="92" spans="1:11" x14ac:dyDescent="0.2">
      <c r="A92"/>
      <c r="B92"/>
      <c r="C92"/>
      <c r="D92"/>
      <c r="E92"/>
      <c r="F92"/>
      <c r="G92"/>
      <c r="H92"/>
      <c r="I92"/>
      <c r="J92"/>
      <c r="K92"/>
    </row>
    <row r="93" spans="1:11" x14ac:dyDescent="0.2">
      <c r="A93"/>
      <c r="B93"/>
      <c r="C93"/>
      <c r="D93"/>
      <c r="E93"/>
      <c r="F93"/>
      <c r="G93"/>
      <c r="H93"/>
      <c r="I93"/>
      <c r="J93"/>
      <c r="K93"/>
    </row>
    <row r="94" spans="1:11" x14ac:dyDescent="0.2">
      <c r="A94"/>
      <c r="B94"/>
      <c r="C94"/>
      <c r="D94"/>
      <c r="E94"/>
      <c r="F94"/>
      <c r="G94"/>
      <c r="H94"/>
      <c r="I94"/>
      <c r="J94"/>
      <c r="K94"/>
    </row>
    <row r="95" spans="1:11" x14ac:dyDescent="0.2">
      <c r="A95"/>
      <c r="B95"/>
      <c r="C95"/>
      <c r="D95"/>
      <c r="E95"/>
      <c r="F95"/>
      <c r="G95"/>
      <c r="H95"/>
      <c r="I95"/>
      <c r="J95"/>
      <c r="K95"/>
    </row>
    <row r="96" spans="1:11" x14ac:dyDescent="0.2">
      <c r="A96"/>
      <c r="B96"/>
      <c r="C96"/>
      <c r="D96"/>
      <c r="E96"/>
      <c r="F96"/>
      <c r="G96"/>
      <c r="H96"/>
      <c r="I96"/>
      <c r="J96"/>
      <c r="K96"/>
    </row>
    <row r="97" spans="1:11" x14ac:dyDescent="0.2">
      <c r="A97"/>
      <c r="B97"/>
      <c r="C97"/>
      <c r="D97"/>
      <c r="E97"/>
      <c r="F97"/>
      <c r="G97"/>
      <c r="H97"/>
      <c r="I97"/>
      <c r="J97"/>
      <c r="K97"/>
    </row>
    <row r="98" spans="1:11" x14ac:dyDescent="0.2">
      <c r="A98"/>
      <c r="B98"/>
      <c r="C98"/>
      <c r="D98"/>
      <c r="E98"/>
      <c r="F98"/>
      <c r="G98"/>
      <c r="H98"/>
      <c r="I98"/>
      <c r="J98"/>
      <c r="K98"/>
    </row>
    <row r="99" spans="1:11" x14ac:dyDescent="0.2">
      <c r="A99"/>
      <c r="B99"/>
      <c r="C99"/>
      <c r="D99"/>
      <c r="E99"/>
      <c r="F99"/>
      <c r="G99"/>
      <c r="H99"/>
      <c r="I99"/>
      <c r="J99"/>
      <c r="K99"/>
    </row>
    <row r="100" spans="1:11" x14ac:dyDescent="0.2">
      <c r="A100"/>
      <c r="B100"/>
      <c r="C100"/>
      <c r="D100"/>
      <c r="E100"/>
      <c r="F100"/>
      <c r="G100"/>
      <c r="H100"/>
      <c r="I100"/>
      <c r="J100"/>
      <c r="K100"/>
    </row>
    <row r="101" spans="1:11" x14ac:dyDescent="0.2">
      <c r="A101"/>
      <c r="B101"/>
      <c r="C101"/>
      <c r="D101"/>
      <c r="E101"/>
      <c r="F101"/>
      <c r="G101"/>
      <c r="H101"/>
      <c r="I101"/>
      <c r="J101"/>
      <c r="K101"/>
    </row>
    <row r="102" spans="1:11" x14ac:dyDescent="0.2">
      <c r="A102"/>
      <c r="B102"/>
      <c r="C102"/>
      <c r="D102"/>
      <c r="E102"/>
      <c r="F102"/>
      <c r="G102"/>
      <c r="H102"/>
      <c r="I102"/>
      <c r="J102"/>
      <c r="K102"/>
    </row>
    <row r="103" spans="1:11" x14ac:dyDescent="0.2">
      <c r="A103"/>
      <c r="B103"/>
      <c r="C103"/>
      <c r="D103"/>
      <c r="E103"/>
      <c r="F103"/>
      <c r="G103"/>
      <c r="H103"/>
      <c r="I103"/>
      <c r="J103"/>
      <c r="K103"/>
    </row>
    <row r="104" spans="1:11" x14ac:dyDescent="0.2">
      <c r="A104"/>
      <c r="B104"/>
      <c r="C104"/>
      <c r="D104"/>
      <c r="E104"/>
      <c r="F104"/>
      <c r="G104"/>
      <c r="H104"/>
      <c r="I104"/>
      <c r="J104"/>
      <c r="K104"/>
    </row>
    <row r="105" spans="1:11" x14ac:dyDescent="0.2">
      <c r="A105"/>
      <c r="B105"/>
      <c r="C105"/>
      <c r="D105"/>
      <c r="E105"/>
      <c r="F105"/>
      <c r="G105"/>
      <c r="H105"/>
      <c r="I105"/>
      <c r="J105"/>
      <c r="K105"/>
    </row>
    <row r="106" spans="1:11" x14ac:dyDescent="0.2">
      <c r="A106"/>
      <c r="B106"/>
      <c r="C106"/>
      <c r="D106"/>
      <c r="E106"/>
      <c r="F106"/>
      <c r="G106"/>
      <c r="H106"/>
      <c r="I106"/>
      <c r="J106"/>
      <c r="K106"/>
    </row>
    <row r="107" spans="1:11" x14ac:dyDescent="0.2">
      <c r="A107"/>
      <c r="B107"/>
      <c r="C107"/>
      <c r="D107"/>
      <c r="E107"/>
      <c r="F107"/>
      <c r="G107"/>
      <c r="H107"/>
      <c r="I107"/>
      <c r="J107"/>
      <c r="K107"/>
    </row>
    <row r="108" spans="1:11" x14ac:dyDescent="0.2">
      <c r="A108"/>
      <c r="B108"/>
      <c r="C108"/>
      <c r="D108"/>
      <c r="E108"/>
      <c r="F108"/>
      <c r="G108"/>
      <c r="H108"/>
      <c r="I108"/>
      <c r="J108"/>
      <c r="K108"/>
    </row>
    <row r="109" spans="1:11" x14ac:dyDescent="0.2">
      <c r="A109"/>
      <c r="B109"/>
      <c r="C109"/>
      <c r="D109"/>
      <c r="E109"/>
      <c r="F109"/>
      <c r="G109"/>
      <c r="H109"/>
      <c r="I109"/>
      <c r="J109"/>
      <c r="K109"/>
    </row>
    <row r="110" spans="1:11" x14ac:dyDescent="0.2">
      <c r="A110"/>
      <c r="B110"/>
      <c r="C110"/>
      <c r="D110"/>
      <c r="E110"/>
      <c r="F110"/>
      <c r="G110"/>
      <c r="H110"/>
      <c r="I110"/>
      <c r="J110"/>
      <c r="K110"/>
    </row>
    <row r="111" spans="1:11" x14ac:dyDescent="0.2">
      <c r="A111"/>
      <c r="B111"/>
      <c r="C111"/>
      <c r="D111"/>
      <c r="E111"/>
      <c r="F111"/>
      <c r="G111"/>
      <c r="H111"/>
      <c r="I111"/>
      <c r="J111"/>
      <c r="K111"/>
    </row>
    <row r="112" spans="1:11" x14ac:dyDescent="0.2">
      <c r="A112"/>
      <c r="B112"/>
      <c r="C112"/>
      <c r="D112"/>
      <c r="E112"/>
      <c r="F112"/>
      <c r="G112"/>
      <c r="H112"/>
      <c r="I112"/>
      <c r="J112"/>
      <c r="K112"/>
    </row>
    <row r="113" spans="1:11" x14ac:dyDescent="0.2">
      <c r="A113"/>
      <c r="B113"/>
      <c r="C113"/>
      <c r="D113"/>
      <c r="E113"/>
      <c r="F113"/>
      <c r="G113"/>
      <c r="H113"/>
      <c r="I113"/>
      <c r="J113"/>
      <c r="K113"/>
    </row>
    <row r="114" spans="1:11" x14ac:dyDescent="0.2">
      <c r="A114"/>
      <c r="B114"/>
      <c r="C114"/>
      <c r="D114"/>
      <c r="E114"/>
      <c r="F114"/>
      <c r="G114"/>
      <c r="H114"/>
      <c r="I114"/>
      <c r="J114"/>
      <c r="K114"/>
    </row>
    <row r="115" spans="1:11" x14ac:dyDescent="0.2">
      <c r="A115"/>
      <c r="B115"/>
      <c r="C115"/>
      <c r="D115"/>
      <c r="E115"/>
      <c r="F115"/>
      <c r="G115"/>
      <c r="H115"/>
      <c r="I115"/>
      <c r="J115"/>
      <c r="K115"/>
    </row>
    <row r="116" spans="1:11" x14ac:dyDescent="0.2">
      <c r="A116"/>
      <c r="B116"/>
      <c r="C116"/>
      <c r="D116"/>
      <c r="E116"/>
      <c r="F116"/>
      <c r="G116"/>
      <c r="H116"/>
      <c r="I116"/>
      <c r="J116"/>
      <c r="K116"/>
    </row>
    <row r="117" spans="1:11" x14ac:dyDescent="0.2">
      <c r="A117"/>
      <c r="B117"/>
      <c r="C117"/>
      <c r="D117"/>
      <c r="E117"/>
      <c r="F117"/>
      <c r="G117"/>
      <c r="H117"/>
      <c r="I117"/>
      <c r="J117"/>
      <c r="K117"/>
    </row>
    <row r="118" spans="1:11" x14ac:dyDescent="0.2">
      <c r="A118"/>
      <c r="B118"/>
      <c r="C118"/>
      <c r="D118"/>
      <c r="E118"/>
      <c r="F118"/>
      <c r="G118"/>
      <c r="H118"/>
      <c r="I118"/>
      <c r="J118"/>
      <c r="K118"/>
    </row>
    <row r="119" spans="1:11" x14ac:dyDescent="0.2">
      <c r="A119"/>
      <c r="B119"/>
      <c r="C119"/>
      <c r="D119"/>
      <c r="E119"/>
      <c r="F119"/>
      <c r="G119"/>
      <c r="H119"/>
      <c r="I119"/>
      <c r="J119"/>
      <c r="K119"/>
    </row>
    <row r="120" spans="1:11" x14ac:dyDescent="0.2">
      <c r="A120"/>
      <c r="B120"/>
      <c r="C120"/>
      <c r="D120"/>
      <c r="E120"/>
      <c r="F120"/>
      <c r="G120"/>
      <c r="H120"/>
      <c r="I120"/>
      <c r="J120"/>
      <c r="K120"/>
    </row>
    <row r="121" spans="1:11" x14ac:dyDescent="0.2">
      <c r="A121"/>
      <c r="B121"/>
      <c r="C121"/>
      <c r="D121"/>
      <c r="E121"/>
      <c r="F121"/>
      <c r="G121"/>
      <c r="H121"/>
      <c r="I121"/>
      <c r="J121"/>
      <c r="K121"/>
    </row>
    <row r="122" spans="1:11" x14ac:dyDescent="0.2">
      <c r="A122"/>
      <c r="B122"/>
      <c r="C122"/>
      <c r="D122"/>
      <c r="E122"/>
      <c r="F122"/>
      <c r="G122"/>
      <c r="H122"/>
      <c r="I122"/>
      <c r="J122"/>
      <c r="K122"/>
    </row>
    <row r="123" spans="1:11" x14ac:dyDescent="0.2">
      <c r="A123"/>
      <c r="B123"/>
      <c r="C123"/>
      <c r="D123"/>
      <c r="E123"/>
      <c r="F123"/>
      <c r="G123"/>
      <c r="H123"/>
      <c r="I123"/>
      <c r="J123"/>
      <c r="K123"/>
    </row>
    <row r="124" spans="1:11" x14ac:dyDescent="0.2">
      <c r="A124"/>
      <c r="B124"/>
      <c r="C124"/>
      <c r="D124"/>
      <c r="E124"/>
      <c r="F124"/>
      <c r="G124"/>
      <c r="H124"/>
      <c r="I124"/>
      <c r="J124"/>
      <c r="K124"/>
    </row>
    <row r="125" spans="1:11" x14ac:dyDescent="0.2">
      <c r="A125"/>
      <c r="B125"/>
      <c r="C125"/>
      <c r="D125"/>
      <c r="E125"/>
      <c r="F125"/>
      <c r="G125"/>
      <c r="H125"/>
      <c r="I125"/>
      <c r="J125"/>
      <c r="K125"/>
    </row>
    <row r="126" spans="1:11" x14ac:dyDescent="0.2">
      <c r="A126"/>
      <c r="B126"/>
      <c r="C126"/>
      <c r="D126"/>
      <c r="E126"/>
      <c r="F126"/>
      <c r="G126"/>
      <c r="H126"/>
      <c r="I126"/>
      <c r="J126"/>
      <c r="K126"/>
    </row>
    <row r="127" spans="1:11" x14ac:dyDescent="0.2">
      <c r="A127"/>
      <c r="B127"/>
      <c r="C127"/>
      <c r="D127"/>
      <c r="E127"/>
      <c r="F127"/>
      <c r="G127"/>
      <c r="H127"/>
      <c r="I127"/>
      <c r="J127"/>
      <c r="K127"/>
    </row>
    <row r="128" spans="1:11" x14ac:dyDescent="0.2">
      <c r="A128"/>
      <c r="B128"/>
      <c r="C128"/>
      <c r="D128"/>
      <c r="E128"/>
      <c r="F128"/>
      <c r="G128"/>
      <c r="H128"/>
      <c r="I128"/>
      <c r="J128"/>
      <c r="K128"/>
    </row>
    <row r="129" spans="1:11" x14ac:dyDescent="0.2">
      <c r="A129"/>
      <c r="B129"/>
      <c r="C129"/>
      <c r="D129"/>
      <c r="E129"/>
      <c r="F129"/>
      <c r="G129"/>
      <c r="H129"/>
      <c r="I129"/>
      <c r="J129"/>
      <c r="K129"/>
    </row>
    <row r="130" spans="1:11" x14ac:dyDescent="0.2">
      <c r="A130"/>
      <c r="B130"/>
      <c r="C130"/>
      <c r="D130"/>
      <c r="E130"/>
      <c r="F130"/>
      <c r="G130"/>
      <c r="H130"/>
      <c r="I130"/>
      <c r="J130"/>
      <c r="K130"/>
    </row>
    <row r="131" spans="1:11" x14ac:dyDescent="0.2">
      <c r="A131"/>
      <c r="B131"/>
      <c r="C131"/>
      <c r="D131"/>
      <c r="E131"/>
      <c r="F131"/>
      <c r="G131"/>
      <c r="H131"/>
      <c r="I131"/>
      <c r="J131"/>
      <c r="K131"/>
    </row>
    <row r="132" spans="1:11" x14ac:dyDescent="0.2">
      <c r="A132"/>
      <c r="B132"/>
      <c r="C132"/>
      <c r="D132"/>
      <c r="E132"/>
      <c r="F132"/>
      <c r="G132"/>
      <c r="H132"/>
      <c r="I132"/>
      <c r="J132"/>
      <c r="K132"/>
    </row>
    <row r="133" spans="1:11" x14ac:dyDescent="0.2">
      <c r="A133"/>
      <c r="B133"/>
      <c r="C133"/>
      <c r="D133"/>
      <c r="E133"/>
      <c r="F133"/>
      <c r="G133"/>
      <c r="H133"/>
      <c r="I133"/>
      <c r="J133"/>
      <c r="K133"/>
    </row>
    <row r="134" spans="1:11" x14ac:dyDescent="0.2">
      <c r="A134"/>
      <c r="B134"/>
      <c r="C134"/>
      <c r="D134"/>
      <c r="E134"/>
      <c r="F134"/>
      <c r="G134"/>
      <c r="H134"/>
      <c r="I134"/>
      <c r="J134"/>
      <c r="K134"/>
    </row>
    <row r="135" spans="1:11" x14ac:dyDescent="0.2">
      <c r="A135"/>
      <c r="B135"/>
      <c r="C135"/>
      <c r="D135"/>
      <c r="E135"/>
      <c r="F135"/>
      <c r="G135"/>
      <c r="H135"/>
      <c r="I135"/>
      <c r="J135"/>
      <c r="K135"/>
    </row>
    <row r="136" spans="1:11" x14ac:dyDescent="0.2">
      <c r="A136"/>
      <c r="B136"/>
      <c r="C136"/>
      <c r="D136"/>
      <c r="E136"/>
      <c r="F136"/>
      <c r="G136"/>
      <c r="H136"/>
      <c r="I136"/>
      <c r="J136"/>
      <c r="K136"/>
    </row>
    <row r="137" spans="1:11" x14ac:dyDescent="0.2">
      <c r="A137"/>
      <c r="B137"/>
      <c r="C137"/>
      <c r="D137"/>
      <c r="E137"/>
      <c r="F137"/>
      <c r="G137"/>
      <c r="H137"/>
      <c r="I137"/>
      <c r="J137"/>
      <c r="K137"/>
    </row>
    <row r="138" spans="1:11" x14ac:dyDescent="0.2">
      <c r="A138"/>
      <c r="B138"/>
      <c r="C138"/>
      <c r="D138"/>
      <c r="E138"/>
      <c r="F138"/>
      <c r="G138"/>
      <c r="H138"/>
      <c r="I138"/>
      <c r="J138"/>
      <c r="K138"/>
    </row>
    <row r="139" spans="1:11" x14ac:dyDescent="0.2">
      <c r="A139"/>
      <c r="B139"/>
      <c r="C139"/>
      <c r="D139"/>
      <c r="E139"/>
      <c r="F139"/>
      <c r="G139"/>
      <c r="H139"/>
      <c r="I139"/>
      <c r="J139"/>
      <c r="K139"/>
    </row>
    <row r="161" spans="1:11" ht="14.25" x14ac:dyDescent="0.2">
      <c r="A161" s="166" t="s">
        <v>251</v>
      </c>
      <c r="B161" s="166"/>
      <c r="C161" s="165"/>
      <c r="D161" s="165"/>
      <c r="E161" s="165"/>
      <c r="F161" s="165"/>
      <c r="G161" s="1197" t="s">
        <v>250</v>
      </c>
      <c r="H161" s="1197"/>
      <c r="I161" s="1197"/>
      <c r="J161" s="1197"/>
      <c r="K161" s="1197"/>
    </row>
    <row r="162" spans="1:11" x14ac:dyDescent="0.2">
      <c r="A162" s="1170" t="s">
        <v>101</v>
      </c>
      <c r="B162" s="1187" t="s">
        <v>97</v>
      </c>
      <c r="C162" s="1188"/>
      <c r="D162" s="1189"/>
      <c r="E162" s="1187" t="s">
        <v>37</v>
      </c>
      <c r="F162" s="1188"/>
      <c r="G162" s="1189"/>
      <c r="H162" s="1190" t="s">
        <v>153</v>
      </c>
      <c r="I162" s="1191"/>
      <c r="J162" s="1192"/>
      <c r="K162" s="1170" t="s">
        <v>38</v>
      </c>
    </row>
    <row r="163" spans="1:11" x14ac:dyDescent="0.2">
      <c r="A163" s="1171"/>
      <c r="B163" s="1173" t="s">
        <v>228</v>
      </c>
      <c r="C163" s="1173"/>
      <c r="D163" s="1173"/>
      <c r="E163" s="1174" t="s">
        <v>195</v>
      </c>
      <c r="F163" s="1173"/>
      <c r="G163" s="1175"/>
      <c r="H163" s="1174" t="s">
        <v>242</v>
      </c>
      <c r="I163" s="1173"/>
      <c r="J163" s="1173"/>
      <c r="K163" s="1171"/>
    </row>
    <row r="164" spans="1:11" x14ac:dyDescent="0.2">
      <c r="A164" s="1171"/>
      <c r="B164" s="105"/>
      <c r="C164" s="105"/>
      <c r="D164" s="107"/>
      <c r="E164" s="105"/>
      <c r="F164" s="105"/>
      <c r="G164" s="107"/>
      <c r="H164" s="105">
        <v>1384</v>
      </c>
      <c r="I164" s="105">
        <v>1383</v>
      </c>
      <c r="J164" s="105">
        <v>1382</v>
      </c>
      <c r="K164" s="1171"/>
    </row>
    <row r="165" spans="1:11" x14ac:dyDescent="0.2">
      <c r="A165" s="1172"/>
      <c r="B165" s="182"/>
      <c r="C165" s="182"/>
      <c r="D165" s="108"/>
      <c r="E165" s="182"/>
      <c r="F165" s="182"/>
      <c r="G165" s="108"/>
      <c r="H165" s="182"/>
      <c r="I165" s="182"/>
      <c r="J165" s="106"/>
      <c r="K165" s="1172"/>
    </row>
    <row r="166" spans="1:11" x14ac:dyDescent="0.2">
      <c r="A166" s="114" t="s">
        <v>30</v>
      </c>
      <c r="B166" s="152"/>
      <c r="C166" s="152"/>
      <c r="D166" s="152"/>
      <c r="E166" s="202"/>
      <c r="F166" s="153"/>
      <c r="G166" s="153"/>
      <c r="H166" s="154"/>
      <c r="I166" s="154"/>
      <c r="J166" s="154"/>
      <c r="K166" s="105" t="s">
        <v>36</v>
      </c>
    </row>
    <row r="167" spans="1:11" x14ac:dyDescent="0.2">
      <c r="A167" s="126" t="s">
        <v>13</v>
      </c>
      <c r="C167" s="155"/>
      <c r="D167" s="156"/>
      <c r="E167" s="200"/>
      <c r="F167" s="157"/>
      <c r="G167" s="158"/>
      <c r="H167" s="196"/>
      <c r="I167" s="157"/>
      <c r="J167" s="159"/>
      <c r="K167" s="127" t="s">
        <v>59</v>
      </c>
    </row>
    <row r="168" spans="1:11" x14ac:dyDescent="0.2">
      <c r="A168" s="126" t="s">
        <v>15</v>
      </c>
      <c r="C168" s="155"/>
      <c r="D168" s="156"/>
      <c r="E168" s="200"/>
      <c r="F168" s="157"/>
      <c r="G168" s="160"/>
      <c r="H168" s="196"/>
      <c r="I168" s="157"/>
      <c r="J168" s="159"/>
      <c r="K168" s="127" t="s">
        <v>150</v>
      </c>
    </row>
    <row r="169" spans="1:11" x14ac:dyDescent="0.2">
      <c r="A169" s="126" t="s">
        <v>14</v>
      </c>
      <c r="C169" s="155"/>
      <c r="D169" s="156"/>
      <c r="E169" s="200"/>
      <c r="F169" s="157"/>
      <c r="G169" s="158"/>
      <c r="H169" s="196"/>
      <c r="I169" s="157"/>
      <c r="J169" s="159"/>
      <c r="K169" s="127" t="s">
        <v>39</v>
      </c>
    </row>
    <row r="170" spans="1:11" x14ac:dyDescent="0.2">
      <c r="A170" s="126" t="s">
        <v>17</v>
      </c>
      <c r="B170" s="198"/>
      <c r="C170" s="155"/>
      <c r="D170" s="156"/>
      <c r="E170" s="200"/>
      <c r="F170" s="157"/>
      <c r="G170" s="158"/>
      <c r="H170" s="196"/>
      <c r="I170" s="157"/>
      <c r="J170" s="159"/>
      <c r="K170" s="127" t="s">
        <v>170</v>
      </c>
    </row>
    <row r="171" spans="1:11" x14ac:dyDescent="0.2">
      <c r="A171" s="126" t="s">
        <v>16</v>
      </c>
      <c r="B171" s="198"/>
      <c r="C171" s="155"/>
      <c r="D171" s="156"/>
      <c r="E171" s="200"/>
      <c r="F171" s="157"/>
      <c r="G171" s="158"/>
      <c r="H171" s="196"/>
      <c r="I171" s="157"/>
      <c r="J171" s="159"/>
      <c r="K171" s="127" t="s">
        <v>40</v>
      </c>
    </row>
    <row r="172" spans="1:11" x14ac:dyDescent="0.2">
      <c r="A172" s="126" t="s">
        <v>22</v>
      </c>
      <c r="B172" s="198"/>
      <c r="C172" s="155"/>
      <c r="D172" s="156"/>
      <c r="E172" s="200"/>
      <c r="F172" s="157"/>
      <c r="G172" s="158"/>
      <c r="H172" s="196"/>
      <c r="I172" s="157"/>
      <c r="J172" s="159"/>
      <c r="K172" s="127" t="s">
        <v>61</v>
      </c>
    </row>
    <row r="173" spans="1:11" x14ac:dyDescent="0.2">
      <c r="A173" s="126" t="s">
        <v>23</v>
      </c>
      <c r="B173" s="198"/>
      <c r="C173" s="155"/>
      <c r="D173" s="156"/>
      <c r="E173" s="200"/>
      <c r="F173" s="157"/>
      <c r="G173" s="160"/>
      <c r="H173" s="196"/>
      <c r="I173" s="157"/>
      <c r="J173" s="159"/>
      <c r="K173" s="127" t="s">
        <v>109</v>
      </c>
    </row>
    <row r="174" spans="1:11" x14ac:dyDescent="0.2">
      <c r="A174" s="126" t="s">
        <v>104</v>
      </c>
      <c r="B174" s="198"/>
      <c r="C174" s="156"/>
      <c r="D174" s="161"/>
      <c r="E174" s="200"/>
      <c r="F174" s="157"/>
      <c r="G174" s="161"/>
      <c r="H174" s="196"/>
      <c r="I174" s="157"/>
      <c r="J174" s="161"/>
      <c r="K174" s="127" t="s">
        <v>106</v>
      </c>
    </row>
    <row r="175" spans="1:11" x14ac:dyDescent="0.2">
      <c r="A175" s="126" t="s">
        <v>33</v>
      </c>
      <c r="B175" s="198"/>
      <c r="C175" s="155"/>
      <c r="D175" s="156"/>
      <c r="E175" s="200"/>
      <c r="F175" s="157"/>
      <c r="G175" s="160"/>
      <c r="H175" s="196"/>
      <c r="I175" s="157"/>
      <c r="J175" s="159"/>
      <c r="K175" s="127" t="s">
        <v>43</v>
      </c>
    </row>
    <row r="176" spans="1:11" x14ac:dyDescent="0.2">
      <c r="A176" s="126" t="s">
        <v>12</v>
      </c>
      <c r="B176" s="198"/>
      <c r="C176" s="155"/>
      <c r="D176" s="161"/>
      <c r="E176" s="200"/>
      <c r="F176" s="157"/>
      <c r="G176" s="160"/>
      <c r="H176" s="196"/>
      <c r="I176" s="157"/>
      <c r="J176" s="159"/>
      <c r="K176" s="127" t="s">
        <v>70</v>
      </c>
    </row>
    <row r="177" spans="1:11" x14ac:dyDescent="0.2">
      <c r="A177" s="126" t="s">
        <v>21</v>
      </c>
      <c r="B177" s="198"/>
      <c r="C177" s="155"/>
      <c r="D177" s="156"/>
      <c r="E177" s="200"/>
      <c r="F177" s="157"/>
      <c r="G177" s="158"/>
      <c r="H177" s="196"/>
      <c r="I177" s="157"/>
      <c r="J177" s="159"/>
      <c r="K177" s="127" t="s">
        <v>41</v>
      </c>
    </row>
    <row r="178" spans="1:11" x14ac:dyDescent="0.2">
      <c r="A178" s="126" t="s">
        <v>19</v>
      </c>
      <c r="B178" s="198"/>
      <c r="C178" s="155"/>
      <c r="D178" s="161"/>
      <c r="E178" s="200"/>
      <c r="F178" s="157"/>
      <c r="G178" s="160"/>
      <c r="H178" s="196"/>
      <c r="I178" s="157"/>
      <c r="J178" s="159"/>
      <c r="K178" s="127" t="s">
        <v>57</v>
      </c>
    </row>
    <row r="179" spans="1:11" x14ac:dyDescent="0.2">
      <c r="A179" s="126" t="s">
        <v>194</v>
      </c>
      <c r="B179" s="198"/>
      <c r="C179" s="155"/>
      <c r="D179" s="156"/>
      <c r="E179" s="200"/>
      <c r="F179" s="157"/>
      <c r="G179" s="158"/>
      <c r="H179" s="196"/>
      <c r="I179" s="157"/>
      <c r="J179" s="159"/>
      <c r="K179" s="127" t="s">
        <v>171</v>
      </c>
    </row>
    <row r="180" spans="1:11" x14ac:dyDescent="0.2">
      <c r="A180" s="126" t="s">
        <v>20</v>
      </c>
      <c r="B180" s="198"/>
      <c r="C180" s="155"/>
      <c r="D180" s="161"/>
      <c r="E180" s="200"/>
      <c r="F180" s="157"/>
      <c r="G180" s="160"/>
      <c r="H180" s="196"/>
      <c r="I180" s="210"/>
      <c r="J180" s="159"/>
      <c r="K180" s="127" t="s">
        <v>56</v>
      </c>
    </row>
    <row r="181" spans="1:11" x14ac:dyDescent="0.2">
      <c r="A181" s="126" t="s">
        <v>24</v>
      </c>
      <c r="B181" s="198"/>
      <c r="C181" s="155"/>
      <c r="D181" s="161"/>
      <c r="E181" s="200"/>
      <c r="F181" s="157"/>
      <c r="G181" s="160"/>
      <c r="H181" s="196"/>
      <c r="I181" s="157"/>
      <c r="J181" s="159"/>
      <c r="K181" s="127" t="s">
        <v>55</v>
      </c>
    </row>
    <row r="182" spans="1:11" x14ac:dyDescent="0.2">
      <c r="A182" s="126" t="s">
        <v>45</v>
      </c>
      <c r="B182" s="198"/>
      <c r="C182" s="155"/>
      <c r="D182" s="161"/>
      <c r="E182" s="200"/>
      <c r="F182" s="161"/>
      <c r="G182" s="161"/>
      <c r="H182" s="196"/>
      <c r="I182" s="161"/>
      <c r="J182" s="161"/>
      <c r="K182" s="127" t="s">
        <v>139</v>
      </c>
    </row>
    <row r="183" spans="1:11" x14ac:dyDescent="0.2">
      <c r="A183" s="126" t="s">
        <v>8</v>
      </c>
      <c r="B183" s="198"/>
      <c r="C183" s="155"/>
      <c r="D183" s="156"/>
      <c r="E183" s="200"/>
      <c r="F183" s="157"/>
      <c r="G183" s="160"/>
      <c r="H183" s="196"/>
      <c r="I183" s="157"/>
      <c r="J183" s="159"/>
      <c r="K183" s="127" t="s">
        <v>148</v>
      </c>
    </row>
    <row r="184" spans="1:11" x14ac:dyDescent="0.2">
      <c r="A184" s="126" t="s">
        <v>7</v>
      </c>
      <c r="B184" s="198"/>
      <c r="C184" s="155"/>
      <c r="D184" s="156"/>
      <c r="E184" s="200"/>
      <c r="F184" s="157"/>
      <c r="G184" s="160"/>
      <c r="H184" s="196"/>
      <c r="I184" s="157"/>
      <c r="J184" s="159"/>
      <c r="K184" s="127" t="s">
        <v>62</v>
      </c>
    </row>
    <row r="185" spans="1:11" x14ac:dyDescent="0.2">
      <c r="A185" s="126" t="s">
        <v>6</v>
      </c>
      <c r="B185" s="198"/>
      <c r="C185" s="155"/>
      <c r="D185" s="156"/>
      <c r="E185" s="200"/>
      <c r="F185" s="157"/>
      <c r="G185" s="160"/>
      <c r="H185" s="196"/>
      <c r="I185" s="157"/>
      <c r="J185" s="159"/>
      <c r="K185" s="127" t="s">
        <v>44</v>
      </c>
    </row>
    <row r="186" spans="1:11" x14ac:dyDescent="0.2">
      <c r="A186" s="126" t="s">
        <v>5</v>
      </c>
      <c r="B186" s="198"/>
      <c r="C186" s="155"/>
      <c r="D186" s="156"/>
      <c r="E186" s="200"/>
      <c r="F186" s="157"/>
      <c r="G186" s="160"/>
      <c r="H186" s="196"/>
      <c r="I186" s="157"/>
      <c r="J186" s="159"/>
      <c r="K186" s="127" t="s">
        <v>64</v>
      </c>
    </row>
    <row r="187" spans="1:11" x14ac:dyDescent="0.2">
      <c r="A187" s="126" t="s">
        <v>4</v>
      </c>
      <c r="B187" s="198"/>
      <c r="C187" s="155"/>
      <c r="D187" s="156"/>
      <c r="E187" s="200"/>
      <c r="F187" s="157"/>
      <c r="G187" s="160"/>
      <c r="H187" s="196"/>
      <c r="I187" s="157"/>
      <c r="J187" s="159"/>
      <c r="K187" s="127" t="s">
        <v>46</v>
      </c>
    </row>
    <row r="188" spans="1:11" x14ac:dyDescent="0.2">
      <c r="A188" s="126" t="s">
        <v>237</v>
      </c>
      <c r="B188" s="198"/>
      <c r="C188" s="155"/>
      <c r="D188" s="156"/>
      <c r="E188" s="200"/>
      <c r="F188" s="157"/>
      <c r="G188" s="160"/>
      <c r="H188" s="196"/>
      <c r="I188" s="157"/>
      <c r="J188" s="159"/>
      <c r="K188" s="127" t="s">
        <v>47</v>
      </c>
    </row>
    <row r="189" spans="1:11" ht="11.25" customHeight="1" x14ac:dyDescent="0.2">
      <c r="A189" s="126" t="s">
        <v>11</v>
      </c>
      <c r="B189" s="198"/>
      <c r="C189" s="155"/>
      <c r="D189" s="161"/>
      <c r="E189" s="200"/>
      <c r="F189" s="157"/>
      <c r="G189" s="160"/>
      <c r="H189" s="196"/>
      <c r="I189" s="157"/>
      <c r="J189" s="159"/>
      <c r="K189" s="127" t="s">
        <v>54</v>
      </c>
    </row>
    <row r="190" spans="1:11" ht="11.25" customHeight="1" x14ac:dyDescent="0.2">
      <c r="A190" s="126" t="s">
        <v>236</v>
      </c>
      <c r="B190" s="203"/>
      <c r="C190" s="156"/>
      <c r="D190" s="161"/>
      <c r="E190" s="200"/>
      <c r="F190" s="159"/>
      <c r="G190" s="186"/>
      <c r="H190" s="196"/>
      <c r="I190" s="159"/>
      <c r="J190" s="187"/>
      <c r="K190" s="127" t="s">
        <v>107</v>
      </c>
    </row>
    <row r="191" spans="1:11" ht="11.25" customHeight="1" x14ac:dyDescent="0.2">
      <c r="A191" s="126" t="s">
        <v>178</v>
      </c>
      <c r="B191" s="198"/>
      <c r="C191" s="155"/>
      <c r="D191" s="161"/>
      <c r="E191" s="200"/>
      <c r="F191" s="157"/>
      <c r="G191" s="161"/>
      <c r="H191" s="196"/>
      <c r="I191" s="157"/>
      <c r="J191" s="161"/>
      <c r="K191" s="127" t="s">
        <v>69</v>
      </c>
    </row>
    <row r="192" spans="1:11" ht="10.5" customHeight="1" x14ac:dyDescent="0.2">
      <c r="A192" s="126" t="s">
        <v>27</v>
      </c>
      <c r="B192" s="198"/>
      <c r="C192" s="155"/>
      <c r="D192" s="161"/>
      <c r="E192" s="200"/>
      <c r="F192" s="157"/>
      <c r="G192" s="161"/>
      <c r="H192" s="196"/>
      <c r="I192" s="157"/>
      <c r="J192" s="161"/>
      <c r="K192" s="127" t="s">
        <v>53</v>
      </c>
    </row>
    <row r="193" spans="1:11" ht="12" customHeight="1" x14ac:dyDescent="0.2">
      <c r="A193" s="126" t="s">
        <v>25</v>
      </c>
      <c r="B193" s="198"/>
      <c r="C193" s="155"/>
      <c r="D193" s="159"/>
      <c r="E193" s="200"/>
      <c r="F193" s="157"/>
      <c r="G193" s="160"/>
      <c r="H193" s="196"/>
      <c r="I193" s="157"/>
      <c r="J193" s="159"/>
      <c r="K193" s="127" t="s">
        <v>119</v>
      </c>
    </row>
    <row r="194" spans="1:11" ht="12" customHeight="1" x14ac:dyDescent="0.2">
      <c r="A194" s="126" t="s">
        <v>3</v>
      </c>
      <c r="B194" s="198"/>
      <c r="C194" s="155"/>
      <c r="D194" s="156"/>
      <c r="E194" s="200"/>
      <c r="F194" s="157"/>
      <c r="G194" s="160"/>
      <c r="H194" s="196"/>
      <c r="I194" s="157"/>
      <c r="J194" s="159"/>
      <c r="K194" s="127" t="s">
        <v>149</v>
      </c>
    </row>
    <row r="195" spans="1:11" ht="11.25" customHeight="1" x14ac:dyDescent="0.2">
      <c r="A195" s="126" t="s">
        <v>2</v>
      </c>
      <c r="B195" s="198"/>
      <c r="C195" s="155"/>
      <c r="D195" s="156"/>
      <c r="E195" s="200"/>
      <c r="F195" s="157"/>
      <c r="G195" s="160"/>
      <c r="H195" s="196"/>
      <c r="I195" s="157"/>
      <c r="J195" s="159"/>
      <c r="K195" s="127" t="s">
        <v>141</v>
      </c>
    </row>
    <row r="196" spans="1:11" ht="11.25" customHeight="1" x14ac:dyDescent="0.2">
      <c r="A196" s="126" t="s">
        <v>26</v>
      </c>
      <c r="B196" s="198"/>
      <c r="C196" s="155"/>
      <c r="D196" s="156"/>
      <c r="E196" s="200"/>
      <c r="F196" s="157"/>
      <c r="G196" s="160"/>
      <c r="H196" s="196"/>
      <c r="I196" s="157"/>
      <c r="J196" s="159"/>
      <c r="K196" s="127" t="s">
        <v>52</v>
      </c>
    </row>
    <row r="197" spans="1:11" x14ac:dyDescent="0.2">
      <c r="A197" s="126" t="s">
        <v>10</v>
      </c>
      <c r="B197" s="198"/>
      <c r="C197" s="155"/>
      <c r="D197" s="156"/>
      <c r="E197" s="200"/>
      <c r="F197" s="157"/>
      <c r="G197" s="160"/>
      <c r="H197" s="196"/>
      <c r="I197" s="157"/>
      <c r="J197" s="159"/>
      <c r="K197" s="127" t="s">
        <v>66</v>
      </c>
    </row>
    <row r="198" spans="1:11" x14ac:dyDescent="0.2">
      <c r="A198" s="126" t="s">
        <v>48</v>
      </c>
      <c r="B198" s="198"/>
      <c r="C198" s="155"/>
      <c r="D198" s="156"/>
      <c r="E198" s="200"/>
      <c r="F198" s="157"/>
      <c r="G198" s="160"/>
      <c r="H198" s="196"/>
      <c r="I198" s="157"/>
      <c r="J198" s="159"/>
      <c r="K198" s="127" t="s">
        <v>49</v>
      </c>
    </row>
    <row r="199" spans="1:11" x14ac:dyDescent="0.2">
      <c r="A199" s="126" t="s">
        <v>9</v>
      </c>
      <c r="B199" s="198"/>
      <c r="C199" s="155"/>
      <c r="D199" s="156"/>
      <c r="E199" s="200"/>
      <c r="F199" s="157"/>
      <c r="G199" s="160"/>
      <c r="H199" s="196"/>
      <c r="I199" s="157"/>
      <c r="J199" s="159"/>
      <c r="K199" s="127" t="s">
        <v>50</v>
      </c>
    </row>
    <row r="200" spans="1:11" x14ac:dyDescent="0.2">
      <c r="A200" s="128" t="s">
        <v>235</v>
      </c>
      <c r="B200" s="199"/>
      <c r="C200" s="162"/>
      <c r="D200" s="162"/>
      <c r="E200" s="201"/>
      <c r="F200" s="163"/>
      <c r="G200" s="164"/>
      <c r="H200" s="197"/>
      <c r="I200" s="163"/>
      <c r="J200" s="163"/>
      <c r="K200" s="129" t="s">
        <v>51</v>
      </c>
    </row>
  </sheetData>
  <mergeCells count="24">
    <mergeCell ref="A1:K1"/>
    <mergeCell ref="A3:K3"/>
    <mergeCell ref="G161:K161"/>
    <mergeCell ref="E5:G5"/>
    <mergeCell ref="H5:J5"/>
    <mergeCell ref="A2:K2"/>
    <mergeCell ref="K4:K8"/>
    <mergeCell ref="G45:H45"/>
    <mergeCell ref="K162:K165"/>
    <mergeCell ref="B163:D163"/>
    <mergeCell ref="E163:G163"/>
    <mergeCell ref="H163:J163"/>
    <mergeCell ref="A4:A8"/>
    <mergeCell ref="B4:D4"/>
    <mergeCell ref="B6:D6"/>
    <mergeCell ref="H4:J4"/>
    <mergeCell ref="H6:J6"/>
    <mergeCell ref="A162:A165"/>
    <mergeCell ref="B162:D162"/>
    <mergeCell ref="E162:G162"/>
    <mergeCell ref="H162:J162"/>
    <mergeCell ref="E4:G4"/>
    <mergeCell ref="E6:G6"/>
    <mergeCell ref="B5:D5"/>
  </mergeCells>
  <phoneticPr fontId="0" type="noConversion"/>
  <pageMargins left="0.47" right="0.41" top="0.75" bottom="0.75" header="0.3" footer="0.3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opLeftCell="A2" zoomScale="130" zoomScaleNormal="130" workbookViewId="0">
      <selection activeCell="B20" sqref="B20"/>
    </sheetView>
  </sheetViews>
  <sheetFormatPr defaultRowHeight="12.75" x14ac:dyDescent="0.2"/>
  <cols>
    <col min="1" max="1" width="16.83203125" style="21" customWidth="1"/>
    <col min="2" max="2" width="12.83203125" style="21" customWidth="1"/>
    <col min="3" max="3" width="14.33203125" style="21" customWidth="1"/>
    <col min="4" max="4" width="11.83203125" style="21" customWidth="1"/>
    <col min="5" max="5" width="11.1640625" style="21" customWidth="1"/>
    <col min="6" max="6" width="12.1640625" style="21" customWidth="1"/>
    <col min="7" max="7" width="13.5" style="21" customWidth="1"/>
    <col min="8" max="8" width="15.6640625" style="21" customWidth="1"/>
    <col min="9" max="9" width="11.83203125" style="21" customWidth="1"/>
    <col min="10" max="10" width="11.5" style="21" customWidth="1"/>
    <col min="11" max="11" width="8.83203125" style="21" customWidth="1"/>
    <col min="12" max="12" width="8.6640625" style="21" customWidth="1"/>
    <col min="13" max="13" width="7.6640625" style="21" customWidth="1"/>
    <col min="14" max="15" width="9.33203125" style="21"/>
    <col min="16" max="16" width="12" style="21" customWidth="1"/>
    <col min="17" max="17" width="8.6640625" style="21" customWidth="1"/>
    <col min="18" max="20" width="9.33203125" style="21" hidden="1" customWidth="1"/>
    <col min="21" max="21" width="9.33203125" style="21"/>
    <col min="22" max="22" width="18.5" style="21" customWidth="1"/>
    <col min="23" max="16384" width="9.33203125" style="21"/>
  </cols>
  <sheetData>
    <row r="1" spans="1:23" ht="24" customHeight="1" x14ac:dyDescent="0.25">
      <c r="A1" s="1169" t="s">
        <v>876</v>
      </c>
      <c r="B1" s="1210"/>
      <c r="C1" s="1210"/>
      <c r="D1" s="1210"/>
      <c r="E1" s="1210"/>
      <c r="F1" s="1210"/>
      <c r="G1" s="1210"/>
      <c r="H1" s="1210"/>
      <c r="I1" s="212"/>
      <c r="J1" s="212"/>
      <c r="K1" s="212"/>
    </row>
    <row r="2" spans="1:23" ht="18.75" customHeight="1" x14ac:dyDescent="0.25">
      <c r="A2" s="1208" t="s">
        <v>849</v>
      </c>
      <c r="B2" s="1209"/>
      <c r="C2" s="1209"/>
      <c r="D2" s="1209"/>
      <c r="E2" s="1209"/>
      <c r="F2" s="1209"/>
      <c r="G2" s="1209"/>
      <c r="H2" s="1209"/>
      <c r="I2" s="212"/>
      <c r="J2" s="212"/>
      <c r="K2" s="212"/>
    </row>
    <row r="3" spans="1:23" ht="13.5" customHeight="1" x14ac:dyDescent="0.25">
      <c r="A3" s="1169" t="s">
        <v>725</v>
      </c>
      <c r="B3" s="1210"/>
      <c r="C3" s="1210"/>
      <c r="D3" s="1210"/>
      <c r="E3" s="1210"/>
      <c r="F3" s="1210"/>
      <c r="G3" s="1210"/>
      <c r="H3" s="1210"/>
      <c r="I3" s="257"/>
      <c r="J3" s="257"/>
    </row>
    <row r="4" spans="1:23" ht="4.5" customHeight="1" thickBot="1" x14ac:dyDescent="0.35">
      <c r="A4" s="255"/>
      <c r="B4" s="255"/>
      <c r="C4" s="255"/>
      <c r="D4" s="255"/>
      <c r="E4" s="255"/>
      <c r="F4" s="255"/>
      <c r="G4" s="256"/>
      <c r="H4" s="256"/>
    </row>
    <row r="5" spans="1:23" ht="23.25" customHeight="1" x14ac:dyDescent="0.2">
      <c r="A5" s="1211" t="s">
        <v>364</v>
      </c>
      <c r="B5" s="1217" t="s">
        <v>848</v>
      </c>
      <c r="C5" s="1217"/>
      <c r="D5" s="1218"/>
      <c r="E5" s="1217" t="s">
        <v>847</v>
      </c>
      <c r="F5" s="1217"/>
      <c r="G5" s="1218"/>
      <c r="H5" s="1214" t="s">
        <v>375</v>
      </c>
    </row>
    <row r="6" spans="1:23" ht="12.75" customHeight="1" thickBot="1" x14ac:dyDescent="0.25">
      <c r="A6" s="1212"/>
      <c r="B6" s="1219" t="s">
        <v>290</v>
      </c>
      <c r="C6" s="1220"/>
      <c r="D6" s="1221"/>
      <c r="E6" s="1219" t="s">
        <v>289</v>
      </c>
      <c r="F6" s="1220"/>
      <c r="G6" s="1221"/>
      <c r="H6" s="1215"/>
      <c r="O6" s="195"/>
      <c r="P6" s="195"/>
      <c r="V6" s="542"/>
      <c r="W6" s="34"/>
    </row>
    <row r="7" spans="1:23" ht="20.25" customHeight="1" x14ac:dyDescent="0.2">
      <c r="A7" s="1212"/>
      <c r="B7" s="282">
        <v>1396</v>
      </c>
      <c r="C7" s="282">
        <v>1395</v>
      </c>
      <c r="D7" s="282">
        <v>1394</v>
      </c>
      <c r="E7" s="282">
        <v>1396</v>
      </c>
      <c r="F7" s="282">
        <v>1395</v>
      </c>
      <c r="G7" s="282">
        <v>1394</v>
      </c>
      <c r="H7" s="1215"/>
      <c r="O7" s="195"/>
      <c r="P7" s="195"/>
      <c r="V7" s="543"/>
      <c r="W7" s="34"/>
    </row>
    <row r="8" spans="1:23" ht="28.5" customHeight="1" thickBot="1" x14ac:dyDescent="0.25">
      <c r="A8" s="1213"/>
      <c r="B8" s="415" t="s">
        <v>741</v>
      </c>
      <c r="C8" s="415" t="s">
        <v>665</v>
      </c>
      <c r="D8" s="415" t="s">
        <v>643</v>
      </c>
      <c r="E8" s="415" t="s">
        <v>741</v>
      </c>
      <c r="F8" s="415" t="s">
        <v>665</v>
      </c>
      <c r="G8" s="415" t="s">
        <v>643</v>
      </c>
      <c r="H8" s="1216"/>
      <c r="O8" s="195"/>
      <c r="P8" s="195"/>
      <c r="V8" s="543"/>
    </row>
    <row r="9" spans="1:23" ht="12" customHeight="1" x14ac:dyDescent="0.2">
      <c r="A9" s="960" t="s">
        <v>30</v>
      </c>
      <c r="B9" s="961">
        <f>SUM(B10:B43)</f>
        <v>262266</v>
      </c>
      <c r="C9" s="962">
        <v>272272</v>
      </c>
      <c r="D9" s="962">
        <f>SUM(D10:D43)</f>
        <v>285048</v>
      </c>
      <c r="E9" s="961">
        <f>SUM(E10:E43)</f>
        <v>1917</v>
      </c>
      <c r="F9" s="963">
        <v>1972</v>
      </c>
      <c r="G9" s="963">
        <f>SUM(G10:G43)</f>
        <v>2046</v>
      </c>
      <c r="H9" s="964" t="s">
        <v>473</v>
      </c>
      <c r="I9" s="30"/>
      <c r="J9" s="30"/>
      <c r="O9" s="195"/>
      <c r="P9" s="195"/>
      <c r="V9" s="543"/>
    </row>
    <row r="10" spans="1:23" ht="12" customHeight="1" x14ac:dyDescent="0.2">
      <c r="A10" s="404" t="s">
        <v>13</v>
      </c>
      <c r="B10" s="21">
        <v>3853</v>
      </c>
      <c r="C10" s="21">
        <v>3877</v>
      </c>
      <c r="D10" s="21">
        <v>4520</v>
      </c>
      <c r="E10" s="21">
        <v>26</v>
      </c>
      <c r="F10" s="21">
        <v>25</v>
      </c>
      <c r="G10" s="21">
        <v>31</v>
      </c>
      <c r="H10" s="544" t="s">
        <v>59</v>
      </c>
      <c r="I10"/>
      <c r="J10" s="30"/>
      <c r="O10" s="195"/>
      <c r="P10" s="195"/>
      <c r="V10" s="543"/>
    </row>
    <row r="11" spans="1:23" ht="12" customHeight="1" x14ac:dyDescent="0.2">
      <c r="A11" s="965" t="s">
        <v>15</v>
      </c>
      <c r="B11" s="947">
        <v>4545</v>
      </c>
      <c r="C11" s="947">
        <v>5265</v>
      </c>
      <c r="D11" s="947">
        <v>6308</v>
      </c>
      <c r="E11" s="947">
        <v>34</v>
      </c>
      <c r="F11" s="947">
        <v>42</v>
      </c>
      <c r="G11" s="947">
        <v>50</v>
      </c>
      <c r="H11" s="966" t="s">
        <v>150</v>
      </c>
      <c r="J11" s="30"/>
      <c r="O11" s="195"/>
      <c r="P11" s="195"/>
      <c r="V11" s="543"/>
    </row>
    <row r="12" spans="1:23" ht="12" customHeight="1" x14ac:dyDescent="0.2">
      <c r="A12" s="404" t="s">
        <v>14</v>
      </c>
      <c r="B12" s="21">
        <v>7389</v>
      </c>
      <c r="C12" s="21">
        <v>9931</v>
      </c>
      <c r="D12" s="21">
        <v>11700</v>
      </c>
      <c r="E12" s="21">
        <v>38</v>
      </c>
      <c r="F12" s="21">
        <v>51</v>
      </c>
      <c r="G12" s="21">
        <v>63</v>
      </c>
      <c r="H12" s="544" t="s">
        <v>151</v>
      </c>
      <c r="I12"/>
      <c r="J12" s="30"/>
      <c r="O12" s="195"/>
      <c r="P12" s="195"/>
      <c r="V12" s="543"/>
    </row>
    <row r="13" spans="1:23" ht="12" customHeight="1" x14ac:dyDescent="0.2">
      <c r="A13" s="965" t="s">
        <v>17</v>
      </c>
      <c r="B13" s="947">
        <v>535</v>
      </c>
      <c r="C13" s="947">
        <v>535</v>
      </c>
      <c r="D13" s="947">
        <v>535</v>
      </c>
      <c r="E13" s="947">
        <v>4</v>
      </c>
      <c r="F13" s="947">
        <v>4</v>
      </c>
      <c r="G13" s="947">
        <v>4</v>
      </c>
      <c r="H13" s="966" t="s">
        <v>60</v>
      </c>
      <c r="I13"/>
      <c r="J13" s="30"/>
      <c r="O13" s="195"/>
      <c r="P13" s="195"/>
      <c r="V13" s="543"/>
    </row>
    <row r="14" spans="1:23" ht="12" customHeight="1" x14ac:dyDescent="0.2">
      <c r="A14" s="404" t="s">
        <v>16</v>
      </c>
      <c r="B14" s="21">
        <v>7649</v>
      </c>
      <c r="C14" s="21">
        <v>7649</v>
      </c>
      <c r="D14" s="21">
        <v>8290</v>
      </c>
      <c r="E14" s="21">
        <v>69</v>
      </c>
      <c r="F14" s="21">
        <v>69</v>
      </c>
      <c r="G14" s="21">
        <v>75</v>
      </c>
      <c r="H14" s="544" t="s">
        <v>40</v>
      </c>
      <c r="I14"/>
      <c r="J14" s="30"/>
      <c r="O14" s="195"/>
      <c r="P14" s="195"/>
      <c r="V14" s="543"/>
    </row>
    <row r="15" spans="1:23" ht="12" customHeight="1" x14ac:dyDescent="0.2">
      <c r="A15" s="965" t="s">
        <v>22</v>
      </c>
      <c r="B15" s="947">
        <v>2124</v>
      </c>
      <c r="C15" s="947">
        <v>2124</v>
      </c>
      <c r="D15" s="947">
        <v>2639</v>
      </c>
      <c r="E15" s="947">
        <v>37</v>
      </c>
      <c r="F15" s="947">
        <v>37</v>
      </c>
      <c r="G15" s="947">
        <v>41</v>
      </c>
      <c r="H15" s="966" t="s">
        <v>61</v>
      </c>
      <c r="I15"/>
      <c r="J15" s="30"/>
      <c r="O15" s="195"/>
      <c r="P15" s="195"/>
      <c r="V15" s="543"/>
    </row>
    <row r="16" spans="1:23" ht="12" customHeight="1" x14ac:dyDescent="0.2">
      <c r="A16" s="404" t="s">
        <v>23</v>
      </c>
      <c r="B16" s="21">
        <v>108</v>
      </c>
      <c r="C16" s="21">
        <v>119</v>
      </c>
      <c r="D16" s="21">
        <v>119</v>
      </c>
      <c r="E16" s="21">
        <v>2</v>
      </c>
      <c r="F16" s="21">
        <v>3</v>
      </c>
      <c r="G16" s="21">
        <v>3</v>
      </c>
      <c r="H16" s="544" t="s">
        <v>109</v>
      </c>
      <c r="I16"/>
      <c r="J16" s="30"/>
      <c r="O16" s="195"/>
      <c r="P16" s="195"/>
      <c r="V16" s="543"/>
    </row>
    <row r="17" spans="1:22" ht="12" customHeight="1" x14ac:dyDescent="0.2">
      <c r="A17" s="965" t="s">
        <v>196</v>
      </c>
      <c r="B17" s="947">
        <v>1139</v>
      </c>
      <c r="C17" s="947">
        <v>1139</v>
      </c>
      <c r="D17" s="947">
        <v>1139</v>
      </c>
      <c r="E17" s="947">
        <v>3</v>
      </c>
      <c r="F17" s="947">
        <v>3</v>
      </c>
      <c r="G17" s="947">
        <v>3</v>
      </c>
      <c r="H17" s="966" t="s">
        <v>106</v>
      </c>
      <c r="I17"/>
      <c r="J17" s="30"/>
      <c r="O17" s="195"/>
      <c r="P17" s="195"/>
      <c r="V17" s="543"/>
    </row>
    <row r="18" spans="1:22" ht="12" customHeight="1" x14ac:dyDescent="0.2">
      <c r="A18" s="404" t="s">
        <v>33</v>
      </c>
      <c r="B18" s="21">
        <v>11993</v>
      </c>
      <c r="C18" s="21">
        <v>12151</v>
      </c>
      <c r="D18" s="21">
        <v>12311</v>
      </c>
      <c r="E18" s="21">
        <v>119</v>
      </c>
      <c r="F18" s="21">
        <v>119</v>
      </c>
      <c r="G18" s="21">
        <v>122</v>
      </c>
      <c r="H18" s="544" t="s">
        <v>43</v>
      </c>
      <c r="I18"/>
      <c r="J18"/>
      <c r="K18"/>
      <c r="L18"/>
      <c r="M18"/>
      <c r="N18"/>
      <c r="O18"/>
      <c r="P18"/>
      <c r="V18" s="543"/>
    </row>
    <row r="19" spans="1:22" ht="12" customHeight="1" x14ac:dyDescent="0.2">
      <c r="A19" s="965" t="s">
        <v>12</v>
      </c>
      <c r="B19" s="947">
        <v>6103</v>
      </c>
      <c r="C19" s="947">
        <v>6067</v>
      </c>
      <c r="D19" s="947">
        <v>5974</v>
      </c>
      <c r="E19" s="947">
        <v>164</v>
      </c>
      <c r="F19" s="947">
        <v>145</v>
      </c>
      <c r="G19" s="947">
        <v>142</v>
      </c>
      <c r="H19" s="966" t="s">
        <v>70</v>
      </c>
      <c r="I19"/>
      <c r="J19"/>
      <c r="K19"/>
      <c r="L19"/>
      <c r="M19"/>
      <c r="N19"/>
      <c r="O19"/>
      <c r="P19"/>
      <c r="V19" s="543"/>
    </row>
    <row r="20" spans="1:22" ht="12" customHeight="1" x14ac:dyDescent="0.2">
      <c r="A20" s="404" t="s">
        <v>21</v>
      </c>
      <c r="B20" s="21">
        <v>978</v>
      </c>
      <c r="C20" s="21">
        <v>1092</v>
      </c>
      <c r="D20" s="21">
        <v>1335</v>
      </c>
      <c r="E20" s="21">
        <v>13</v>
      </c>
      <c r="F20" s="21">
        <v>15</v>
      </c>
      <c r="G20" s="21">
        <v>17</v>
      </c>
      <c r="H20" s="544" t="s">
        <v>41</v>
      </c>
      <c r="I20"/>
      <c r="J20"/>
      <c r="K20"/>
      <c r="L20"/>
      <c r="M20"/>
      <c r="N20"/>
      <c r="O20"/>
      <c r="P20"/>
      <c r="V20" s="543"/>
    </row>
    <row r="21" spans="1:22" ht="12" customHeight="1" x14ac:dyDescent="0.2">
      <c r="A21" s="965" t="s">
        <v>19</v>
      </c>
      <c r="B21" s="947">
        <v>0</v>
      </c>
      <c r="C21" s="947">
        <v>0</v>
      </c>
      <c r="D21" s="947">
        <v>0</v>
      </c>
      <c r="E21" s="947">
        <v>0</v>
      </c>
      <c r="F21" s="947">
        <v>0</v>
      </c>
      <c r="G21" s="947">
        <v>0</v>
      </c>
      <c r="H21" s="966" t="s">
        <v>57</v>
      </c>
      <c r="I21"/>
      <c r="J21"/>
      <c r="K21"/>
      <c r="L21"/>
      <c r="M21"/>
      <c r="N21"/>
      <c r="O21"/>
      <c r="P21"/>
      <c r="V21" s="543"/>
    </row>
    <row r="22" spans="1:22" ht="12" customHeight="1" x14ac:dyDescent="0.2">
      <c r="A22" s="404" t="s">
        <v>194</v>
      </c>
      <c r="B22" s="21">
        <v>6294</v>
      </c>
      <c r="C22" s="21">
        <v>7745</v>
      </c>
      <c r="D22" s="21">
        <v>8553</v>
      </c>
      <c r="E22" s="21">
        <v>34</v>
      </c>
      <c r="F22" s="21">
        <v>41</v>
      </c>
      <c r="G22" s="21">
        <v>46</v>
      </c>
      <c r="H22" s="544" t="s">
        <v>42</v>
      </c>
      <c r="I22"/>
      <c r="J22"/>
      <c r="K22"/>
      <c r="L22"/>
      <c r="M22"/>
      <c r="N22"/>
      <c r="O22"/>
      <c r="P22"/>
      <c r="V22" s="543"/>
    </row>
    <row r="23" spans="1:22" ht="12" customHeight="1" x14ac:dyDescent="0.2">
      <c r="A23" s="965" t="s">
        <v>20</v>
      </c>
      <c r="B23" s="947">
        <v>6480</v>
      </c>
      <c r="C23" s="947">
        <v>6922</v>
      </c>
      <c r="D23" s="947">
        <v>6922</v>
      </c>
      <c r="E23" s="947">
        <v>64</v>
      </c>
      <c r="F23" s="947">
        <v>69</v>
      </c>
      <c r="G23" s="947">
        <v>67</v>
      </c>
      <c r="H23" s="966" t="s">
        <v>56</v>
      </c>
      <c r="I23"/>
      <c r="J23"/>
      <c r="K23"/>
      <c r="L23"/>
      <c r="M23"/>
      <c r="N23"/>
      <c r="O23"/>
      <c r="P23"/>
      <c r="V23" s="543"/>
    </row>
    <row r="24" spans="1:22" ht="12" customHeight="1" x14ac:dyDescent="0.2">
      <c r="A24" s="404" t="s">
        <v>24</v>
      </c>
      <c r="B24" s="21">
        <v>1415</v>
      </c>
      <c r="C24" s="21">
        <v>2655</v>
      </c>
      <c r="D24" s="21">
        <v>3079</v>
      </c>
      <c r="E24" s="21">
        <v>16</v>
      </c>
      <c r="F24" s="21">
        <v>22</v>
      </c>
      <c r="G24" s="21">
        <v>26</v>
      </c>
      <c r="H24" s="545" t="s">
        <v>468</v>
      </c>
      <c r="I24"/>
      <c r="J24"/>
      <c r="K24"/>
      <c r="L24"/>
      <c r="M24"/>
      <c r="N24"/>
      <c r="O24"/>
      <c r="P24"/>
      <c r="V24" s="543"/>
    </row>
    <row r="25" spans="1:22" ht="12" customHeight="1" x14ac:dyDescent="0.2">
      <c r="A25" s="965" t="s">
        <v>45</v>
      </c>
      <c r="B25" s="947">
        <v>0</v>
      </c>
      <c r="C25" s="947">
        <v>0</v>
      </c>
      <c r="D25" s="947">
        <v>0</v>
      </c>
      <c r="E25" s="947">
        <v>0</v>
      </c>
      <c r="F25" s="947">
        <v>0</v>
      </c>
      <c r="G25" s="947">
        <v>0</v>
      </c>
      <c r="H25" s="966" t="s">
        <v>139</v>
      </c>
      <c r="I25"/>
      <c r="J25"/>
      <c r="K25"/>
      <c r="L25"/>
      <c r="M25"/>
      <c r="N25"/>
      <c r="O25"/>
      <c r="P25"/>
      <c r="V25" s="543"/>
    </row>
    <row r="26" spans="1:22" ht="12" customHeight="1" x14ac:dyDescent="0.2">
      <c r="A26" s="404" t="s">
        <v>8</v>
      </c>
      <c r="B26" s="21">
        <v>66494</v>
      </c>
      <c r="C26" s="21">
        <v>67617</v>
      </c>
      <c r="D26" s="21">
        <v>71408</v>
      </c>
      <c r="E26" s="21">
        <v>171</v>
      </c>
      <c r="F26" s="21">
        <v>175</v>
      </c>
      <c r="G26" s="21">
        <v>193</v>
      </c>
      <c r="H26" s="544" t="s">
        <v>148</v>
      </c>
      <c r="I26"/>
      <c r="J26"/>
      <c r="K26"/>
      <c r="L26"/>
      <c r="M26"/>
      <c r="N26"/>
      <c r="O26"/>
      <c r="P26"/>
      <c r="V26" s="543"/>
    </row>
    <row r="27" spans="1:22" ht="12" customHeight="1" x14ac:dyDescent="0.2">
      <c r="A27" s="965" t="s">
        <v>7</v>
      </c>
      <c r="B27" s="947">
        <v>10949</v>
      </c>
      <c r="C27" s="947">
        <v>12221</v>
      </c>
      <c r="D27" s="947">
        <v>14769</v>
      </c>
      <c r="E27" s="947">
        <v>49</v>
      </c>
      <c r="F27" s="947">
        <v>52</v>
      </c>
      <c r="G27" s="947">
        <v>56</v>
      </c>
      <c r="H27" s="966" t="s">
        <v>62</v>
      </c>
      <c r="I27"/>
      <c r="J27"/>
      <c r="K27"/>
      <c r="L27"/>
      <c r="M27"/>
      <c r="N27"/>
      <c r="O27"/>
      <c r="P27"/>
      <c r="V27" s="543"/>
    </row>
    <row r="28" spans="1:22" ht="12" customHeight="1" x14ac:dyDescent="0.2">
      <c r="A28" s="404" t="s">
        <v>6</v>
      </c>
      <c r="B28" s="21">
        <v>8146</v>
      </c>
      <c r="C28" s="21">
        <v>8047</v>
      </c>
      <c r="D28" s="21">
        <v>8263</v>
      </c>
      <c r="E28" s="21">
        <v>53</v>
      </c>
      <c r="F28" s="21">
        <v>49</v>
      </c>
      <c r="G28" s="21">
        <v>52</v>
      </c>
      <c r="H28" s="544" t="s">
        <v>44</v>
      </c>
      <c r="J28"/>
      <c r="K28"/>
      <c r="L28"/>
      <c r="M28"/>
      <c r="N28"/>
      <c r="O28"/>
      <c r="P28"/>
      <c r="V28" s="543"/>
    </row>
    <row r="29" spans="1:22" ht="12" customHeight="1" x14ac:dyDescent="0.2">
      <c r="A29" s="965" t="s">
        <v>5</v>
      </c>
      <c r="B29" s="947">
        <v>3766</v>
      </c>
      <c r="C29" s="947">
        <v>3984</v>
      </c>
      <c r="D29" s="947">
        <v>3984</v>
      </c>
      <c r="E29" s="947">
        <v>33</v>
      </c>
      <c r="F29" s="947">
        <v>34</v>
      </c>
      <c r="G29" s="947">
        <v>34</v>
      </c>
      <c r="H29" s="966" t="s">
        <v>64</v>
      </c>
      <c r="I29"/>
      <c r="J29"/>
      <c r="K29"/>
      <c r="L29"/>
      <c r="M29"/>
      <c r="N29"/>
      <c r="O29"/>
      <c r="P29"/>
      <c r="V29" s="543"/>
    </row>
    <row r="30" spans="1:22" ht="12" customHeight="1" x14ac:dyDescent="0.2">
      <c r="A30" s="404" t="s">
        <v>4</v>
      </c>
      <c r="B30" s="21">
        <v>15584</v>
      </c>
      <c r="C30" s="21">
        <v>15491</v>
      </c>
      <c r="D30" s="21">
        <v>14741</v>
      </c>
      <c r="E30" s="21">
        <v>142</v>
      </c>
      <c r="F30" s="21">
        <v>139</v>
      </c>
      <c r="G30" s="21">
        <v>136</v>
      </c>
      <c r="H30" s="544" t="s">
        <v>46</v>
      </c>
      <c r="I30"/>
      <c r="J30"/>
      <c r="K30"/>
      <c r="L30"/>
      <c r="M30"/>
      <c r="N30"/>
      <c r="O30"/>
      <c r="P30"/>
      <c r="V30" s="543"/>
    </row>
    <row r="31" spans="1:22" ht="12" customHeight="1" x14ac:dyDescent="0.2">
      <c r="A31" s="965" t="s">
        <v>238</v>
      </c>
      <c r="B31" s="947">
        <v>9998</v>
      </c>
      <c r="C31" s="947">
        <v>10226</v>
      </c>
      <c r="D31" s="947">
        <v>10226</v>
      </c>
      <c r="E31" s="947">
        <v>44</v>
      </c>
      <c r="F31" s="947">
        <v>45</v>
      </c>
      <c r="G31" s="947">
        <v>45</v>
      </c>
      <c r="H31" s="966" t="s">
        <v>47</v>
      </c>
      <c r="I31"/>
      <c r="J31"/>
      <c r="K31"/>
      <c r="L31"/>
      <c r="M31"/>
      <c r="N31"/>
      <c r="O31"/>
      <c r="P31"/>
      <c r="V31" s="543"/>
    </row>
    <row r="32" spans="1:22" ht="12" customHeight="1" x14ac:dyDescent="0.2">
      <c r="A32" s="404" t="s">
        <v>11</v>
      </c>
      <c r="B32" s="21">
        <v>5309</v>
      </c>
      <c r="C32" s="21">
        <v>5309</v>
      </c>
      <c r="D32" s="21">
        <v>5309</v>
      </c>
      <c r="E32" s="21">
        <v>78</v>
      </c>
      <c r="F32" s="21">
        <v>78</v>
      </c>
      <c r="G32" s="21">
        <v>78</v>
      </c>
      <c r="H32" s="544" t="s">
        <v>54</v>
      </c>
      <c r="I32"/>
      <c r="J32" s="30"/>
      <c r="O32" s="195"/>
      <c r="P32" s="195"/>
      <c r="V32" s="543"/>
    </row>
    <row r="33" spans="1:23" ht="12" customHeight="1" x14ac:dyDescent="0.2">
      <c r="A33" s="965" t="s">
        <v>274</v>
      </c>
      <c r="B33" s="947">
        <v>3098</v>
      </c>
      <c r="C33" s="947">
        <v>3098</v>
      </c>
      <c r="D33" s="947">
        <v>3098</v>
      </c>
      <c r="E33" s="947">
        <v>10</v>
      </c>
      <c r="F33" s="947">
        <v>10</v>
      </c>
      <c r="G33" s="947">
        <v>10</v>
      </c>
      <c r="H33" s="966" t="s">
        <v>107</v>
      </c>
      <c r="I33"/>
      <c r="J33" s="30"/>
      <c r="O33" s="195"/>
      <c r="P33" s="195"/>
      <c r="V33" s="543"/>
    </row>
    <row r="34" spans="1:23" ht="12" customHeight="1" x14ac:dyDescent="0.2">
      <c r="A34" s="404" t="s">
        <v>178</v>
      </c>
      <c r="B34" s="21">
        <v>346</v>
      </c>
      <c r="C34" s="21">
        <v>346</v>
      </c>
      <c r="D34" s="21">
        <v>346</v>
      </c>
      <c r="E34" s="21">
        <v>21</v>
      </c>
      <c r="F34" s="21">
        <v>21</v>
      </c>
      <c r="G34" s="21">
        <v>21</v>
      </c>
      <c r="H34" s="544" t="s">
        <v>69</v>
      </c>
      <c r="I34"/>
      <c r="J34" s="30"/>
      <c r="O34" s="195"/>
      <c r="P34" s="195"/>
      <c r="V34" s="543"/>
    </row>
    <row r="35" spans="1:23" ht="12" customHeight="1" x14ac:dyDescent="0.2">
      <c r="A35" s="965" t="s">
        <v>27</v>
      </c>
      <c r="B35" s="947">
        <v>3917</v>
      </c>
      <c r="C35" s="947">
        <v>3917</v>
      </c>
      <c r="D35" s="947">
        <v>3917</v>
      </c>
      <c r="E35" s="947">
        <v>14</v>
      </c>
      <c r="F35" s="947">
        <v>14</v>
      </c>
      <c r="G35" s="947">
        <v>14</v>
      </c>
      <c r="H35" s="966" t="s">
        <v>53</v>
      </c>
      <c r="I35"/>
      <c r="J35" s="30"/>
      <c r="O35" s="195"/>
      <c r="P35" s="195"/>
      <c r="V35" s="543"/>
    </row>
    <row r="36" spans="1:23" ht="12" customHeight="1" x14ac:dyDescent="0.2">
      <c r="A36" s="404" t="s">
        <v>25</v>
      </c>
      <c r="B36" s="21">
        <v>15336</v>
      </c>
      <c r="C36" s="21">
        <v>15336</v>
      </c>
      <c r="D36" s="21">
        <v>15336</v>
      </c>
      <c r="E36" s="21">
        <v>256</v>
      </c>
      <c r="F36" s="21">
        <v>256</v>
      </c>
      <c r="G36" s="21">
        <v>256</v>
      </c>
      <c r="H36" s="544" t="s">
        <v>119</v>
      </c>
      <c r="I36"/>
      <c r="J36" s="30"/>
      <c r="O36" s="195"/>
      <c r="P36" s="195"/>
      <c r="V36" s="543"/>
      <c r="W36" s="34"/>
    </row>
    <row r="37" spans="1:23" ht="12" customHeight="1" x14ac:dyDescent="0.2">
      <c r="A37" s="967" t="s">
        <v>295</v>
      </c>
      <c r="B37" s="947">
        <v>76</v>
      </c>
      <c r="C37" s="947">
        <v>26</v>
      </c>
      <c r="D37" s="947">
        <v>26</v>
      </c>
      <c r="E37" s="947">
        <v>3</v>
      </c>
      <c r="F37" s="947">
        <v>2</v>
      </c>
      <c r="G37" s="947">
        <v>2</v>
      </c>
      <c r="H37" s="966" t="s">
        <v>149</v>
      </c>
      <c r="I37"/>
      <c r="J37" s="30"/>
      <c r="O37" s="195"/>
      <c r="P37" s="195"/>
      <c r="V37" s="543"/>
    </row>
    <row r="38" spans="1:23" ht="12" customHeight="1" x14ac:dyDescent="0.2">
      <c r="A38" s="404" t="s">
        <v>2</v>
      </c>
      <c r="B38" s="21">
        <v>22571</v>
      </c>
      <c r="C38" s="21">
        <v>23317</v>
      </c>
      <c r="D38" s="21">
        <v>23613</v>
      </c>
      <c r="E38" s="21">
        <v>97</v>
      </c>
      <c r="F38" s="21">
        <v>100</v>
      </c>
      <c r="G38" s="21">
        <v>103</v>
      </c>
      <c r="H38" s="544" t="s">
        <v>141</v>
      </c>
      <c r="J38" s="30"/>
      <c r="O38" s="195"/>
      <c r="P38" s="195"/>
      <c r="V38" s="543"/>
    </row>
    <row r="39" spans="1:23" ht="12" customHeight="1" x14ac:dyDescent="0.2">
      <c r="A39" s="965" t="s">
        <v>26</v>
      </c>
      <c r="B39" s="947">
        <v>15024</v>
      </c>
      <c r="C39" s="947">
        <v>15026</v>
      </c>
      <c r="D39" s="947">
        <v>15026</v>
      </c>
      <c r="E39" s="947">
        <v>140</v>
      </c>
      <c r="F39" s="947">
        <v>158</v>
      </c>
      <c r="G39" s="947">
        <v>158</v>
      </c>
      <c r="H39" s="966" t="s">
        <v>52</v>
      </c>
      <c r="I39"/>
      <c r="J39" s="30"/>
      <c r="O39" s="195"/>
      <c r="P39" s="195"/>
      <c r="V39" s="543"/>
      <c r="W39" s="34"/>
    </row>
    <row r="40" spans="1:23" ht="12" customHeight="1" x14ac:dyDescent="0.2">
      <c r="A40" s="404" t="s">
        <v>10</v>
      </c>
      <c r="B40" s="21">
        <v>4559</v>
      </c>
      <c r="C40" s="21">
        <v>4559</v>
      </c>
      <c r="D40" s="21">
        <v>4559</v>
      </c>
      <c r="E40" s="21">
        <v>30</v>
      </c>
      <c r="F40" s="21">
        <v>30</v>
      </c>
      <c r="G40" s="21">
        <v>30</v>
      </c>
      <c r="H40" s="544" t="s">
        <v>66</v>
      </c>
      <c r="I40"/>
      <c r="J40" s="30"/>
      <c r="O40" s="195"/>
      <c r="P40" s="195"/>
      <c r="V40" s="543"/>
    </row>
    <row r="41" spans="1:23" ht="12" customHeight="1" x14ac:dyDescent="0.2">
      <c r="A41" s="965" t="s">
        <v>48</v>
      </c>
      <c r="B41" s="947">
        <v>14905</v>
      </c>
      <c r="C41" s="947">
        <v>14551</v>
      </c>
      <c r="D41" s="947">
        <v>15073</v>
      </c>
      <c r="E41" s="947">
        <v>114</v>
      </c>
      <c r="F41" s="947">
        <v>114</v>
      </c>
      <c r="G41" s="947">
        <v>118</v>
      </c>
      <c r="H41" s="966" t="s">
        <v>49</v>
      </c>
      <c r="I41"/>
      <c r="J41" s="30"/>
      <c r="P41"/>
    </row>
    <row r="42" spans="1:23" ht="12" customHeight="1" x14ac:dyDescent="0.35">
      <c r="A42" s="404" t="s">
        <v>9</v>
      </c>
      <c r="B42" s="21">
        <v>1479</v>
      </c>
      <c r="C42" s="21">
        <v>1826</v>
      </c>
      <c r="D42" s="21">
        <v>1826</v>
      </c>
      <c r="E42" s="21">
        <v>37</v>
      </c>
      <c r="F42" s="21">
        <v>48</v>
      </c>
      <c r="G42" s="21">
        <v>48</v>
      </c>
      <c r="H42" s="544" t="s">
        <v>50</v>
      </c>
      <c r="I42"/>
      <c r="J42" s="30"/>
      <c r="P42"/>
      <c r="Q42" s="742"/>
    </row>
    <row r="43" spans="1:23" ht="12" customHeight="1" thickBot="1" x14ac:dyDescent="0.25">
      <c r="A43" s="968" t="s">
        <v>235</v>
      </c>
      <c r="B43" s="947">
        <v>104</v>
      </c>
      <c r="C43" s="947">
        <v>104</v>
      </c>
      <c r="D43" s="947">
        <v>104</v>
      </c>
      <c r="E43" s="957">
        <v>2</v>
      </c>
      <c r="F43" s="957">
        <v>2</v>
      </c>
      <c r="G43" s="957">
        <v>2</v>
      </c>
      <c r="H43" s="969" t="s">
        <v>51</v>
      </c>
      <c r="I43"/>
      <c r="J43" s="30"/>
      <c r="P43"/>
    </row>
    <row r="44" spans="1:23" ht="12" customHeight="1" x14ac:dyDescent="0.2">
      <c r="A44" s="516" t="s">
        <v>288</v>
      </c>
      <c r="B44" s="516"/>
      <c r="C44" s="341"/>
      <c r="D44" s="341"/>
      <c r="F44" s="345"/>
      <c r="G44" s="615"/>
      <c r="H44" s="616" t="s">
        <v>621</v>
      </c>
      <c r="N44" s="69"/>
      <c r="P44"/>
    </row>
    <row r="45" spans="1:23" ht="17.100000000000001" customHeight="1" x14ac:dyDescent="0.3">
      <c r="A45" s="1009" t="s">
        <v>877</v>
      </c>
      <c r="B45" s="1009"/>
      <c r="C45" s="1009"/>
      <c r="D45" s="1009"/>
      <c r="E45" s="1009"/>
      <c r="F45" s="1009"/>
      <c r="G45" s="1009"/>
      <c r="H45" s="1009"/>
      <c r="I45" s="505"/>
      <c r="J45" s="30"/>
      <c r="Q45" s="741" t="s">
        <v>846</v>
      </c>
    </row>
    <row r="46" spans="1:23" ht="14.25" x14ac:dyDescent="0.2">
      <c r="A46" s="1009" t="s">
        <v>784</v>
      </c>
      <c r="B46" s="1009"/>
      <c r="C46" s="1009"/>
      <c r="D46" s="1009"/>
      <c r="E46" s="1009"/>
      <c r="F46" s="1009"/>
      <c r="G46" s="1009"/>
      <c r="H46" s="1009"/>
      <c r="I46" s="30"/>
      <c r="J46" s="30"/>
    </row>
    <row r="47" spans="1:23" x14ac:dyDescent="0.2">
      <c r="C47" s="30"/>
      <c r="D47" s="30"/>
      <c r="E47" s="30"/>
      <c r="F47" s="30"/>
      <c r="G47" s="30"/>
      <c r="H47" s="30"/>
      <c r="I47" s="30"/>
      <c r="J47"/>
      <c r="K47"/>
      <c r="L47"/>
      <c r="M47"/>
      <c r="N47"/>
    </row>
    <row r="48" spans="1:23" x14ac:dyDescent="0.2">
      <c r="C48" s="30"/>
      <c r="D48" s="30"/>
      <c r="E48" s="30"/>
      <c r="F48" s="30"/>
      <c r="G48" s="30"/>
      <c r="H48" s="72"/>
      <c r="I48" s="30"/>
      <c r="J48"/>
      <c r="K48"/>
      <c r="L48"/>
      <c r="M48"/>
      <c r="N48"/>
    </row>
    <row r="49" spans="1:14" x14ac:dyDescent="0.2">
      <c r="J49"/>
      <c r="K49"/>
      <c r="L49"/>
      <c r="M49"/>
      <c r="N49"/>
    </row>
    <row r="52" spans="1:14" x14ac:dyDescent="0.2">
      <c r="A52"/>
      <c r="C52" s="39" t="s">
        <v>643</v>
      </c>
      <c r="D52" s="39" t="s">
        <v>665</v>
      </c>
      <c r="E52" s="39" t="s">
        <v>741</v>
      </c>
      <c r="K52" s="33"/>
      <c r="L52" s="33"/>
    </row>
    <row r="53" spans="1:14" x14ac:dyDescent="0.2">
      <c r="A53"/>
      <c r="B53" s="50"/>
      <c r="C53" s="39">
        <v>1394</v>
      </c>
      <c r="D53" s="39">
        <v>1395</v>
      </c>
      <c r="E53" s="39">
        <v>1396</v>
      </c>
    </row>
    <row r="54" spans="1:14" x14ac:dyDescent="0.2">
      <c r="A54" t="s">
        <v>30</v>
      </c>
      <c r="B54" s="29"/>
      <c r="C54" s="388">
        <v>466</v>
      </c>
      <c r="D54" s="389">
        <v>466</v>
      </c>
      <c r="E54" s="389">
        <v>2811</v>
      </c>
    </row>
    <row r="55" spans="1:14" x14ac:dyDescent="0.2">
      <c r="C55" s="390">
        <v>2046</v>
      </c>
      <c r="D55" s="391">
        <v>1972</v>
      </c>
      <c r="E55" s="391">
        <v>1917</v>
      </c>
    </row>
    <row r="56" spans="1:14" x14ac:dyDescent="0.2">
      <c r="K56" s="33"/>
    </row>
    <row r="58" spans="1:14" x14ac:dyDescent="0.2">
      <c r="K58" s="33"/>
    </row>
    <row r="60" spans="1:14" x14ac:dyDescent="0.2">
      <c r="K60" s="33"/>
    </row>
    <row r="82" ht="9" customHeight="1" x14ac:dyDescent="0.2"/>
    <row r="83" hidden="1" x14ac:dyDescent="0.2"/>
    <row r="84" hidden="1" x14ac:dyDescent="0.2"/>
  </sheetData>
  <mergeCells count="11">
    <mergeCell ref="A46:H46"/>
    <mergeCell ref="A2:H2"/>
    <mergeCell ref="A1:H1"/>
    <mergeCell ref="A5:A8"/>
    <mergeCell ref="H5:H8"/>
    <mergeCell ref="E5:G5"/>
    <mergeCell ref="E6:G6"/>
    <mergeCell ref="B5:D5"/>
    <mergeCell ref="B6:D6"/>
    <mergeCell ref="A3:H3"/>
    <mergeCell ref="A45:H45"/>
  </mergeCells>
  <phoneticPr fontId="0" type="noConversion"/>
  <pageMargins left="0.37" right="0.3" top="0.17" bottom="0.84" header="0.17" footer="0.46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"/>
  <sheetViews>
    <sheetView workbookViewId="0">
      <selection activeCell="K18" sqref="K18"/>
    </sheetView>
  </sheetViews>
  <sheetFormatPr defaultRowHeight="12.75" x14ac:dyDescent="0.2"/>
  <cols>
    <col min="1" max="1" width="16.33203125" customWidth="1"/>
    <col min="2" max="2" width="11.33203125" customWidth="1"/>
    <col min="3" max="3" width="14.33203125" customWidth="1"/>
    <col min="4" max="4" width="11.5" customWidth="1"/>
    <col min="5" max="5" width="11.33203125" customWidth="1"/>
    <col min="6" max="6" width="17.1640625" customWidth="1"/>
    <col min="7" max="7" width="16.5" customWidth="1"/>
    <col min="8" max="8" width="13.33203125" customWidth="1"/>
    <col min="9" max="9" width="14.83203125" customWidth="1"/>
    <col min="10" max="10" width="16.83203125" bestFit="1" customWidth="1"/>
    <col min="11" max="11" width="12.83203125" customWidth="1"/>
    <col min="12" max="13" width="12" customWidth="1"/>
    <col min="14" max="14" width="13" customWidth="1"/>
    <col min="15" max="15" width="10.33203125" bestFit="1" customWidth="1"/>
    <col min="16" max="16" width="9.6640625" bestFit="1" customWidth="1"/>
    <col min="17" max="17" width="10.33203125" bestFit="1" customWidth="1"/>
    <col min="18" max="18" width="14.5" customWidth="1"/>
  </cols>
  <sheetData>
    <row r="1" spans="1:24" ht="0.75" customHeight="1" x14ac:dyDescent="0.2">
      <c r="H1" s="376"/>
      <c r="I1" s="376">
        <v>2.1120000000000001</v>
      </c>
      <c r="J1" s="376">
        <v>218.18600000000001</v>
      </c>
      <c r="K1" s="376"/>
      <c r="L1" s="382">
        <f>SUM(G1:K1)</f>
        <v>220.298</v>
      </c>
      <c r="M1" s="383">
        <v>48124.09</v>
      </c>
      <c r="N1" s="378" t="s">
        <v>387</v>
      </c>
      <c r="P1" s="377" t="s">
        <v>386</v>
      </c>
    </row>
    <row r="2" spans="1:24" ht="19.5" customHeight="1" x14ac:dyDescent="0.2">
      <c r="A2" s="1237" t="s">
        <v>875</v>
      </c>
      <c r="B2" s="1237"/>
      <c r="C2" s="1237"/>
      <c r="D2" s="1237"/>
      <c r="E2" s="1237"/>
      <c r="F2" s="1237"/>
      <c r="G2" s="1237"/>
    </row>
    <row r="3" spans="1:24" ht="12" customHeight="1" x14ac:dyDescent="0.2">
      <c r="A3" s="1100" t="s">
        <v>872</v>
      </c>
      <c r="B3" s="1100"/>
      <c r="C3" s="1100"/>
      <c r="D3" s="1100"/>
      <c r="E3" s="1100"/>
      <c r="F3" s="1100"/>
      <c r="G3" s="1100"/>
    </row>
    <row r="4" spans="1:24" ht="16.5" customHeight="1" x14ac:dyDescent="0.2">
      <c r="A4" s="1237" t="s">
        <v>851</v>
      </c>
      <c r="B4" s="1237"/>
      <c r="C4" s="1237"/>
      <c r="D4" s="1237"/>
      <c r="E4" s="1237"/>
      <c r="F4" s="1237"/>
      <c r="G4" s="1237"/>
    </row>
    <row r="5" spans="1:24" ht="8.25" customHeight="1" x14ac:dyDescent="0.2">
      <c r="A5" s="1242" t="s">
        <v>405</v>
      </c>
      <c r="B5" s="518"/>
      <c r="C5" s="518"/>
      <c r="D5" s="518"/>
      <c r="E5" s="518"/>
      <c r="F5" s="518"/>
      <c r="G5" s="1240" t="s">
        <v>126</v>
      </c>
    </row>
    <row r="6" spans="1:24" ht="5.25" customHeight="1" thickBot="1" x14ac:dyDescent="0.25">
      <c r="A6" s="1243"/>
      <c r="B6" s="500"/>
      <c r="C6" s="500"/>
      <c r="D6" s="500"/>
      <c r="E6" s="501"/>
      <c r="F6" s="501"/>
      <c r="G6" s="1241"/>
    </row>
    <row r="7" spans="1:24" ht="10.5" customHeight="1" x14ac:dyDescent="0.2">
      <c r="A7" s="1235" t="s">
        <v>364</v>
      </c>
      <c r="B7" s="528"/>
      <c r="C7" s="529"/>
      <c r="D7" s="529"/>
      <c r="E7" s="657"/>
      <c r="G7" s="1235" t="s">
        <v>374</v>
      </c>
    </row>
    <row r="8" spans="1:24" ht="15" customHeight="1" x14ac:dyDescent="0.2">
      <c r="A8" s="1236"/>
      <c r="B8" s="700" t="s">
        <v>739</v>
      </c>
      <c r="C8" s="701" t="s">
        <v>738</v>
      </c>
      <c r="D8" s="700" t="s">
        <v>737</v>
      </c>
      <c r="E8" s="702" t="s">
        <v>736</v>
      </c>
      <c r="F8" s="702" t="s">
        <v>735</v>
      </c>
      <c r="G8" s="1236"/>
    </row>
    <row r="9" spans="1:24" ht="15.75" customHeight="1" x14ac:dyDescent="0.2">
      <c r="A9" s="1236"/>
      <c r="B9" s="703" t="s">
        <v>490</v>
      </c>
      <c r="C9" s="703" t="s">
        <v>874</v>
      </c>
      <c r="D9" s="703" t="s">
        <v>538</v>
      </c>
      <c r="E9" s="704" t="s">
        <v>606</v>
      </c>
      <c r="F9" s="700" t="s">
        <v>850</v>
      </c>
      <c r="G9" s="1236"/>
    </row>
    <row r="10" spans="1:24" ht="6.75" customHeight="1" x14ac:dyDescent="0.2">
      <c r="A10" s="1236"/>
      <c r="B10" s="1223" t="s">
        <v>603</v>
      </c>
      <c r="C10" s="705"/>
      <c r="D10" s="1225" t="s">
        <v>437</v>
      </c>
      <c r="E10" s="705"/>
      <c r="F10" s="340"/>
      <c r="G10" s="1236"/>
    </row>
    <row r="11" spans="1:24" ht="21" customHeight="1" thickBot="1" x14ac:dyDescent="0.25">
      <c r="A11" s="1236"/>
      <c r="B11" s="1224"/>
      <c r="C11" s="1233" t="s">
        <v>667</v>
      </c>
      <c r="D11" s="1225"/>
      <c r="E11" s="1238" t="s">
        <v>539</v>
      </c>
      <c r="F11" s="706" t="s">
        <v>873</v>
      </c>
      <c r="G11" s="1236"/>
    </row>
    <row r="12" spans="1:24" ht="6.75" hidden="1" customHeight="1" thickBot="1" x14ac:dyDescent="0.25">
      <c r="A12" s="530"/>
      <c r="B12" s="707"/>
      <c r="C12" s="1234"/>
      <c r="D12" s="1226"/>
      <c r="E12" s="1239"/>
      <c r="F12" s="708"/>
      <c r="G12" s="530"/>
      <c r="L12" s="8"/>
      <c r="M12" s="8"/>
      <c r="N12" s="8"/>
      <c r="O12" s="8"/>
    </row>
    <row r="13" spans="1:24" ht="17.45" customHeight="1" x14ac:dyDescent="0.2">
      <c r="A13" s="902" t="s">
        <v>30</v>
      </c>
      <c r="B13" s="970">
        <f t="shared" ref="B13:E13" si="0">SUM(B14:B47)</f>
        <v>15824.62</v>
      </c>
      <c r="C13" s="971">
        <f t="shared" si="0"/>
        <v>294.47999999999996</v>
      </c>
      <c r="D13" s="971">
        <f t="shared" si="0"/>
        <v>55.746000000000002</v>
      </c>
      <c r="E13" s="971">
        <f t="shared" si="0"/>
        <v>51047.193999999996</v>
      </c>
      <c r="F13" s="972">
        <f>SUM(F14:F47)</f>
        <v>2825606</v>
      </c>
      <c r="G13" s="973" t="s">
        <v>473</v>
      </c>
      <c r="H13" s="502"/>
      <c r="J13" s="53"/>
      <c r="L13" s="8"/>
      <c r="M13" s="8"/>
      <c r="N13" s="8"/>
      <c r="O13" s="8"/>
      <c r="V13" s="1" t="e">
        <f>#REF!+J57</f>
        <v>#REF!</v>
      </c>
      <c r="W13" s="1" t="e">
        <f>#REF!+K57</f>
        <v>#REF!</v>
      </c>
      <c r="X13" s="1">
        <f>L33+L57</f>
        <v>0</v>
      </c>
    </row>
    <row r="14" spans="1:24" ht="17.45" customHeight="1" x14ac:dyDescent="0.2">
      <c r="A14" s="566" t="s">
        <v>13</v>
      </c>
      <c r="B14" s="709">
        <v>397.58</v>
      </c>
      <c r="C14" s="571">
        <v>5.69</v>
      </c>
      <c r="D14" s="571">
        <v>0.11</v>
      </c>
      <c r="E14" s="571">
        <v>826.4</v>
      </c>
      <c r="F14" s="710">
        <v>180717</v>
      </c>
      <c r="G14" s="565" t="s">
        <v>59</v>
      </c>
      <c r="I14" s="52"/>
      <c r="J14" s="722"/>
      <c r="L14" s="8"/>
      <c r="M14" s="8"/>
      <c r="N14" s="8"/>
      <c r="O14" s="8"/>
    </row>
    <row r="15" spans="1:24" ht="17.45" customHeight="1" x14ac:dyDescent="0.2">
      <c r="A15" s="798" t="s">
        <v>15</v>
      </c>
      <c r="B15" s="974">
        <v>89.36</v>
      </c>
      <c r="C15" s="881">
        <v>2.73</v>
      </c>
      <c r="D15" s="881">
        <v>0</v>
      </c>
      <c r="E15" s="975">
        <v>332.9</v>
      </c>
      <c r="F15" s="976">
        <v>12387</v>
      </c>
      <c r="G15" s="792" t="s">
        <v>150</v>
      </c>
      <c r="I15" s="52"/>
      <c r="J15" s="722"/>
      <c r="L15" s="723"/>
      <c r="M15" s="8"/>
      <c r="N15" s="8"/>
      <c r="O15" s="8"/>
    </row>
    <row r="16" spans="1:24" ht="17.45" customHeight="1" x14ac:dyDescent="0.2">
      <c r="A16" s="566" t="s">
        <v>14</v>
      </c>
      <c r="B16" s="709">
        <v>33.86</v>
      </c>
      <c r="C16" s="571">
        <v>1.68</v>
      </c>
      <c r="D16" s="571">
        <v>0</v>
      </c>
      <c r="E16" s="723">
        <v>186.8</v>
      </c>
      <c r="F16" s="710">
        <v>2784</v>
      </c>
      <c r="G16" s="565" t="s">
        <v>39</v>
      </c>
      <c r="I16" s="52"/>
      <c r="J16" s="722"/>
      <c r="L16" s="723"/>
      <c r="M16" s="8"/>
      <c r="N16" s="8"/>
      <c r="O16" s="8"/>
    </row>
    <row r="17" spans="1:12" ht="17.45" customHeight="1" x14ac:dyDescent="0.2">
      <c r="A17" s="798" t="s">
        <v>17</v>
      </c>
      <c r="B17" s="974">
        <v>296.19</v>
      </c>
      <c r="C17" s="881">
        <v>5.59</v>
      </c>
      <c r="D17" s="881">
        <v>0</v>
      </c>
      <c r="E17" s="975">
        <v>935.2</v>
      </c>
      <c r="F17" s="976">
        <v>107481</v>
      </c>
      <c r="G17" s="792" t="s">
        <v>60</v>
      </c>
      <c r="I17" s="52"/>
      <c r="L17" s="723"/>
    </row>
    <row r="18" spans="1:12" ht="17.45" customHeight="1" x14ac:dyDescent="0.2">
      <c r="A18" s="566" t="s">
        <v>16</v>
      </c>
      <c r="B18" s="709">
        <v>36.75</v>
      </c>
      <c r="C18" s="571">
        <v>1.79</v>
      </c>
      <c r="D18" s="571">
        <v>0</v>
      </c>
      <c r="E18" s="571">
        <v>407.4</v>
      </c>
      <c r="F18" s="710">
        <v>10076</v>
      </c>
      <c r="G18" s="565" t="s">
        <v>40</v>
      </c>
      <c r="I18" s="52"/>
    </row>
    <row r="19" spans="1:12" ht="17.45" customHeight="1" x14ac:dyDescent="0.2">
      <c r="A19" s="798" t="s">
        <v>22</v>
      </c>
      <c r="B19" s="974">
        <v>2568.35</v>
      </c>
      <c r="C19" s="881">
        <v>55.31</v>
      </c>
      <c r="D19" s="881">
        <v>47.468000000000004</v>
      </c>
      <c r="E19" s="881">
        <v>9196.1779999999999</v>
      </c>
      <c r="F19" s="976">
        <v>594748</v>
      </c>
      <c r="G19" s="792" t="s">
        <v>61</v>
      </c>
      <c r="I19" s="52"/>
    </row>
    <row r="20" spans="1:12" ht="17.45" customHeight="1" x14ac:dyDescent="0.2">
      <c r="A20" s="566" t="s">
        <v>23</v>
      </c>
      <c r="B20" s="709">
        <v>820.62</v>
      </c>
      <c r="C20" s="571">
        <v>9.64</v>
      </c>
      <c r="D20" s="571">
        <v>4.9009999999999998</v>
      </c>
      <c r="E20" s="571">
        <v>1349.55</v>
      </c>
      <c r="F20" s="710">
        <v>161940</v>
      </c>
      <c r="G20" s="565" t="s">
        <v>109</v>
      </c>
      <c r="I20" s="52"/>
    </row>
    <row r="21" spans="1:12" ht="17.45" customHeight="1" x14ac:dyDescent="0.2">
      <c r="A21" s="798" t="s">
        <v>104</v>
      </c>
      <c r="B21" s="974">
        <v>0</v>
      </c>
      <c r="C21" s="881">
        <v>0</v>
      </c>
      <c r="D21" s="881">
        <v>0</v>
      </c>
      <c r="E21" s="881">
        <v>0</v>
      </c>
      <c r="F21" s="976">
        <v>0</v>
      </c>
      <c r="G21" s="792" t="s">
        <v>106</v>
      </c>
      <c r="I21" s="52"/>
    </row>
    <row r="22" spans="1:12" ht="17.45" customHeight="1" x14ac:dyDescent="0.2">
      <c r="A22" s="566" t="s">
        <v>33</v>
      </c>
      <c r="B22" s="709">
        <v>461.22</v>
      </c>
      <c r="C22" s="711">
        <v>6.06</v>
      </c>
      <c r="D22" s="571">
        <v>0</v>
      </c>
      <c r="E22" s="571">
        <v>1064.175</v>
      </c>
      <c r="F22" s="710">
        <v>48394</v>
      </c>
      <c r="G22" s="565" t="s">
        <v>63</v>
      </c>
      <c r="I22" s="52"/>
    </row>
    <row r="23" spans="1:12" ht="17.45" customHeight="1" x14ac:dyDescent="0.2">
      <c r="A23" s="798" t="s">
        <v>12</v>
      </c>
      <c r="B23" s="974">
        <v>211.44</v>
      </c>
      <c r="C23" s="977">
        <v>2.83</v>
      </c>
      <c r="D23" s="881">
        <v>0</v>
      </c>
      <c r="E23" s="881">
        <v>1041.575</v>
      </c>
      <c r="F23" s="976">
        <v>47758</v>
      </c>
      <c r="G23" s="792" t="s">
        <v>70</v>
      </c>
      <c r="I23" s="52"/>
    </row>
    <row r="24" spans="1:12" ht="17.45" customHeight="1" x14ac:dyDescent="0.2">
      <c r="A24" s="566" t="s">
        <v>21</v>
      </c>
      <c r="B24" s="709">
        <v>330.97</v>
      </c>
      <c r="C24" s="711">
        <v>10.25</v>
      </c>
      <c r="D24" s="571">
        <v>0</v>
      </c>
      <c r="E24" s="571">
        <v>1472.925</v>
      </c>
      <c r="F24" s="710">
        <v>67465</v>
      </c>
      <c r="G24" s="565" t="s">
        <v>41</v>
      </c>
      <c r="I24" s="52"/>
    </row>
    <row r="25" spans="1:12" ht="17.45" customHeight="1" x14ac:dyDescent="0.2">
      <c r="A25" s="798" t="s">
        <v>19</v>
      </c>
      <c r="B25" s="974">
        <v>352.02</v>
      </c>
      <c r="C25" s="977">
        <v>8.5500000000000007</v>
      </c>
      <c r="D25" s="881">
        <v>0</v>
      </c>
      <c r="E25" s="881">
        <v>1548.36</v>
      </c>
      <c r="F25" s="976">
        <v>53064</v>
      </c>
      <c r="G25" s="792" t="s">
        <v>57</v>
      </c>
      <c r="I25" s="52"/>
    </row>
    <row r="26" spans="1:12" ht="17.45" customHeight="1" x14ac:dyDescent="0.2">
      <c r="A26" s="566" t="s">
        <v>18</v>
      </c>
      <c r="B26" s="709">
        <v>118.57</v>
      </c>
      <c r="C26" s="711">
        <v>2.17</v>
      </c>
      <c r="D26" s="571">
        <v>0</v>
      </c>
      <c r="E26" s="571">
        <v>489.875</v>
      </c>
      <c r="F26" s="710">
        <v>32254</v>
      </c>
      <c r="G26" s="565" t="s">
        <v>42</v>
      </c>
      <c r="I26" s="52"/>
    </row>
    <row r="27" spans="1:12" ht="17.45" customHeight="1" x14ac:dyDescent="0.2">
      <c r="A27" s="798" t="s">
        <v>20</v>
      </c>
      <c r="B27" s="974">
        <v>1066.33</v>
      </c>
      <c r="C27" s="977">
        <v>22.37</v>
      </c>
      <c r="D27" s="881">
        <v>0</v>
      </c>
      <c r="E27" s="881">
        <v>5079.3159999999998</v>
      </c>
      <c r="F27" s="976">
        <v>230199</v>
      </c>
      <c r="G27" s="792" t="s">
        <v>56</v>
      </c>
      <c r="I27" s="52"/>
    </row>
    <row r="28" spans="1:12" ht="17.45" customHeight="1" x14ac:dyDescent="0.2">
      <c r="A28" s="566" t="s">
        <v>24</v>
      </c>
      <c r="B28" s="709">
        <v>552.58000000000004</v>
      </c>
      <c r="C28" s="711">
        <v>7.54</v>
      </c>
      <c r="D28" s="711">
        <v>3.2669999999999999</v>
      </c>
      <c r="E28" s="571">
        <v>1202.25</v>
      </c>
      <c r="F28" s="710">
        <v>110946</v>
      </c>
      <c r="G28" s="712" t="s">
        <v>468</v>
      </c>
      <c r="I28" s="52"/>
    </row>
    <row r="29" spans="1:12" ht="17.45" customHeight="1" x14ac:dyDescent="0.2">
      <c r="A29" s="798" t="s">
        <v>45</v>
      </c>
      <c r="B29" s="974">
        <v>131.21</v>
      </c>
      <c r="C29" s="977">
        <v>2.21</v>
      </c>
      <c r="D29" s="977">
        <v>0</v>
      </c>
      <c r="E29" s="881">
        <v>331.55</v>
      </c>
      <c r="F29" s="976">
        <v>21804</v>
      </c>
      <c r="G29" s="792" t="s">
        <v>139</v>
      </c>
      <c r="I29" s="52"/>
    </row>
    <row r="30" spans="1:12" ht="17.45" customHeight="1" x14ac:dyDescent="0.2">
      <c r="A30" s="566" t="s">
        <v>8</v>
      </c>
      <c r="B30" s="709">
        <v>1105.6600000000001</v>
      </c>
      <c r="C30" s="711">
        <v>28.6</v>
      </c>
      <c r="D30" s="711">
        <v>0</v>
      </c>
      <c r="E30" s="571">
        <v>4323.6499999999996</v>
      </c>
      <c r="F30" s="710">
        <v>163801</v>
      </c>
      <c r="G30" s="565" t="s">
        <v>138</v>
      </c>
      <c r="I30" s="52"/>
    </row>
    <row r="31" spans="1:12" ht="17.45" customHeight="1" x14ac:dyDescent="0.2">
      <c r="A31" s="798" t="s">
        <v>7</v>
      </c>
      <c r="B31" s="974">
        <v>401.85</v>
      </c>
      <c r="C31" s="977">
        <v>11.79</v>
      </c>
      <c r="D31" s="977">
        <v>0</v>
      </c>
      <c r="E31" s="881">
        <v>2039.03</v>
      </c>
      <c r="F31" s="976">
        <v>80064</v>
      </c>
      <c r="G31" s="792" t="s">
        <v>62</v>
      </c>
      <c r="I31" s="52"/>
    </row>
    <row r="32" spans="1:12" ht="17.45" customHeight="1" x14ac:dyDescent="0.2">
      <c r="A32" s="566" t="s">
        <v>6</v>
      </c>
      <c r="B32" s="709">
        <v>620.14</v>
      </c>
      <c r="C32" s="711">
        <v>10.44</v>
      </c>
      <c r="D32" s="711">
        <v>0</v>
      </c>
      <c r="E32" s="571">
        <v>1637.9949999999999</v>
      </c>
      <c r="F32" s="710">
        <v>61975</v>
      </c>
      <c r="G32" s="565" t="s">
        <v>44</v>
      </c>
      <c r="I32" s="52"/>
    </row>
    <row r="33" spans="1:9" ht="17.45" customHeight="1" x14ac:dyDescent="0.2">
      <c r="A33" s="798" t="s">
        <v>5</v>
      </c>
      <c r="B33" s="974">
        <v>308.47000000000003</v>
      </c>
      <c r="C33" s="977">
        <v>7.43</v>
      </c>
      <c r="D33" s="977">
        <v>0</v>
      </c>
      <c r="E33" s="881">
        <v>1081.325</v>
      </c>
      <c r="F33" s="976">
        <v>40329</v>
      </c>
      <c r="G33" s="792" t="s">
        <v>64</v>
      </c>
      <c r="I33" s="52"/>
    </row>
    <row r="34" spans="1:9" ht="17.45" customHeight="1" x14ac:dyDescent="0.2">
      <c r="A34" s="566" t="s">
        <v>4</v>
      </c>
      <c r="B34" s="709">
        <v>285.29000000000002</v>
      </c>
      <c r="C34" s="711">
        <v>7.25</v>
      </c>
      <c r="D34" s="711">
        <v>0</v>
      </c>
      <c r="E34" s="571">
        <v>1716.21</v>
      </c>
      <c r="F34" s="710">
        <v>58784</v>
      </c>
      <c r="G34" s="565" t="s">
        <v>46</v>
      </c>
      <c r="I34" s="52"/>
    </row>
    <row r="35" spans="1:9" ht="17.45" customHeight="1" x14ac:dyDescent="0.2">
      <c r="A35" s="798" t="s">
        <v>241</v>
      </c>
      <c r="B35" s="974">
        <v>103.77</v>
      </c>
      <c r="C35" s="977">
        <v>2.5099999999999998</v>
      </c>
      <c r="D35" s="977">
        <v>0</v>
      </c>
      <c r="E35" s="881">
        <v>725</v>
      </c>
      <c r="F35" s="976">
        <v>15422</v>
      </c>
      <c r="G35" s="792" t="s">
        <v>65</v>
      </c>
      <c r="I35" s="52"/>
    </row>
    <row r="36" spans="1:9" ht="17.45" customHeight="1" x14ac:dyDescent="0.2">
      <c r="A36" s="566" t="s">
        <v>11</v>
      </c>
      <c r="B36" s="709">
        <v>150.75</v>
      </c>
      <c r="C36" s="711">
        <v>3.61</v>
      </c>
      <c r="D36" s="711">
        <v>0</v>
      </c>
      <c r="E36" s="571">
        <v>872.24800000000005</v>
      </c>
      <c r="F36" s="710">
        <v>29833</v>
      </c>
      <c r="G36" s="565" t="s">
        <v>54</v>
      </c>
      <c r="I36" s="52"/>
    </row>
    <row r="37" spans="1:9" ht="17.45" customHeight="1" x14ac:dyDescent="0.2">
      <c r="A37" s="798" t="s">
        <v>274</v>
      </c>
      <c r="B37" s="974">
        <v>98.51</v>
      </c>
      <c r="C37" s="977">
        <v>1.82</v>
      </c>
      <c r="D37" s="977">
        <v>0</v>
      </c>
      <c r="E37" s="881">
        <v>491.8</v>
      </c>
      <c r="F37" s="976">
        <v>21008</v>
      </c>
      <c r="G37" s="792" t="s">
        <v>107</v>
      </c>
      <c r="I37" s="52"/>
    </row>
    <row r="38" spans="1:9" ht="17.45" customHeight="1" x14ac:dyDescent="0.2">
      <c r="A38" s="566" t="s">
        <v>178</v>
      </c>
      <c r="B38" s="709">
        <v>231.16</v>
      </c>
      <c r="C38" s="711">
        <v>7.37</v>
      </c>
      <c r="D38" s="711">
        <v>0</v>
      </c>
      <c r="E38" s="571">
        <v>971.5</v>
      </c>
      <c r="F38" s="710">
        <v>27207</v>
      </c>
      <c r="G38" s="565" t="s">
        <v>69</v>
      </c>
      <c r="I38" s="52"/>
    </row>
    <row r="39" spans="1:9" ht="17.45" customHeight="1" x14ac:dyDescent="0.2">
      <c r="A39" s="798" t="s">
        <v>27</v>
      </c>
      <c r="B39" s="974">
        <v>496.37</v>
      </c>
      <c r="C39" s="977">
        <v>4.47</v>
      </c>
      <c r="D39" s="977">
        <v>0</v>
      </c>
      <c r="E39" s="881">
        <v>645.95000000000005</v>
      </c>
      <c r="F39" s="976">
        <v>65665</v>
      </c>
      <c r="G39" s="792" t="s">
        <v>68</v>
      </c>
      <c r="I39" s="52"/>
    </row>
    <row r="40" spans="1:9" ht="17.45" customHeight="1" x14ac:dyDescent="0.2">
      <c r="A40" s="566" t="s">
        <v>25</v>
      </c>
      <c r="B40" s="709">
        <v>729.51</v>
      </c>
      <c r="C40" s="711">
        <v>23.19</v>
      </c>
      <c r="D40" s="711">
        <v>0</v>
      </c>
      <c r="E40" s="571">
        <v>3427.5740000000001</v>
      </c>
      <c r="F40" s="710">
        <v>104900</v>
      </c>
      <c r="G40" s="565" t="s">
        <v>67</v>
      </c>
      <c r="I40" s="52"/>
    </row>
    <row r="41" spans="1:9" ht="17.45" customHeight="1" x14ac:dyDescent="0.2">
      <c r="A41" s="829" t="s">
        <v>295</v>
      </c>
      <c r="B41" s="974">
        <v>154.88999999999999</v>
      </c>
      <c r="C41" s="977">
        <v>5.66</v>
      </c>
      <c r="D41" s="977">
        <v>0</v>
      </c>
      <c r="E41" s="881">
        <v>729.8</v>
      </c>
      <c r="F41" s="978">
        <v>16665</v>
      </c>
      <c r="G41" s="792" t="s">
        <v>140</v>
      </c>
      <c r="I41" s="52"/>
    </row>
    <row r="42" spans="1:9" ht="17.45" customHeight="1" x14ac:dyDescent="0.2">
      <c r="A42" s="566" t="s">
        <v>2</v>
      </c>
      <c r="B42" s="709">
        <v>65.489999999999995</v>
      </c>
      <c r="C42" s="711">
        <v>2.06</v>
      </c>
      <c r="D42" s="711">
        <v>0</v>
      </c>
      <c r="E42" s="571">
        <v>467.7</v>
      </c>
      <c r="F42" s="710">
        <v>10443</v>
      </c>
      <c r="G42" s="565" t="s">
        <v>141</v>
      </c>
      <c r="H42" s="1"/>
      <c r="I42" s="52"/>
    </row>
    <row r="43" spans="1:9" ht="17.45" customHeight="1" x14ac:dyDescent="0.2">
      <c r="A43" s="798" t="s">
        <v>26</v>
      </c>
      <c r="B43" s="974">
        <v>1122.43</v>
      </c>
      <c r="C43" s="977">
        <v>6.32</v>
      </c>
      <c r="D43" s="977">
        <v>0</v>
      </c>
      <c r="E43" s="881">
        <v>931.9</v>
      </c>
      <c r="F43" s="976">
        <v>166278</v>
      </c>
      <c r="G43" s="792" t="s">
        <v>52</v>
      </c>
      <c r="H43" s="1"/>
      <c r="I43" s="52"/>
    </row>
    <row r="44" spans="1:9" ht="17.45" customHeight="1" x14ac:dyDescent="0.2">
      <c r="A44" s="566" t="s">
        <v>10</v>
      </c>
      <c r="B44" s="709">
        <v>588.11</v>
      </c>
      <c r="C44" s="711">
        <v>11.03</v>
      </c>
      <c r="D44" s="711">
        <v>0</v>
      </c>
      <c r="E44" s="571">
        <v>1794.92</v>
      </c>
      <c r="F44" s="710">
        <v>82891</v>
      </c>
      <c r="G44" s="565" t="s">
        <v>66</v>
      </c>
      <c r="I44" s="52"/>
    </row>
    <row r="45" spans="1:9" ht="17.45" customHeight="1" x14ac:dyDescent="0.2">
      <c r="A45" s="798" t="s">
        <v>48</v>
      </c>
      <c r="B45" s="974">
        <v>1613.8</v>
      </c>
      <c r="C45" s="977">
        <v>7.63</v>
      </c>
      <c r="D45" s="977">
        <v>0</v>
      </c>
      <c r="E45" s="881">
        <v>2320.6129999999998</v>
      </c>
      <c r="F45" s="976">
        <v>156016</v>
      </c>
      <c r="G45" s="792" t="s">
        <v>49</v>
      </c>
      <c r="H45" s="1"/>
      <c r="I45" s="52"/>
    </row>
    <row r="46" spans="1:9" ht="17.45" customHeight="1" x14ac:dyDescent="0.2">
      <c r="A46" s="566" t="s">
        <v>9</v>
      </c>
      <c r="B46" s="709">
        <v>119.48</v>
      </c>
      <c r="C46" s="711">
        <v>4.57</v>
      </c>
      <c r="D46" s="711">
        <v>0</v>
      </c>
      <c r="E46" s="571">
        <v>743.55</v>
      </c>
      <c r="F46" s="710">
        <v>23727</v>
      </c>
      <c r="G46" s="565" t="s">
        <v>50</v>
      </c>
      <c r="I46" s="52"/>
    </row>
    <row r="47" spans="1:9" ht="17.45" customHeight="1" thickBot="1" x14ac:dyDescent="0.25">
      <c r="A47" s="759" t="s">
        <v>235</v>
      </c>
      <c r="B47" s="979">
        <v>161.88999999999999</v>
      </c>
      <c r="C47" s="980">
        <v>4.32</v>
      </c>
      <c r="D47" s="980">
        <v>0</v>
      </c>
      <c r="E47" s="981">
        <v>661.97500000000002</v>
      </c>
      <c r="F47" s="982">
        <v>18581</v>
      </c>
      <c r="G47" s="796" t="s">
        <v>51</v>
      </c>
      <c r="I47" s="52"/>
    </row>
    <row r="48" spans="1:9" ht="17.45" customHeight="1" x14ac:dyDescent="0.2">
      <c r="A48" s="645" t="s">
        <v>668</v>
      </c>
      <c r="B48" s="628"/>
      <c r="C48" s="629"/>
      <c r="D48" s="629"/>
      <c r="E48" s="629"/>
      <c r="F48" s="580"/>
      <c r="G48" s="640" t="s">
        <v>664</v>
      </c>
      <c r="H48" s="56"/>
    </row>
    <row r="49" spans="1:7" x14ac:dyDescent="0.2">
      <c r="A49" s="581"/>
      <c r="B49" s="582"/>
      <c r="C49" s="582"/>
      <c r="D49" s="582"/>
      <c r="E49" s="583"/>
      <c r="F49" s="627"/>
      <c r="G49" s="581"/>
    </row>
    <row r="50" spans="1:7" x14ac:dyDescent="0.2">
      <c r="B50" s="52"/>
      <c r="C50" s="52"/>
      <c r="D50" s="52"/>
      <c r="E50" s="52"/>
      <c r="F50" s="52"/>
    </row>
    <row r="51" spans="1:7" x14ac:dyDescent="0.2">
      <c r="E51" s="52"/>
    </row>
    <row r="53" spans="1:7" x14ac:dyDescent="0.2">
      <c r="E53" s="52"/>
      <c r="F53" s="53"/>
    </row>
    <row r="88" spans="1:6" x14ac:dyDescent="0.2">
      <c r="A88" s="1222" t="s">
        <v>202</v>
      </c>
      <c r="B88" s="1222"/>
      <c r="C88" s="1222"/>
      <c r="D88" s="1222"/>
      <c r="E88" s="380"/>
      <c r="F88" s="380"/>
    </row>
    <row r="89" spans="1:6" ht="12.75" customHeight="1" x14ac:dyDescent="0.2">
      <c r="A89" s="993" t="s">
        <v>101</v>
      </c>
      <c r="B89" s="497"/>
      <c r="C89" s="1228" t="s">
        <v>200</v>
      </c>
      <c r="D89" s="1230" t="s">
        <v>201</v>
      </c>
      <c r="E89" s="312"/>
      <c r="F89" s="312"/>
    </row>
    <row r="90" spans="1:6" x14ac:dyDescent="0.2">
      <c r="A90" s="1227"/>
      <c r="B90" s="499"/>
      <c r="C90" s="1229"/>
      <c r="D90" s="1231"/>
      <c r="E90" s="312"/>
      <c r="F90" s="312"/>
    </row>
    <row r="91" spans="1:6" x14ac:dyDescent="0.2">
      <c r="A91" s="994"/>
      <c r="B91" s="498"/>
      <c r="C91" s="185"/>
      <c r="D91" s="1232"/>
      <c r="E91" s="312"/>
      <c r="F91" s="312"/>
    </row>
    <row r="92" spans="1:6" x14ac:dyDescent="0.2">
      <c r="A92" s="116" t="s">
        <v>30</v>
      </c>
      <c r="B92" s="116"/>
      <c r="C92" s="191">
        <f>SUM(C93:C128)</f>
        <v>8359734</v>
      </c>
      <c r="D92" s="191">
        <v>36.285300079430876</v>
      </c>
      <c r="E92" s="379"/>
      <c r="F92" s="379"/>
    </row>
    <row r="93" spans="1:6" x14ac:dyDescent="0.2">
      <c r="A93" s="110" t="s">
        <v>13</v>
      </c>
      <c r="B93" s="110"/>
      <c r="C93" s="188">
        <v>1046155</v>
      </c>
      <c r="D93" s="189">
        <v>31.367084432717679</v>
      </c>
      <c r="E93" s="381"/>
      <c r="F93" s="381"/>
    </row>
    <row r="94" spans="1:6" x14ac:dyDescent="0.2">
      <c r="A94" s="110" t="s">
        <v>15</v>
      </c>
      <c r="B94" s="110"/>
      <c r="C94" s="188">
        <v>35679</v>
      </c>
      <c r="D94" s="189">
        <v>9.2360859435671756</v>
      </c>
      <c r="E94" s="381"/>
      <c r="F94" s="381"/>
    </row>
    <row r="95" spans="1:6" x14ac:dyDescent="0.2">
      <c r="A95" s="110" t="s">
        <v>14</v>
      </c>
      <c r="B95" s="110"/>
      <c r="C95" s="188">
        <v>47922</v>
      </c>
      <c r="D95" s="189">
        <v>8.2723977213878825</v>
      </c>
      <c r="E95" s="381"/>
      <c r="F95" s="381"/>
    </row>
    <row r="96" spans="1:6" x14ac:dyDescent="0.2">
      <c r="A96" s="110" t="s">
        <v>17</v>
      </c>
      <c r="B96" s="110"/>
      <c r="C96" s="188">
        <v>161695</v>
      </c>
      <c r="D96" s="189">
        <v>30.964189965530448</v>
      </c>
      <c r="E96" s="381"/>
      <c r="F96" s="381"/>
    </row>
    <row r="97" spans="1:6" x14ac:dyDescent="0.2">
      <c r="A97" s="110" t="s">
        <v>16</v>
      </c>
      <c r="B97" s="110"/>
      <c r="C97" s="188">
        <v>49845</v>
      </c>
      <c r="D97" s="189">
        <v>14.536307961504813</v>
      </c>
      <c r="E97" s="381"/>
      <c r="F97" s="381"/>
    </row>
    <row r="98" spans="1:6" x14ac:dyDescent="0.2">
      <c r="A98" s="110" t="s">
        <v>22</v>
      </c>
      <c r="B98" s="110"/>
      <c r="C98" s="188">
        <v>472395</v>
      </c>
      <c r="D98" s="189">
        <v>36.077210936306706</v>
      </c>
      <c r="E98" s="381"/>
      <c r="F98" s="381"/>
    </row>
    <row r="99" spans="1:6" x14ac:dyDescent="0.2">
      <c r="A99" s="110" t="s">
        <v>23</v>
      </c>
      <c r="B99" s="110"/>
      <c r="C99" s="188">
        <v>265074</v>
      </c>
      <c r="D99" s="189">
        <v>67.950269161753397</v>
      </c>
      <c r="E99" s="381"/>
      <c r="F99" s="381"/>
    </row>
    <row r="100" spans="1:6" x14ac:dyDescent="0.2">
      <c r="A100" s="110" t="s">
        <v>104</v>
      </c>
      <c r="B100" s="110"/>
      <c r="C100" s="188">
        <v>25583</v>
      </c>
      <c r="D100" s="189">
        <v>19.034970238095237</v>
      </c>
      <c r="E100" s="381"/>
      <c r="F100" s="381"/>
    </row>
    <row r="101" spans="1:6" x14ac:dyDescent="0.2">
      <c r="A101" s="110" t="s">
        <v>33</v>
      </c>
      <c r="B101" s="110"/>
      <c r="C101" s="188">
        <v>180144</v>
      </c>
      <c r="D101" s="189">
        <v>22.817479417352754</v>
      </c>
      <c r="E101" s="381"/>
      <c r="F101" s="381"/>
    </row>
    <row r="102" spans="1:6" x14ac:dyDescent="0.2">
      <c r="A102" s="110" t="s">
        <v>12</v>
      </c>
      <c r="B102" s="110"/>
      <c r="C102" s="188">
        <v>110743</v>
      </c>
      <c r="D102" s="189">
        <v>28.315776016364101</v>
      </c>
      <c r="E102" s="381"/>
      <c r="F102" s="381"/>
    </row>
    <row r="103" spans="1:6" x14ac:dyDescent="0.2">
      <c r="A103" s="110" t="s">
        <v>21</v>
      </c>
      <c r="B103" s="110"/>
      <c r="C103" s="183">
        <v>85709</v>
      </c>
      <c r="D103" s="189">
        <v>7.9825835894570174</v>
      </c>
      <c r="E103" s="381"/>
      <c r="F103" s="381"/>
    </row>
    <row r="104" spans="1:6" x14ac:dyDescent="0.2">
      <c r="A104" s="110" t="s">
        <v>19</v>
      </c>
      <c r="B104" s="110"/>
      <c r="C104" s="188">
        <v>42090</v>
      </c>
      <c r="D104" s="189">
        <v>11.055949566587865</v>
      </c>
      <c r="E104" s="381"/>
      <c r="F104" s="381"/>
    </row>
    <row r="105" spans="1:6" x14ac:dyDescent="0.2">
      <c r="A105" s="110" t="s">
        <v>18</v>
      </c>
      <c r="B105" s="110"/>
      <c r="C105" s="188">
        <v>41309</v>
      </c>
      <c r="D105" s="189">
        <v>8.5632255389718068</v>
      </c>
      <c r="E105" s="381"/>
      <c r="F105" s="381"/>
    </row>
    <row r="106" spans="1:6" x14ac:dyDescent="0.2">
      <c r="A106" s="110" t="s">
        <v>20</v>
      </c>
      <c r="B106" s="110"/>
      <c r="C106" s="188">
        <v>84909</v>
      </c>
      <c r="D106" s="189">
        <v>16.890590809628009</v>
      </c>
      <c r="E106" s="381"/>
      <c r="F106" s="381"/>
    </row>
    <row r="107" spans="1:6" x14ac:dyDescent="0.2">
      <c r="A107" s="110" t="s">
        <v>24</v>
      </c>
      <c r="B107" s="110"/>
      <c r="C107" s="188">
        <v>169416</v>
      </c>
      <c r="D107" s="189">
        <v>42.98807409286983</v>
      </c>
      <c r="E107" s="381"/>
      <c r="F107" s="381"/>
    </row>
    <row r="108" spans="1:6" x14ac:dyDescent="0.2">
      <c r="A108" s="110" t="s">
        <v>45</v>
      </c>
      <c r="B108" s="110"/>
      <c r="C108" s="188">
        <v>120216</v>
      </c>
      <c r="D108" s="189">
        <v>92.759259259259252</v>
      </c>
      <c r="E108" s="381"/>
      <c r="F108" s="381"/>
    </row>
    <row r="109" spans="1:6" x14ac:dyDescent="0.2">
      <c r="A109" s="110" t="s">
        <v>8</v>
      </c>
      <c r="B109" s="110"/>
      <c r="C109" s="188">
        <v>509062</v>
      </c>
      <c r="D109" s="189">
        <v>61.244225216554376</v>
      </c>
      <c r="E109" s="381"/>
      <c r="F109" s="381"/>
    </row>
    <row r="110" spans="1:6" x14ac:dyDescent="0.2">
      <c r="A110" s="110" t="s">
        <v>7</v>
      </c>
      <c r="B110" s="110"/>
      <c r="C110" s="188">
        <v>172854</v>
      </c>
      <c r="D110" s="189">
        <v>20.205026300409116</v>
      </c>
      <c r="E110" s="381"/>
      <c r="F110" s="381"/>
    </row>
    <row r="111" spans="1:6" x14ac:dyDescent="0.2">
      <c r="A111" s="110" t="s">
        <v>6</v>
      </c>
      <c r="B111" s="110"/>
      <c r="C111" s="188">
        <v>127923</v>
      </c>
      <c r="D111" s="189">
        <v>14.759778470058844</v>
      </c>
      <c r="E111" s="381"/>
      <c r="F111" s="381"/>
    </row>
    <row r="112" spans="1:6" x14ac:dyDescent="0.2">
      <c r="A112" s="110" t="s">
        <v>5</v>
      </c>
      <c r="B112" s="110"/>
      <c r="C112" s="188">
        <v>166048</v>
      </c>
      <c r="D112" s="189">
        <v>49.083062370676913</v>
      </c>
      <c r="E112" s="381"/>
      <c r="F112" s="381"/>
    </row>
    <row r="113" spans="1:6" x14ac:dyDescent="0.2">
      <c r="A113" s="110" t="s">
        <v>4</v>
      </c>
      <c r="B113" s="110"/>
      <c r="C113" s="188">
        <v>320946</v>
      </c>
      <c r="D113" s="189">
        <v>28.589524318546232</v>
      </c>
      <c r="E113" s="381"/>
      <c r="F113" s="381"/>
    </row>
    <row r="114" spans="1:6" x14ac:dyDescent="0.2">
      <c r="A114" s="110" t="s">
        <v>177</v>
      </c>
      <c r="B114" s="110"/>
      <c r="C114" s="188">
        <v>129941</v>
      </c>
      <c r="D114" s="189">
        <v>26.616345759934454</v>
      </c>
      <c r="E114" s="381"/>
      <c r="F114" s="381"/>
    </row>
    <row r="115" spans="1:6" x14ac:dyDescent="0.2">
      <c r="A115" s="110" t="s">
        <v>11</v>
      </c>
      <c r="B115" s="110"/>
      <c r="C115" s="188">
        <v>600429</v>
      </c>
      <c r="D115" s="189">
        <v>99.342984778292518</v>
      </c>
      <c r="E115" s="381"/>
      <c r="F115" s="381"/>
    </row>
    <row r="116" spans="1:6" x14ac:dyDescent="0.2">
      <c r="A116" s="110" t="s">
        <v>105</v>
      </c>
      <c r="B116" s="110"/>
      <c r="C116" s="188">
        <v>341216</v>
      </c>
      <c r="D116" s="189">
        <v>84.606000495908759</v>
      </c>
      <c r="E116" s="381"/>
      <c r="F116" s="381"/>
    </row>
    <row r="117" spans="1:6" x14ac:dyDescent="0.2">
      <c r="A117" s="110" t="s">
        <v>178</v>
      </c>
      <c r="B117" s="110"/>
      <c r="C117" s="188">
        <v>192935</v>
      </c>
      <c r="D117" s="189">
        <v>62.927266797129811</v>
      </c>
      <c r="E117" s="381"/>
      <c r="F117" s="381"/>
    </row>
    <row r="118" spans="1:6" x14ac:dyDescent="0.2">
      <c r="A118" s="110" t="s">
        <v>27</v>
      </c>
      <c r="B118" s="110"/>
      <c r="C118" s="188">
        <v>250618</v>
      </c>
      <c r="D118" s="189">
        <v>94.252726588943219</v>
      </c>
      <c r="E118" s="381"/>
      <c r="F118" s="381"/>
    </row>
    <row r="119" spans="1:6" x14ac:dyDescent="0.2">
      <c r="A119" s="110" t="s">
        <v>25</v>
      </c>
      <c r="B119" s="110"/>
      <c r="C119" s="188">
        <v>668123</v>
      </c>
      <c r="D119" s="189">
        <v>64.422235078584521</v>
      </c>
      <c r="E119" s="381"/>
      <c r="F119" s="381"/>
    </row>
    <row r="120" spans="1:6" x14ac:dyDescent="0.2">
      <c r="A120" s="110" t="s">
        <v>3</v>
      </c>
      <c r="B120" s="110"/>
      <c r="C120" s="188">
        <v>198272</v>
      </c>
      <c r="D120" s="189">
        <v>42.365811965811965</v>
      </c>
      <c r="E120" s="381"/>
      <c r="F120" s="381"/>
    </row>
    <row r="121" spans="1:6" x14ac:dyDescent="0.2">
      <c r="A121" s="110" t="s">
        <v>2</v>
      </c>
      <c r="B121" s="110"/>
      <c r="C121" s="188">
        <v>293808</v>
      </c>
      <c r="D121" s="189">
        <v>33.817679558011051</v>
      </c>
      <c r="E121" s="381"/>
      <c r="F121" s="381"/>
    </row>
    <row r="122" spans="1:6" x14ac:dyDescent="0.2">
      <c r="A122" s="110" t="s">
        <v>26</v>
      </c>
      <c r="B122" s="110"/>
      <c r="C122" s="188">
        <v>496864</v>
      </c>
      <c r="D122" s="189">
        <v>61.531145510835913</v>
      </c>
      <c r="E122" s="381"/>
      <c r="F122" s="381"/>
    </row>
    <row r="123" spans="1:6" x14ac:dyDescent="0.2">
      <c r="A123" s="110" t="s">
        <v>10</v>
      </c>
      <c r="B123" s="110"/>
      <c r="C123" s="188">
        <v>165777</v>
      </c>
      <c r="D123" s="189">
        <v>38.215076071922546</v>
      </c>
      <c r="E123" s="381"/>
      <c r="F123" s="381"/>
    </row>
    <row r="124" spans="1:6" x14ac:dyDescent="0.2">
      <c r="A124" s="110" t="s">
        <v>48</v>
      </c>
      <c r="B124" s="110"/>
      <c r="C124" s="188">
        <v>653200</v>
      </c>
      <c r="D124" s="189">
        <v>40.541211519364445</v>
      </c>
      <c r="E124" s="381"/>
      <c r="F124" s="381"/>
    </row>
    <row r="125" spans="1:6" x14ac:dyDescent="0.2">
      <c r="A125" s="110" t="s">
        <v>9</v>
      </c>
      <c r="B125" s="110"/>
      <c r="C125" s="188">
        <v>32434</v>
      </c>
      <c r="D125" s="189">
        <v>7.2268270944741531</v>
      </c>
      <c r="E125" s="381"/>
      <c r="F125" s="381"/>
    </row>
    <row r="126" spans="1:6" x14ac:dyDescent="0.2">
      <c r="A126" s="111" t="s">
        <v>28</v>
      </c>
      <c r="B126" s="111"/>
      <c r="C126" s="192">
        <v>100400</v>
      </c>
      <c r="D126" s="190">
        <v>73.071324599708873</v>
      </c>
      <c r="E126" s="381"/>
      <c r="F126" s="381"/>
    </row>
    <row r="127" spans="1:6" x14ac:dyDescent="0.2">
      <c r="A127" s="20" t="s">
        <v>172</v>
      </c>
      <c r="B127" s="20"/>
      <c r="D127" s="74"/>
    </row>
  </sheetData>
  <mergeCells count="15">
    <mergeCell ref="A2:G2"/>
    <mergeCell ref="A4:G4"/>
    <mergeCell ref="E11:E12"/>
    <mergeCell ref="G5:G6"/>
    <mergeCell ref="G7:G11"/>
    <mergeCell ref="A3:G3"/>
    <mergeCell ref="A5:A6"/>
    <mergeCell ref="A88:D88"/>
    <mergeCell ref="B10:B11"/>
    <mergeCell ref="D10:D12"/>
    <mergeCell ref="A89:A91"/>
    <mergeCell ref="C89:C90"/>
    <mergeCell ref="D89:D91"/>
    <mergeCell ref="C11:C12"/>
    <mergeCell ref="A7:A11"/>
  </mergeCells>
  <phoneticPr fontId="5" type="noConversion"/>
  <printOptions horizontalCentered="1" verticalCentered="1"/>
  <pageMargins left="0.51" right="0.64" top="0.27" bottom="0.72" header="0.21" footer="0.28000000000000003"/>
  <pageSetup paperSize="9" orientation="portrait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2"/>
  <sheetViews>
    <sheetView workbookViewId="0">
      <selection activeCell="P14" sqref="P14"/>
    </sheetView>
  </sheetViews>
  <sheetFormatPr defaultRowHeight="12.75" x14ac:dyDescent="0.2"/>
  <cols>
    <col min="12" max="12" width="14.83203125" customWidth="1"/>
  </cols>
  <sheetData>
    <row r="6" spans="1:9" ht="34.5" customHeight="1" x14ac:dyDescent="0.2"/>
    <row r="11" spans="1:9" ht="27.75" x14ac:dyDescent="0.4">
      <c r="A11" s="589"/>
      <c r="B11" s="589"/>
      <c r="C11" s="589"/>
      <c r="D11" s="589"/>
      <c r="E11" s="589"/>
      <c r="F11" s="589"/>
      <c r="G11" s="589"/>
      <c r="H11" s="589"/>
      <c r="I11" s="589"/>
    </row>
    <row r="12" spans="1:9" x14ac:dyDescent="0.2">
      <c r="I12" s="56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7"/>
  </sheetPr>
  <dimension ref="A1:Q200"/>
  <sheetViews>
    <sheetView workbookViewId="0">
      <selection activeCell="G16" sqref="G16"/>
    </sheetView>
  </sheetViews>
  <sheetFormatPr defaultRowHeight="12.75" x14ac:dyDescent="0.2"/>
  <cols>
    <col min="1" max="1" width="20.6640625" customWidth="1"/>
    <col min="2" max="4" width="15.83203125" customWidth="1"/>
    <col min="5" max="5" width="41.6640625" customWidth="1"/>
    <col min="6" max="6" width="11.6640625" customWidth="1"/>
    <col min="7" max="7" width="12.1640625" customWidth="1"/>
    <col min="8" max="8" width="12.5" customWidth="1"/>
    <col min="9" max="9" width="10.83203125" customWidth="1"/>
    <col min="10" max="10" width="11.83203125" customWidth="1"/>
    <col min="11" max="11" width="10.6640625" customWidth="1"/>
    <col min="12" max="12" width="12.83203125" customWidth="1"/>
    <col min="13" max="13" width="38.5" customWidth="1"/>
  </cols>
  <sheetData>
    <row r="1" spans="1:9" ht="12.75" customHeight="1" x14ac:dyDescent="0.25">
      <c r="A1" s="984" t="s">
        <v>791</v>
      </c>
      <c r="B1" s="984"/>
      <c r="C1" s="984"/>
      <c r="D1" s="984"/>
      <c r="E1" s="984"/>
    </row>
    <row r="2" spans="1:9" ht="12.75" customHeight="1" x14ac:dyDescent="0.25">
      <c r="A2" s="984" t="s">
        <v>792</v>
      </c>
      <c r="B2" s="984"/>
      <c r="C2" s="984"/>
      <c r="D2" s="984"/>
      <c r="E2" s="984"/>
    </row>
    <row r="3" spans="1:9" ht="15.75" x14ac:dyDescent="0.25">
      <c r="A3" s="984" t="s">
        <v>379</v>
      </c>
      <c r="B3" s="984"/>
      <c r="C3" s="984"/>
      <c r="D3" s="984"/>
      <c r="E3" s="984"/>
    </row>
    <row r="4" spans="1:9" ht="12" customHeight="1" thickBot="1" x14ac:dyDescent="0.25">
      <c r="A4" s="278" t="s">
        <v>676</v>
      </c>
      <c r="B4" s="306"/>
      <c r="C4" s="306"/>
      <c r="D4" s="306"/>
      <c r="E4" s="131" t="s">
        <v>675</v>
      </c>
    </row>
    <row r="5" spans="1:9" x14ac:dyDescent="0.2">
      <c r="A5" s="987" t="s">
        <v>100</v>
      </c>
      <c r="B5" s="282">
        <v>1396</v>
      </c>
      <c r="C5" s="282">
        <v>1395</v>
      </c>
      <c r="D5" s="282">
        <v>1394</v>
      </c>
      <c r="E5" s="1000" t="s">
        <v>382</v>
      </c>
    </row>
    <row r="6" spans="1:9" ht="13.5" customHeight="1" thickBot="1" x14ac:dyDescent="0.25">
      <c r="A6" s="988"/>
      <c r="B6" s="415" t="s">
        <v>741</v>
      </c>
      <c r="C6" s="415" t="s">
        <v>665</v>
      </c>
      <c r="D6" s="415" t="s">
        <v>643</v>
      </c>
      <c r="E6" s="1001"/>
    </row>
    <row r="7" spans="1:9" x14ac:dyDescent="0.2">
      <c r="A7" s="764" t="s">
        <v>335</v>
      </c>
      <c r="B7" s="765">
        <f>SUM(B8:B13)</f>
        <v>2468476</v>
      </c>
      <c r="C7" s="765">
        <f>SUM(C8:C13)</f>
        <v>2902212</v>
      </c>
      <c r="D7" s="765">
        <v>2864932</v>
      </c>
      <c r="E7" s="766" t="s">
        <v>620</v>
      </c>
    </row>
    <row r="8" spans="1:9" x14ac:dyDescent="0.2">
      <c r="A8" s="393" t="s">
        <v>203</v>
      </c>
      <c r="B8">
        <v>2104377</v>
      </c>
      <c r="C8">
        <v>2300210</v>
      </c>
      <c r="D8">
        <v>2128104</v>
      </c>
      <c r="E8" s="595" t="s">
        <v>697</v>
      </c>
    </row>
    <row r="9" spans="1:9" x14ac:dyDescent="0.2">
      <c r="A9" s="767" t="s">
        <v>409</v>
      </c>
      <c r="B9" s="768">
        <v>109452</v>
      </c>
      <c r="C9" s="768">
        <v>119000</v>
      </c>
      <c r="D9" s="768">
        <v>164000</v>
      </c>
      <c r="E9" s="756" t="s">
        <v>541</v>
      </c>
    </row>
    <row r="10" spans="1:9" x14ac:dyDescent="0.2">
      <c r="A10" s="393" t="s">
        <v>204</v>
      </c>
      <c r="B10" s="246">
        <v>68179</v>
      </c>
      <c r="C10">
        <v>219208</v>
      </c>
      <c r="D10">
        <v>282000</v>
      </c>
      <c r="E10" s="595" t="s">
        <v>696</v>
      </c>
    </row>
    <row r="11" spans="1:9" ht="15.75" customHeight="1" x14ac:dyDescent="0.2">
      <c r="A11" s="767" t="s">
        <v>111</v>
      </c>
      <c r="B11" s="769">
        <v>134225</v>
      </c>
      <c r="C11" s="770">
        <v>151900</v>
      </c>
      <c r="D11" s="768">
        <v>147273</v>
      </c>
      <c r="E11" s="756" t="s">
        <v>698</v>
      </c>
    </row>
    <row r="12" spans="1:9" x14ac:dyDescent="0.2">
      <c r="A12" s="393" t="s">
        <v>112</v>
      </c>
      <c r="B12" t="s">
        <v>154</v>
      </c>
      <c r="C12" t="s">
        <v>154</v>
      </c>
      <c r="D12" t="s">
        <v>154</v>
      </c>
      <c r="E12" s="595" t="s">
        <v>542</v>
      </c>
      <c r="I12" s="716"/>
    </row>
    <row r="13" spans="1:9" x14ac:dyDescent="0.2">
      <c r="A13" s="771" t="s">
        <v>793</v>
      </c>
      <c r="B13" s="769">
        <v>52243</v>
      </c>
      <c r="C13" s="770">
        <v>111894</v>
      </c>
      <c r="D13" s="768">
        <v>143555</v>
      </c>
      <c r="E13" s="772" t="s">
        <v>645</v>
      </c>
    </row>
    <row r="14" spans="1:9" ht="16.5" customHeight="1" x14ac:dyDescent="0.2">
      <c r="A14" s="600" t="s">
        <v>602</v>
      </c>
      <c r="B14" s="726">
        <v>78255</v>
      </c>
      <c r="C14" s="658">
        <v>145980</v>
      </c>
      <c r="D14" s="658">
        <v>89246</v>
      </c>
      <c r="E14" s="585" t="s">
        <v>600</v>
      </c>
    </row>
    <row r="15" spans="1:9" x14ac:dyDescent="0.2">
      <c r="A15" s="773" t="s">
        <v>226</v>
      </c>
      <c r="B15" s="769">
        <v>32116</v>
      </c>
      <c r="C15" s="770">
        <v>35699</v>
      </c>
      <c r="D15" s="770">
        <v>25019</v>
      </c>
      <c r="E15" s="756" t="s">
        <v>692</v>
      </c>
    </row>
    <row r="16" spans="1:9" x14ac:dyDescent="0.2">
      <c r="A16" s="563" t="s">
        <v>640</v>
      </c>
      <c r="B16" s="246">
        <v>17721</v>
      </c>
      <c r="C16" s="8">
        <v>13335</v>
      </c>
      <c r="D16" s="8">
        <v>14300</v>
      </c>
      <c r="E16" s="595" t="s">
        <v>646</v>
      </c>
    </row>
    <row r="17" spans="1:12" x14ac:dyDescent="0.2">
      <c r="A17" s="773" t="s">
        <v>642</v>
      </c>
      <c r="B17" s="769">
        <v>28418</v>
      </c>
      <c r="C17" s="774">
        <v>96946</v>
      </c>
      <c r="D17" s="774">
        <f>D14-(D15+D16)</f>
        <v>49927</v>
      </c>
      <c r="E17" s="756" t="s">
        <v>641</v>
      </c>
    </row>
    <row r="18" spans="1:12" x14ac:dyDescent="0.2">
      <c r="A18" s="562" t="s">
        <v>324</v>
      </c>
      <c r="B18" s="726">
        <v>201</v>
      </c>
      <c r="C18" s="658">
        <v>202</v>
      </c>
      <c r="D18" s="658">
        <v>551</v>
      </c>
      <c r="E18" s="585" t="s">
        <v>693</v>
      </c>
    </row>
    <row r="19" spans="1:12" x14ac:dyDescent="0.2">
      <c r="A19" s="771" t="s">
        <v>325</v>
      </c>
      <c r="B19" s="775">
        <v>1145</v>
      </c>
      <c r="C19" s="776">
        <v>1333</v>
      </c>
      <c r="D19" s="776">
        <v>3210</v>
      </c>
      <c r="E19" s="777" t="s">
        <v>694</v>
      </c>
      <c r="H19" s="563" t="s">
        <v>751</v>
      </c>
      <c r="I19" s="246">
        <v>336224</v>
      </c>
      <c r="J19" s="8"/>
      <c r="K19" s="8"/>
      <c r="L19" s="595" t="s">
        <v>752</v>
      </c>
    </row>
    <row r="20" spans="1:12" ht="14.25" customHeight="1" x14ac:dyDescent="0.2">
      <c r="A20" s="562" t="s">
        <v>578</v>
      </c>
      <c r="B20" s="728">
        <v>73880</v>
      </c>
      <c r="C20" s="659">
        <v>127373</v>
      </c>
      <c r="D20" s="659">
        <v>92383</v>
      </c>
      <c r="E20" s="585" t="s">
        <v>794</v>
      </c>
      <c r="H20" s="563" t="s">
        <v>753</v>
      </c>
      <c r="I20" s="246">
        <f>912436-I19</f>
        <v>576212</v>
      </c>
      <c r="J20" s="8"/>
      <c r="K20" s="8"/>
      <c r="L20" s="595" t="s">
        <v>754</v>
      </c>
    </row>
    <row r="21" spans="1:12" x14ac:dyDescent="0.2">
      <c r="A21" s="771" t="s">
        <v>770</v>
      </c>
      <c r="B21" s="775">
        <v>329587</v>
      </c>
      <c r="C21" s="778">
        <f>SUM(C22:C25)</f>
        <v>336010</v>
      </c>
      <c r="D21" s="776">
        <v>218636</v>
      </c>
      <c r="E21" s="777" t="s">
        <v>581</v>
      </c>
    </row>
    <row r="22" spans="1:12" x14ac:dyDescent="0.2">
      <c r="A22" s="393" t="s">
        <v>223</v>
      </c>
      <c r="B22" s="246">
        <v>19793</v>
      </c>
      <c r="C22" s="8">
        <v>19481</v>
      </c>
      <c r="D22" s="8">
        <v>14676</v>
      </c>
      <c r="E22" s="595" t="s">
        <v>419</v>
      </c>
    </row>
    <row r="23" spans="1:12" x14ac:dyDescent="0.2">
      <c r="A23" s="767" t="s">
        <v>225</v>
      </c>
      <c r="B23" s="769">
        <v>4580</v>
      </c>
      <c r="C23" s="770">
        <v>3949</v>
      </c>
      <c r="D23" s="770">
        <v>2317</v>
      </c>
      <c r="E23" s="756" t="s">
        <v>544</v>
      </c>
    </row>
    <row r="24" spans="1:12" x14ac:dyDescent="0.2">
      <c r="A24" s="393" t="s">
        <v>224</v>
      </c>
      <c r="B24" s="246" t="s">
        <v>154</v>
      </c>
      <c r="C24" s="26">
        <v>2200</v>
      </c>
      <c r="D24" s="26">
        <v>2200</v>
      </c>
      <c r="E24" s="595" t="s">
        <v>644</v>
      </c>
    </row>
    <row r="25" spans="1:12" ht="13.5" thickBot="1" x14ac:dyDescent="0.25">
      <c r="A25" s="779" t="s">
        <v>623</v>
      </c>
      <c r="B25" s="780">
        <v>305214</v>
      </c>
      <c r="C25" s="781">
        <v>310380</v>
      </c>
      <c r="D25" s="781">
        <f>D21-(D22+D23+D24)</f>
        <v>199443</v>
      </c>
      <c r="E25" s="782" t="s">
        <v>601</v>
      </c>
      <c r="J25">
        <f>B21-(B22+B23)</f>
        <v>305214</v>
      </c>
    </row>
    <row r="26" spans="1:12" ht="23.25" customHeight="1" x14ac:dyDescent="0.2">
      <c r="A26" s="526" t="s">
        <v>339</v>
      </c>
      <c r="B26" s="613"/>
      <c r="C26" s="614"/>
      <c r="D26" s="615"/>
      <c r="E26" s="616" t="s">
        <v>622</v>
      </c>
      <c r="H26">
        <v>276753</v>
      </c>
    </row>
    <row r="27" spans="1:12" x14ac:dyDescent="0.2">
      <c r="A27" s="1003" t="s">
        <v>772</v>
      </c>
      <c r="B27" s="1003"/>
      <c r="C27" s="1003"/>
      <c r="D27" s="1003"/>
      <c r="E27" s="1003"/>
    </row>
    <row r="28" spans="1:12" x14ac:dyDescent="0.2">
      <c r="A28" s="1003" t="s">
        <v>771</v>
      </c>
      <c r="B28" s="1003"/>
      <c r="C28" s="1003"/>
      <c r="D28" s="1003"/>
      <c r="E28" s="1003"/>
    </row>
    <row r="29" spans="1:12" x14ac:dyDescent="0.2">
      <c r="A29" s="18"/>
      <c r="B29" s="18"/>
      <c r="C29" s="18"/>
      <c r="D29" s="18"/>
      <c r="E29" s="18"/>
    </row>
    <row r="30" spans="1:12" x14ac:dyDescent="0.2">
      <c r="A30" s="18"/>
      <c r="B30" s="18"/>
      <c r="C30" s="18"/>
      <c r="D30" s="18"/>
      <c r="E30" s="18"/>
    </row>
    <row r="31" spans="1:12" x14ac:dyDescent="0.2">
      <c r="A31" s="18"/>
      <c r="B31" s="18"/>
      <c r="C31" s="18"/>
      <c r="D31" s="18"/>
      <c r="E31" s="18"/>
    </row>
    <row r="32" spans="1:12" ht="11.25" customHeight="1" x14ac:dyDescent="0.2">
      <c r="A32" s="18"/>
      <c r="B32" s="18"/>
      <c r="C32" s="18"/>
      <c r="D32" s="18"/>
      <c r="E32" s="18"/>
      <c r="I32" s="52"/>
    </row>
    <row r="33" spans="1:5" x14ac:dyDescent="0.2">
      <c r="A33" s="18"/>
      <c r="B33" s="18"/>
      <c r="C33" s="18"/>
      <c r="D33" s="18"/>
      <c r="E33" s="18"/>
    </row>
    <row r="34" spans="1:5" x14ac:dyDescent="0.2">
      <c r="A34" s="18"/>
      <c r="B34" s="18"/>
      <c r="C34" s="18"/>
      <c r="D34" s="18"/>
      <c r="E34" s="18"/>
    </row>
    <row r="35" spans="1:5" x14ac:dyDescent="0.2">
      <c r="A35" s="18"/>
      <c r="B35" s="18"/>
      <c r="C35" s="18"/>
      <c r="D35" s="18"/>
      <c r="E35" s="18"/>
    </row>
    <row r="36" spans="1:5" x14ac:dyDescent="0.2">
      <c r="A36" s="18"/>
      <c r="B36" s="18"/>
      <c r="C36" s="18"/>
      <c r="D36" s="18"/>
      <c r="E36" s="18"/>
    </row>
    <row r="37" spans="1:5" x14ac:dyDescent="0.2">
      <c r="A37" s="18"/>
      <c r="B37" s="18"/>
      <c r="C37" s="18"/>
      <c r="D37" s="18"/>
      <c r="E37" s="18"/>
    </row>
    <row r="38" spans="1:5" x14ac:dyDescent="0.2">
      <c r="A38" s="18"/>
      <c r="B38" s="18"/>
      <c r="C38" s="18"/>
      <c r="D38" s="18"/>
      <c r="E38" s="18"/>
    </row>
    <row r="39" spans="1:5" x14ac:dyDescent="0.2">
      <c r="A39" s="18"/>
      <c r="B39" s="18"/>
      <c r="C39" s="18"/>
      <c r="D39" s="18"/>
      <c r="E39" s="18"/>
    </row>
    <row r="40" spans="1:5" x14ac:dyDescent="0.2">
      <c r="A40" s="18"/>
      <c r="B40" s="18"/>
      <c r="C40" s="18"/>
      <c r="D40" s="18"/>
      <c r="E40" s="18"/>
    </row>
    <row r="41" spans="1:5" x14ac:dyDescent="0.2">
      <c r="A41" s="18"/>
      <c r="B41" s="18"/>
      <c r="C41" s="18"/>
      <c r="D41" s="18"/>
      <c r="E41" s="18"/>
    </row>
    <row r="42" spans="1:5" x14ac:dyDescent="0.2">
      <c r="A42" s="18"/>
      <c r="B42" s="18"/>
      <c r="C42" s="18"/>
      <c r="D42" s="18"/>
      <c r="E42" s="18"/>
    </row>
    <row r="43" spans="1:5" x14ac:dyDescent="0.2">
      <c r="A43" s="18"/>
      <c r="B43" s="18"/>
      <c r="C43" s="18"/>
      <c r="D43" s="18"/>
      <c r="E43" s="18"/>
    </row>
    <row r="44" spans="1:5" x14ac:dyDescent="0.2">
      <c r="A44" s="18"/>
      <c r="B44" s="18"/>
      <c r="C44" s="18"/>
      <c r="D44" s="18"/>
      <c r="E44" s="18"/>
    </row>
    <row r="45" spans="1:5" x14ac:dyDescent="0.2">
      <c r="A45" s="18"/>
      <c r="B45" s="18"/>
      <c r="C45" s="18"/>
      <c r="D45" s="18"/>
      <c r="E45" s="18"/>
    </row>
    <row r="46" spans="1:5" x14ac:dyDescent="0.2">
      <c r="A46" s="18"/>
      <c r="B46" s="18"/>
      <c r="C46" s="18"/>
      <c r="D46" s="18"/>
      <c r="E46" s="18"/>
    </row>
    <row r="47" spans="1:5" x14ac:dyDescent="0.2">
      <c r="A47" s="18"/>
      <c r="B47" s="18"/>
      <c r="C47" s="18"/>
      <c r="D47" s="18"/>
      <c r="E47" s="18"/>
    </row>
    <row r="48" spans="1:5" x14ac:dyDescent="0.2">
      <c r="A48" s="18"/>
      <c r="B48" s="18"/>
      <c r="C48" s="18"/>
      <c r="D48" s="18"/>
      <c r="E48" s="18"/>
    </row>
    <row r="49" spans="1:17" x14ac:dyDescent="0.2">
      <c r="A49" s="18"/>
      <c r="B49" s="747"/>
      <c r="C49" s="18"/>
      <c r="D49" s="18"/>
      <c r="E49" s="18"/>
    </row>
    <row r="50" spans="1:17" x14ac:dyDescent="0.2">
      <c r="A50" s="18"/>
      <c r="B50" s="18"/>
      <c r="C50" s="18"/>
      <c r="D50" s="18"/>
      <c r="E50" s="18"/>
    </row>
    <row r="51" spans="1:17" ht="15" x14ac:dyDescent="0.25">
      <c r="N51" s="143"/>
      <c r="O51" s="143"/>
    </row>
    <row r="52" spans="1:17" x14ac:dyDescent="0.2">
      <c r="N52" s="57"/>
      <c r="O52" s="57"/>
    </row>
    <row r="56" spans="1:17" x14ac:dyDescent="0.2">
      <c r="B56" s="178"/>
      <c r="C56" s="178"/>
      <c r="D56" s="178"/>
    </row>
    <row r="59" spans="1:17" x14ac:dyDescent="0.2">
      <c r="B59" s="53"/>
    </row>
    <row r="60" spans="1:17" x14ac:dyDescent="0.2">
      <c r="D60" s="8"/>
    </row>
    <row r="61" spans="1:17" ht="15.75" x14ac:dyDescent="0.25">
      <c r="C61" s="300"/>
      <c r="D61" s="315"/>
      <c r="E61" s="24"/>
      <c r="F61" s="247"/>
    </row>
    <row r="62" spans="1:17" x14ac:dyDescent="0.2">
      <c r="E62" s="36" t="s">
        <v>480</v>
      </c>
      <c r="F62" s="36" t="s">
        <v>532</v>
      </c>
    </row>
    <row r="63" spans="1:17" ht="14.25" x14ac:dyDescent="0.2">
      <c r="E63" s="36">
        <v>1392</v>
      </c>
      <c r="F63" s="36">
        <v>1393</v>
      </c>
      <c r="N63" s="241"/>
      <c r="O63" s="241"/>
      <c r="P63" s="241"/>
      <c r="Q63" s="241"/>
    </row>
    <row r="64" spans="1:17" x14ac:dyDescent="0.2">
      <c r="N64" s="18"/>
      <c r="O64" s="18"/>
      <c r="P64" s="18"/>
    </row>
    <row r="65" spans="1:17" ht="12.75" customHeight="1" x14ac:dyDescent="0.2">
      <c r="B65" s="5"/>
      <c r="D65" s="5" t="s">
        <v>87</v>
      </c>
      <c r="E65" s="313">
        <v>2.6</v>
      </c>
      <c r="F65" s="56">
        <v>2.7</v>
      </c>
    </row>
    <row r="68" spans="1:17" x14ac:dyDescent="0.2">
      <c r="C68" s="56"/>
      <c r="D68" s="56"/>
    </row>
    <row r="69" spans="1:17" x14ac:dyDescent="0.2">
      <c r="H69" s="393" t="s">
        <v>203</v>
      </c>
      <c r="I69" s="1">
        <v>2512000</v>
      </c>
      <c r="J69" s="392">
        <v>2232000</v>
      </c>
      <c r="K69" s="493">
        <v>2354000</v>
      </c>
    </row>
    <row r="72" spans="1:17" x14ac:dyDescent="0.2">
      <c r="K72" s="53">
        <v>2.3540000000000001</v>
      </c>
    </row>
    <row r="74" spans="1:17" ht="14.25" x14ac:dyDescent="0.2">
      <c r="N74" s="238"/>
      <c r="O74" s="238"/>
      <c r="P74" s="238"/>
      <c r="Q74" s="238"/>
    </row>
    <row r="75" spans="1:17" x14ac:dyDescent="0.2">
      <c r="N75" s="18"/>
      <c r="O75" s="18"/>
      <c r="P75" s="142"/>
      <c r="Q75" s="131" t="s">
        <v>190</v>
      </c>
    </row>
    <row r="76" spans="1:17" x14ac:dyDescent="0.2">
      <c r="C76" s="637" t="s">
        <v>788</v>
      </c>
      <c r="D76" s="637" t="s">
        <v>789</v>
      </c>
      <c r="E76" s="637" t="s">
        <v>790</v>
      </c>
    </row>
    <row r="77" spans="1:17" x14ac:dyDescent="0.2">
      <c r="A77" s="98" t="s">
        <v>265</v>
      </c>
      <c r="B77" s="98" t="s">
        <v>454</v>
      </c>
      <c r="C77">
        <v>2128</v>
      </c>
      <c r="D77" s="52">
        <v>2300</v>
      </c>
      <c r="E77" s="630">
        <v>2104.4</v>
      </c>
    </row>
    <row r="78" spans="1:17" ht="20.25" customHeight="1" x14ac:dyDescent="0.2">
      <c r="A78" s="98" t="s">
        <v>410</v>
      </c>
      <c r="B78" s="98" t="s">
        <v>466</v>
      </c>
      <c r="C78">
        <v>164</v>
      </c>
      <c r="D78">
        <v>119</v>
      </c>
      <c r="E78" s="630">
        <v>109.45</v>
      </c>
      <c r="G78" s="1"/>
    </row>
    <row r="79" spans="1:17" x14ac:dyDescent="0.2">
      <c r="A79" s="98" t="s">
        <v>267</v>
      </c>
      <c r="B79" s="98" t="s">
        <v>465</v>
      </c>
      <c r="C79">
        <v>282</v>
      </c>
      <c r="D79">
        <v>219</v>
      </c>
      <c r="E79" s="630">
        <v>68.2</v>
      </c>
      <c r="G79" s="1"/>
    </row>
    <row r="80" spans="1:17" ht="22.5" customHeight="1" x14ac:dyDescent="0.2">
      <c r="A80" s="98" t="s">
        <v>268</v>
      </c>
      <c r="B80" s="98" t="s">
        <v>442</v>
      </c>
      <c r="C80">
        <v>147</v>
      </c>
      <c r="D80">
        <v>152</v>
      </c>
      <c r="E80" s="99">
        <v>134</v>
      </c>
      <c r="G80" s="1"/>
    </row>
    <row r="81" spans="1:8" ht="15.75" hidden="1" customHeight="1" x14ac:dyDescent="0.25">
      <c r="A81" s="98" t="s">
        <v>269</v>
      </c>
      <c r="B81" s="98" t="s">
        <v>270</v>
      </c>
      <c r="C81" s="99">
        <v>10000</v>
      </c>
      <c r="E81" s="393"/>
      <c r="G81" s="1"/>
      <c r="H81" s="24">
        <v>10000</v>
      </c>
    </row>
    <row r="82" spans="1:8" ht="15.75" hidden="1" customHeight="1" x14ac:dyDescent="0.25">
      <c r="E82" s="393"/>
      <c r="G82" s="1"/>
      <c r="H82" s="261">
        <v>57000</v>
      </c>
    </row>
    <row r="83" spans="1:8" ht="12.75" hidden="1" customHeight="1" x14ac:dyDescent="0.2">
      <c r="E83" s="394"/>
      <c r="F83" s="314"/>
      <c r="G83" s="1"/>
    </row>
    <row r="84" spans="1:8" hidden="1" x14ac:dyDescent="0.2"/>
    <row r="85" spans="1:8" hidden="1" x14ac:dyDescent="0.2"/>
    <row r="162" spans="5:13" x14ac:dyDescent="0.2">
      <c r="F162" s="1002" t="s">
        <v>249</v>
      </c>
      <c r="G162" s="1002"/>
      <c r="H162" s="1002"/>
      <c r="I162" s="1002"/>
      <c r="J162" s="1002"/>
      <c r="K162" s="1002"/>
      <c r="L162" s="1002"/>
      <c r="M162" s="1002"/>
    </row>
    <row r="167" spans="5:13" ht="15" x14ac:dyDescent="0.25">
      <c r="E167" s="142" t="s">
        <v>243</v>
      </c>
      <c r="F167" s="142"/>
      <c r="G167" s="142"/>
      <c r="H167" s="142"/>
      <c r="I167" s="143"/>
      <c r="J167" s="143"/>
      <c r="K167" s="143"/>
      <c r="L167" s="143"/>
      <c r="M167" s="109" t="s">
        <v>244</v>
      </c>
    </row>
    <row r="168" spans="5:13" x14ac:dyDescent="0.2">
      <c r="E168" s="130" t="s">
        <v>184</v>
      </c>
      <c r="I168" s="57"/>
      <c r="J168" s="57"/>
      <c r="K168" s="57"/>
      <c r="L168" s="57"/>
      <c r="M168" s="239" t="s">
        <v>183</v>
      </c>
    </row>
    <row r="169" spans="5:13" x14ac:dyDescent="0.2">
      <c r="E169" s="993" t="s">
        <v>100</v>
      </c>
      <c r="F169" s="12">
        <v>1387</v>
      </c>
      <c r="G169" s="84">
        <v>1386</v>
      </c>
      <c r="H169" s="38">
        <v>1385</v>
      </c>
      <c r="I169" s="13">
        <v>1384</v>
      </c>
      <c r="J169" s="13">
        <v>1383</v>
      </c>
      <c r="K169" s="14">
        <v>1382</v>
      </c>
      <c r="L169" s="14">
        <v>1381</v>
      </c>
      <c r="M169" s="995" t="s">
        <v>99</v>
      </c>
    </row>
    <row r="170" spans="5:13" x14ac:dyDescent="0.2">
      <c r="E170" s="994"/>
      <c r="F170" s="180" t="s">
        <v>198</v>
      </c>
      <c r="G170" s="101" t="s">
        <v>165</v>
      </c>
      <c r="H170" s="92" t="s">
        <v>159</v>
      </c>
      <c r="I170" s="16" t="s">
        <v>160</v>
      </c>
      <c r="J170" s="15" t="s">
        <v>161</v>
      </c>
      <c r="K170" s="88" t="s">
        <v>162</v>
      </c>
      <c r="L170" s="15" t="s">
        <v>163</v>
      </c>
      <c r="M170" s="996"/>
    </row>
    <row r="171" spans="5:13" x14ac:dyDescent="0.2">
      <c r="E171" s="224" t="s">
        <v>220</v>
      </c>
      <c r="F171" s="193">
        <f>SUM(F172:F177)</f>
        <v>3008000</v>
      </c>
      <c r="G171" s="132">
        <f>SUM(G172:G177)</f>
        <v>3315000</v>
      </c>
      <c r="H171" s="132">
        <f>SUM(H172:H177)</f>
        <v>3310000</v>
      </c>
      <c r="I171" s="144">
        <f>I172+I173+I174+I175+I176+I177</f>
        <v>3080000</v>
      </c>
      <c r="J171" s="144">
        <f>J172+J173+J174+J175+J176+J177</f>
        <v>2697000</v>
      </c>
      <c r="K171" s="144">
        <f>K172+K173+K174+K175+K176+K177</f>
        <v>3094000</v>
      </c>
      <c r="L171" s="144">
        <f>L172+L173+L174+L175+L176+L177</f>
        <v>2275000</v>
      </c>
      <c r="M171" s="240" t="s">
        <v>80</v>
      </c>
    </row>
    <row r="172" spans="5:13" x14ac:dyDescent="0.2">
      <c r="E172" s="222" t="s">
        <v>203</v>
      </c>
      <c r="F172" s="234">
        <v>2139000</v>
      </c>
      <c r="G172" s="146">
        <v>2466000</v>
      </c>
      <c r="H172" s="132">
        <v>2444000</v>
      </c>
      <c r="I172" s="145">
        <v>2342000</v>
      </c>
      <c r="J172" s="145">
        <v>1888000</v>
      </c>
      <c r="K172" s="145">
        <v>2320000</v>
      </c>
      <c r="L172" s="145">
        <v>1742000</v>
      </c>
      <c r="M172" s="121" t="s">
        <v>81</v>
      </c>
    </row>
    <row r="173" spans="5:13" x14ac:dyDescent="0.2">
      <c r="E173" s="222" t="s">
        <v>212</v>
      </c>
      <c r="F173" s="234">
        <v>190000</v>
      </c>
      <c r="G173" s="134">
        <v>170000</v>
      </c>
      <c r="H173" s="132">
        <v>160000</v>
      </c>
      <c r="I173" s="145">
        <v>160000</v>
      </c>
      <c r="J173" s="145">
        <v>195000</v>
      </c>
      <c r="K173" s="145">
        <v>195000</v>
      </c>
      <c r="L173" s="145">
        <v>135000</v>
      </c>
      <c r="M173" s="121" t="s">
        <v>82</v>
      </c>
    </row>
    <row r="174" spans="5:13" x14ac:dyDescent="0.2">
      <c r="E174" s="222" t="s">
        <v>204</v>
      </c>
      <c r="F174" s="234">
        <v>236000</v>
      </c>
      <c r="G174" s="134">
        <v>236000</v>
      </c>
      <c r="H174" s="132">
        <v>236000</v>
      </c>
      <c r="I174" s="145">
        <v>240000</v>
      </c>
      <c r="J174" s="145">
        <v>315000</v>
      </c>
      <c r="K174" s="145">
        <v>270000</v>
      </c>
      <c r="L174" s="145">
        <v>236000</v>
      </c>
      <c r="M174" s="121" t="s">
        <v>83</v>
      </c>
    </row>
    <row r="175" spans="5:13" x14ac:dyDescent="0.2">
      <c r="E175" s="222" t="s">
        <v>111</v>
      </c>
      <c r="F175" s="234">
        <v>137000</v>
      </c>
      <c r="G175" s="134">
        <v>137000</v>
      </c>
      <c r="H175" s="132">
        <v>137000</v>
      </c>
      <c r="I175" s="145">
        <v>261000</v>
      </c>
      <c r="J175" s="145">
        <v>250000</v>
      </c>
      <c r="K175" s="145">
        <v>250000</v>
      </c>
      <c r="L175" s="145">
        <v>100000</v>
      </c>
      <c r="M175" s="121" t="s">
        <v>84</v>
      </c>
    </row>
    <row r="176" spans="5:13" x14ac:dyDescent="0.2">
      <c r="E176" s="222" t="s">
        <v>219</v>
      </c>
      <c r="F176" s="234">
        <v>12000</v>
      </c>
      <c r="G176" s="134">
        <v>12000</v>
      </c>
      <c r="H176" s="132">
        <v>12000</v>
      </c>
      <c r="I176" s="145">
        <v>27000</v>
      </c>
      <c r="J176" s="145">
        <v>12000</v>
      </c>
      <c r="K176" s="145">
        <v>19700</v>
      </c>
      <c r="L176" s="145">
        <v>25000</v>
      </c>
      <c r="M176" s="121" t="s">
        <v>85</v>
      </c>
    </row>
    <row r="177" spans="5:13" x14ac:dyDescent="0.2">
      <c r="E177" s="223" t="s">
        <v>213</v>
      </c>
      <c r="F177" s="235">
        <v>294000</v>
      </c>
      <c r="G177" s="139">
        <v>294000</v>
      </c>
      <c r="H177" s="137">
        <v>321000</v>
      </c>
      <c r="I177" s="147">
        <v>50000</v>
      </c>
      <c r="J177" s="147">
        <v>37000</v>
      </c>
      <c r="K177" s="147">
        <v>39300</v>
      </c>
      <c r="L177" s="147">
        <v>37000</v>
      </c>
      <c r="M177" s="242" t="s">
        <v>86</v>
      </c>
    </row>
    <row r="179" spans="5:13" ht="14.25" x14ac:dyDescent="0.2">
      <c r="E179" s="997" t="s">
        <v>246</v>
      </c>
      <c r="F179" s="997"/>
      <c r="G179" s="997"/>
      <c r="M179" s="241" t="s">
        <v>245</v>
      </c>
    </row>
    <row r="180" spans="5:13" x14ac:dyDescent="0.2">
      <c r="E180" s="9" t="s">
        <v>187</v>
      </c>
      <c r="F180" s="81"/>
      <c r="G180" s="81"/>
      <c r="H180" s="81"/>
      <c r="I180" s="81"/>
      <c r="J180" s="18"/>
      <c r="K180" s="18"/>
      <c r="L180" s="18"/>
      <c r="M180" s="244" t="s">
        <v>186</v>
      </c>
    </row>
    <row r="181" spans="5:13" x14ac:dyDescent="0.2">
      <c r="E181" s="998" t="s">
        <v>100</v>
      </c>
      <c r="F181" s="84">
        <v>1387</v>
      </c>
      <c r="G181" s="84">
        <v>1386</v>
      </c>
      <c r="H181" s="71">
        <v>1385</v>
      </c>
      <c r="I181" s="71">
        <v>1384</v>
      </c>
      <c r="J181" s="13">
        <v>1383</v>
      </c>
      <c r="K181" s="85">
        <v>1382</v>
      </c>
      <c r="L181" s="85">
        <v>1381</v>
      </c>
      <c r="M181" s="993" t="s">
        <v>99</v>
      </c>
    </row>
    <row r="182" spans="5:13" x14ac:dyDescent="0.2">
      <c r="E182" s="999"/>
      <c r="F182" s="101" t="s">
        <v>199</v>
      </c>
      <c r="G182" s="101" t="s">
        <v>165</v>
      </c>
      <c r="H182" s="16" t="s">
        <v>164</v>
      </c>
      <c r="I182" s="16" t="s">
        <v>160</v>
      </c>
      <c r="J182" s="15" t="s">
        <v>161</v>
      </c>
      <c r="K182" s="15" t="s">
        <v>162</v>
      </c>
      <c r="L182" s="88" t="s">
        <v>163</v>
      </c>
      <c r="M182" s="994"/>
    </row>
    <row r="183" spans="5:13" ht="13.5" x14ac:dyDescent="0.25">
      <c r="E183" s="225" t="s">
        <v>254</v>
      </c>
      <c r="F183" s="132">
        <f>SUM(F184:F189)</f>
        <v>3646000</v>
      </c>
      <c r="G183" s="132">
        <f>SUM(G184:G189)</f>
        <v>5530000</v>
      </c>
      <c r="H183" s="132">
        <f>SUM(H184:H189)</f>
        <v>4459000</v>
      </c>
      <c r="I183" s="133">
        <f>I184+I185+I186+I187+I188+I189</f>
        <v>5330000</v>
      </c>
      <c r="J183" s="133">
        <f>J184+J185+J186+J187+J188+J189</f>
        <v>3489100</v>
      </c>
      <c r="K183" s="133">
        <f>K184+K185+K186+K187+K188+K189</f>
        <v>4249100</v>
      </c>
      <c r="L183" s="133">
        <f>L184+L185+L186+L187+L188+L189</f>
        <v>3787000</v>
      </c>
      <c r="M183" s="115" t="s">
        <v>88</v>
      </c>
    </row>
    <row r="184" spans="5:13" x14ac:dyDescent="0.2">
      <c r="E184" s="226" t="s">
        <v>203</v>
      </c>
      <c r="F184" s="184">
        <v>2623000</v>
      </c>
      <c r="G184" s="134">
        <v>4484000</v>
      </c>
      <c r="H184" s="132">
        <v>3363000</v>
      </c>
      <c r="I184" s="135">
        <v>4266000</v>
      </c>
      <c r="J184" s="133">
        <v>2390000</v>
      </c>
      <c r="K184" s="135">
        <v>3480000</v>
      </c>
      <c r="L184" s="135">
        <v>2686000</v>
      </c>
      <c r="M184" s="118" t="s">
        <v>89</v>
      </c>
    </row>
    <row r="185" spans="5:13" x14ac:dyDescent="0.2">
      <c r="E185" s="226" t="s">
        <v>212</v>
      </c>
      <c r="F185" s="184">
        <v>410000</v>
      </c>
      <c r="G185" s="134">
        <v>370000</v>
      </c>
      <c r="H185" s="132">
        <v>361000</v>
      </c>
      <c r="I185" s="135">
        <v>325000</v>
      </c>
      <c r="J185" s="133">
        <v>350000</v>
      </c>
      <c r="K185" s="135">
        <v>260000</v>
      </c>
      <c r="L185" s="135">
        <v>388000</v>
      </c>
      <c r="M185" s="118" t="s">
        <v>90</v>
      </c>
    </row>
    <row r="186" spans="5:13" x14ac:dyDescent="0.2">
      <c r="E186" s="226" t="s">
        <v>204</v>
      </c>
      <c r="F186" s="184">
        <v>333000</v>
      </c>
      <c r="G186" s="134">
        <v>370000</v>
      </c>
      <c r="H186" s="132">
        <v>364000</v>
      </c>
      <c r="I186" s="135">
        <v>337000</v>
      </c>
      <c r="J186" s="133">
        <v>290000</v>
      </c>
      <c r="K186" s="135">
        <v>240000</v>
      </c>
      <c r="L186" s="135">
        <v>345000</v>
      </c>
      <c r="M186" s="118" t="s">
        <v>91</v>
      </c>
    </row>
    <row r="187" spans="5:13" x14ac:dyDescent="0.2">
      <c r="E187" s="227" t="s">
        <v>111</v>
      </c>
      <c r="F187" s="184">
        <v>280000</v>
      </c>
      <c r="G187" s="134">
        <v>306000</v>
      </c>
      <c r="H187" s="136">
        <v>359000</v>
      </c>
      <c r="I187" s="135">
        <v>315000</v>
      </c>
      <c r="J187" s="133">
        <v>400000</v>
      </c>
      <c r="K187" s="135">
        <v>210000</v>
      </c>
      <c r="L187" s="135">
        <v>298000</v>
      </c>
      <c r="M187" s="122" t="s">
        <v>110</v>
      </c>
    </row>
    <row r="188" spans="5:13" x14ac:dyDescent="0.2">
      <c r="E188" s="227" t="s">
        <v>112</v>
      </c>
      <c r="F188" s="194" t="s">
        <v>185</v>
      </c>
      <c r="G188" s="134" t="s">
        <v>185</v>
      </c>
      <c r="H188" s="136">
        <v>12000</v>
      </c>
      <c r="I188" s="135">
        <v>22000</v>
      </c>
      <c r="J188" s="133">
        <v>17000</v>
      </c>
      <c r="K188" s="135">
        <v>17000</v>
      </c>
      <c r="L188" s="135">
        <v>20000</v>
      </c>
      <c r="M188" s="122" t="s">
        <v>85</v>
      </c>
    </row>
    <row r="189" spans="5:13" x14ac:dyDescent="0.2">
      <c r="E189" s="228" t="s">
        <v>213</v>
      </c>
      <c r="F189" s="243" t="s">
        <v>185</v>
      </c>
      <c r="G189" s="139" t="s">
        <v>185</v>
      </c>
      <c r="H189" s="139" t="s">
        <v>185</v>
      </c>
      <c r="I189" s="137">
        <v>65000</v>
      </c>
      <c r="J189" s="138">
        <v>42100</v>
      </c>
      <c r="K189" s="138">
        <v>42100</v>
      </c>
      <c r="L189" s="138">
        <v>50000</v>
      </c>
      <c r="M189" s="119" t="s">
        <v>86</v>
      </c>
    </row>
    <row r="190" spans="5:13" ht="14.25" x14ac:dyDescent="0.2">
      <c r="E190" s="997" t="s">
        <v>248</v>
      </c>
      <c r="F190" s="997"/>
      <c r="M190" s="238" t="s">
        <v>247</v>
      </c>
    </row>
    <row r="191" spans="5:13" x14ac:dyDescent="0.2">
      <c r="E191" s="140" t="s">
        <v>189</v>
      </c>
      <c r="F191" s="141"/>
      <c r="G191" s="18"/>
      <c r="H191" s="18"/>
      <c r="I191" s="18"/>
      <c r="L191" s="18"/>
      <c r="M191" s="131" t="s">
        <v>190</v>
      </c>
    </row>
    <row r="192" spans="5:13" x14ac:dyDescent="0.2">
      <c r="E192" s="991" t="s">
        <v>100</v>
      </c>
      <c r="F192" s="84">
        <v>1387</v>
      </c>
      <c r="G192" s="84">
        <v>1386</v>
      </c>
      <c r="H192" s="38">
        <v>1385</v>
      </c>
      <c r="I192" s="38">
        <v>1384</v>
      </c>
      <c r="J192" s="13">
        <v>1383</v>
      </c>
      <c r="K192" s="14">
        <v>1382</v>
      </c>
      <c r="L192" s="14">
        <v>1381</v>
      </c>
      <c r="M192" s="993" t="s">
        <v>99</v>
      </c>
    </row>
    <row r="193" spans="5:13" x14ac:dyDescent="0.2">
      <c r="E193" s="992"/>
      <c r="F193" s="181" t="s">
        <v>199</v>
      </c>
      <c r="G193" s="181" t="s">
        <v>165</v>
      </c>
      <c r="H193" s="89" t="s">
        <v>164</v>
      </c>
      <c r="I193" s="89" t="s">
        <v>160</v>
      </c>
      <c r="J193" s="88" t="s">
        <v>161</v>
      </c>
      <c r="K193" s="88" t="s">
        <v>162</v>
      </c>
      <c r="L193" s="88" t="s">
        <v>163</v>
      </c>
      <c r="M193" s="994"/>
    </row>
    <row r="194" spans="5:13" x14ac:dyDescent="0.2">
      <c r="E194" s="116" t="s">
        <v>254</v>
      </c>
      <c r="F194" s="132">
        <f ca="1">('3Pro'!F185/'2La'!F194)*1000</f>
        <v>0</v>
      </c>
      <c r="G194" s="132">
        <f ca="1">('3Pro'!G185/'2La'!G194)*1000</f>
        <v>0</v>
      </c>
      <c r="H194" s="132">
        <f>('3Pro'!H185/2989000)*1000</f>
        <v>0</v>
      </c>
      <c r="I194" s="134">
        <v>1730.5194805194806</v>
      </c>
      <c r="J194" s="134">
        <v>1293.6967000370782</v>
      </c>
      <c r="K194" s="134">
        <v>1373.3354880413704</v>
      </c>
      <c r="L194" s="134">
        <v>1664.6153846153845</v>
      </c>
      <c r="M194" s="229" t="s">
        <v>88</v>
      </c>
    </row>
    <row r="195" spans="5:13" x14ac:dyDescent="0.2">
      <c r="E195" s="80" t="s">
        <v>203</v>
      </c>
      <c r="F195" s="132">
        <f ca="1">('3Pro'!F186/'2La'!F195)*1000</f>
        <v>0</v>
      </c>
      <c r="G195" s="132">
        <f ca="1">('3Pro'!G186/'2La'!G195)*1000</f>
        <v>0</v>
      </c>
      <c r="H195" s="132">
        <f ca="1">('3Pro'!H186/'2La'!H195)*1000</f>
        <v>0</v>
      </c>
      <c r="I195" s="134">
        <v>1821.520068317677</v>
      </c>
      <c r="J195" s="134">
        <v>1266</v>
      </c>
      <c r="K195" s="134">
        <v>1500</v>
      </c>
      <c r="L195" s="134">
        <v>716.58536585365846</v>
      </c>
      <c r="M195" s="123" t="s">
        <v>89</v>
      </c>
    </row>
    <row r="196" spans="5:13" x14ac:dyDescent="0.2">
      <c r="E196" s="80" t="s">
        <v>212</v>
      </c>
      <c r="F196" s="132">
        <f ca="1">('3Pro'!F187/'2La'!F196)*1000</f>
        <v>0</v>
      </c>
      <c r="G196" s="132">
        <f ca="1">('3Pro'!G187/'2La'!G196)*1000</f>
        <v>0</v>
      </c>
      <c r="H196" s="132">
        <f ca="1">('3Pro'!H187/'2La'!H196)*1000</f>
        <v>0</v>
      </c>
      <c r="I196" s="134">
        <v>2031.25</v>
      </c>
      <c r="J196" s="134">
        <v>1795</v>
      </c>
      <c r="K196" s="134">
        <v>1333</v>
      </c>
      <c r="L196" s="134">
        <v>1485.7142857142858</v>
      </c>
      <c r="M196" s="123" t="s">
        <v>90</v>
      </c>
    </row>
    <row r="197" spans="5:13" x14ac:dyDescent="0.2">
      <c r="E197" s="80" t="s">
        <v>204</v>
      </c>
      <c r="F197" s="132">
        <f ca="1">('3Pro'!F188/'2La'!F197)*1000</f>
        <v>0</v>
      </c>
      <c r="G197" s="132">
        <f ca="1">('3Pro'!G188/'2La'!G197)*1000</f>
        <v>0</v>
      </c>
      <c r="H197" s="132">
        <f ca="1">('3Pro'!H188/'2La'!H197)*1000</f>
        <v>0</v>
      </c>
      <c r="I197" s="134">
        <v>1404.1666666666665</v>
      </c>
      <c r="J197" s="134">
        <v>921</v>
      </c>
      <c r="K197" s="134">
        <v>889</v>
      </c>
      <c r="L197" s="134">
        <v>3368.181818181818</v>
      </c>
      <c r="M197" s="123" t="s">
        <v>91</v>
      </c>
    </row>
    <row r="198" spans="5:13" x14ac:dyDescent="0.2">
      <c r="E198" s="80" t="s">
        <v>111</v>
      </c>
      <c r="F198" s="132">
        <f ca="1">('3Pro'!F189/'2La'!F198)*1000</f>
        <v>0</v>
      </c>
      <c r="G198" s="132">
        <f ca="1">('3Pro'!G189/'2La'!G198)*1000</f>
        <v>0</v>
      </c>
      <c r="H198" s="132">
        <f ca="1">('3Pro'!H189/'2La'!H198)*1000</f>
        <v>0</v>
      </c>
      <c r="I198" s="134">
        <v>1206.8965517241379</v>
      </c>
      <c r="J198" s="134">
        <v>1600</v>
      </c>
      <c r="K198" s="134">
        <v>840</v>
      </c>
      <c r="L198" s="134">
        <v>522.72727272727275</v>
      </c>
      <c r="M198" s="123" t="s">
        <v>92</v>
      </c>
    </row>
    <row r="199" spans="5:13" x14ac:dyDescent="0.2">
      <c r="E199" s="80" t="s">
        <v>112</v>
      </c>
      <c r="F199" s="132" t="s">
        <v>188</v>
      </c>
      <c r="G199" s="132" t="s">
        <v>188</v>
      </c>
      <c r="H199" s="132">
        <f ca="1">('3Pro'!H190/'2La'!H199)*1000</f>
        <v>0</v>
      </c>
      <c r="I199" s="134">
        <v>814.81481481481478</v>
      </c>
      <c r="J199" s="134">
        <v>1408</v>
      </c>
      <c r="K199" s="134">
        <v>858</v>
      </c>
      <c r="L199" s="134">
        <v>814.81481481481478</v>
      </c>
      <c r="M199" s="124" t="s">
        <v>85</v>
      </c>
    </row>
    <row r="200" spans="5:13" x14ac:dyDescent="0.2">
      <c r="E200" s="82" t="s">
        <v>213</v>
      </c>
      <c r="F200" s="137" t="s">
        <v>188</v>
      </c>
      <c r="G200" s="137" t="s">
        <v>188</v>
      </c>
      <c r="H200" s="137" t="s">
        <v>188</v>
      </c>
      <c r="I200" s="139">
        <v>1300</v>
      </c>
      <c r="J200" s="139">
        <v>1138</v>
      </c>
      <c r="K200" s="139">
        <v>1071</v>
      </c>
      <c r="L200" s="139">
        <v>1351.3513513513512</v>
      </c>
      <c r="M200" s="125" t="s">
        <v>86</v>
      </c>
    </row>
  </sheetData>
  <mergeCells count="16">
    <mergeCell ref="E5:E6"/>
    <mergeCell ref="A5:A6"/>
    <mergeCell ref="F162:M162"/>
    <mergeCell ref="E190:F190"/>
    <mergeCell ref="A1:E1"/>
    <mergeCell ref="A3:E3"/>
    <mergeCell ref="A2:E2"/>
    <mergeCell ref="A27:E27"/>
    <mergeCell ref="A28:E28"/>
    <mergeCell ref="E192:E193"/>
    <mergeCell ref="M192:M193"/>
    <mergeCell ref="E169:E170"/>
    <mergeCell ref="M169:M170"/>
    <mergeCell ref="E179:G179"/>
    <mergeCell ref="E181:E182"/>
    <mergeCell ref="M181:M182"/>
  </mergeCells>
  <phoneticPr fontId="0" type="noConversion"/>
  <pageMargins left="0.24" right="0.24" top="0.39370078740157499" bottom="1.45" header="0.27559055118110198" footer="0.85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2" sqref="L22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="75" zoomScaleNormal="75" workbookViewId="0">
      <selection activeCell="H10" sqref="H10"/>
    </sheetView>
  </sheetViews>
  <sheetFormatPr defaultRowHeight="12.75" x14ac:dyDescent="0.2"/>
  <cols>
    <col min="1" max="1" width="24" customWidth="1"/>
    <col min="2" max="4" width="15.83203125" customWidth="1"/>
    <col min="5" max="5" width="33.1640625" customWidth="1"/>
    <col min="6" max="6" width="10.6640625" bestFit="1" customWidth="1"/>
    <col min="7" max="7" width="9.6640625" bestFit="1" customWidth="1"/>
    <col min="8" max="8" width="25.6640625" customWidth="1"/>
    <col min="9" max="9" width="16.83203125" customWidth="1"/>
    <col min="10" max="10" width="14.6640625" customWidth="1"/>
    <col min="11" max="11" width="13.1640625" customWidth="1"/>
    <col min="12" max="12" width="12.1640625" customWidth="1"/>
    <col min="13" max="13" width="16" customWidth="1"/>
    <col min="14" max="14" width="16" bestFit="1" customWidth="1"/>
    <col min="15" max="15" width="14.6640625" customWidth="1"/>
  </cols>
  <sheetData>
    <row r="1" spans="1:19" ht="15.75" x14ac:dyDescent="0.25">
      <c r="A1" s="1006" t="s">
        <v>564</v>
      </c>
      <c r="B1" s="1006"/>
      <c r="C1" s="1006"/>
      <c r="D1" s="1006"/>
      <c r="E1" s="1006"/>
    </row>
    <row r="2" spans="1:19" ht="15.75" x14ac:dyDescent="0.25">
      <c r="A2" s="1008" t="s">
        <v>563</v>
      </c>
      <c r="B2" s="1008"/>
      <c r="C2" s="1008"/>
      <c r="D2" s="1008"/>
      <c r="E2" s="1008"/>
    </row>
    <row r="3" spans="1:19" ht="18" customHeight="1" x14ac:dyDescent="0.25">
      <c r="A3" s="1007" t="s">
        <v>467</v>
      </c>
      <c r="B3" s="1007"/>
      <c r="C3" s="1007"/>
      <c r="D3" s="1007"/>
      <c r="E3" s="1007"/>
      <c r="F3" s="241"/>
      <c r="G3" s="241"/>
    </row>
    <row r="4" spans="1:19" ht="15.75" customHeight="1" thickBot="1" x14ac:dyDescent="0.25">
      <c r="A4" s="607" t="s">
        <v>297</v>
      </c>
      <c r="B4" s="281"/>
      <c r="C4" s="281"/>
      <c r="D4" s="281"/>
      <c r="E4" s="512" t="s">
        <v>674</v>
      </c>
    </row>
    <row r="5" spans="1:19" x14ac:dyDescent="0.2">
      <c r="A5" s="987" t="s">
        <v>100</v>
      </c>
      <c r="B5" s="282">
        <v>1396</v>
      </c>
      <c r="C5" s="282">
        <v>1395</v>
      </c>
      <c r="D5" s="282">
        <v>1394</v>
      </c>
      <c r="E5" s="1000" t="s">
        <v>619</v>
      </c>
    </row>
    <row r="6" spans="1:19" ht="13.5" customHeight="1" thickBot="1" x14ac:dyDescent="0.25">
      <c r="A6" s="988"/>
      <c r="B6" s="415" t="s">
        <v>741</v>
      </c>
      <c r="C6" s="415" t="s">
        <v>665</v>
      </c>
      <c r="D6" s="415" t="s">
        <v>643</v>
      </c>
      <c r="E6" s="988"/>
    </row>
    <row r="7" spans="1:19" ht="20.100000000000001" customHeight="1" x14ac:dyDescent="0.2">
      <c r="A7" s="783" t="s">
        <v>326</v>
      </c>
      <c r="B7" s="784">
        <f>SUM(B8:B11)</f>
        <v>4888103</v>
      </c>
      <c r="C7" s="784">
        <f>SUM(C8:C11)</f>
        <v>5525177</v>
      </c>
      <c r="D7" s="784">
        <f>SUM(D8:D11)</f>
        <v>5802040</v>
      </c>
      <c r="E7" s="766" t="s">
        <v>711</v>
      </c>
      <c r="H7" s="53"/>
    </row>
    <row r="8" spans="1:19" ht="20.100000000000001" customHeight="1" x14ac:dyDescent="0.2">
      <c r="A8" s="387" t="s">
        <v>203</v>
      </c>
      <c r="B8">
        <v>4280776</v>
      </c>
      <c r="C8" s="644">
        <v>4555110</v>
      </c>
      <c r="D8">
        <v>4673040</v>
      </c>
      <c r="E8" s="595" t="s">
        <v>697</v>
      </c>
      <c r="J8" s="52"/>
    </row>
    <row r="9" spans="1:19" ht="20.100000000000001" customHeight="1" x14ac:dyDescent="0.2">
      <c r="A9" s="785" t="s">
        <v>409</v>
      </c>
      <c r="B9" s="768">
        <v>338420</v>
      </c>
      <c r="C9" s="770">
        <v>356565</v>
      </c>
      <c r="D9" s="768">
        <v>410000</v>
      </c>
      <c r="E9" s="756" t="s">
        <v>541</v>
      </c>
      <c r="H9" s="56"/>
      <c r="I9" s="56"/>
      <c r="J9" s="56"/>
      <c r="L9" s="56"/>
      <c r="N9" s="52"/>
    </row>
    <row r="10" spans="1:19" ht="20.100000000000001" customHeight="1" x14ac:dyDescent="0.2">
      <c r="A10" s="566" t="s">
        <v>204</v>
      </c>
      <c r="B10">
        <v>94995</v>
      </c>
      <c r="C10">
        <v>301856</v>
      </c>
      <c r="D10">
        <v>403000</v>
      </c>
      <c r="E10" s="595" t="s">
        <v>696</v>
      </c>
      <c r="G10" s="1"/>
      <c r="J10" s="56"/>
    </row>
    <row r="11" spans="1:19" ht="20.100000000000001" customHeight="1" x14ac:dyDescent="0.2">
      <c r="A11" s="785" t="s">
        <v>111</v>
      </c>
      <c r="B11" s="768">
        <v>173912</v>
      </c>
      <c r="C11" s="768">
        <v>311646</v>
      </c>
      <c r="D11" s="768">
        <v>316000</v>
      </c>
      <c r="E11" s="756" t="s">
        <v>695</v>
      </c>
      <c r="I11" s="56"/>
      <c r="J11" s="56"/>
      <c r="N11" s="52"/>
    </row>
    <row r="12" spans="1:19" ht="20.100000000000001" customHeight="1" x14ac:dyDescent="0.2">
      <c r="A12" s="395" t="s">
        <v>253</v>
      </c>
      <c r="B12" s="731">
        <f>B13+B14</f>
        <v>515296</v>
      </c>
      <c r="C12" s="731">
        <f>C13+C14</f>
        <v>429499</v>
      </c>
      <c r="D12" s="731">
        <f>D13+D14</f>
        <v>332002</v>
      </c>
      <c r="E12" s="503" t="s">
        <v>543</v>
      </c>
      <c r="F12" s="56"/>
      <c r="J12" s="56"/>
      <c r="K12" s="52"/>
    </row>
    <row r="13" spans="1:19" ht="20.100000000000001" customHeight="1" x14ac:dyDescent="0.2">
      <c r="A13" s="785" t="s">
        <v>227</v>
      </c>
      <c r="B13" s="768">
        <v>513194</v>
      </c>
      <c r="C13" s="768">
        <v>427917</v>
      </c>
      <c r="D13" s="768">
        <v>327507</v>
      </c>
      <c r="E13" s="756" t="s">
        <v>692</v>
      </c>
      <c r="Q13" s="8"/>
      <c r="R13" s="8"/>
      <c r="S13" s="8"/>
    </row>
    <row r="14" spans="1:19" ht="20.100000000000001" customHeight="1" x14ac:dyDescent="0.2">
      <c r="A14" s="387" t="s">
        <v>327</v>
      </c>
      <c r="B14">
        <v>2102</v>
      </c>
      <c r="C14">
        <v>1582</v>
      </c>
      <c r="D14">
        <v>4495</v>
      </c>
      <c r="E14" s="595" t="s">
        <v>693</v>
      </c>
    </row>
    <row r="15" spans="1:19" ht="20.100000000000001" customHeight="1" x14ac:dyDescent="0.2">
      <c r="A15" s="785" t="s">
        <v>325</v>
      </c>
      <c r="B15" s="768">
        <v>33725</v>
      </c>
      <c r="C15" s="768">
        <v>17364</v>
      </c>
      <c r="D15" s="768">
        <v>46454</v>
      </c>
      <c r="E15" s="756" t="s">
        <v>694</v>
      </c>
    </row>
    <row r="16" spans="1:19" ht="19.5" customHeight="1" x14ac:dyDescent="0.2">
      <c r="A16" s="387" t="s">
        <v>223</v>
      </c>
      <c r="B16">
        <v>27291</v>
      </c>
      <c r="C16">
        <v>32843</v>
      </c>
      <c r="D16">
        <v>24246</v>
      </c>
      <c r="E16" s="595" t="s">
        <v>419</v>
      </c>
    </row>
    <row r="17" spans="1:19" ht="20.100000000000001" customHeight="1" x14ac:dyDescent="0.2">
      <c r="A17" s="785" t="s">
        <v>225</v>
      </c>
      <c r="B17" s="769">
        <v>7145</v>
      </c>
      <c r="C17" s="768">
        <v>6515</v>
      </c>
      <c r="D17" s="768">
        <v>3650</v>
      </c>
      <c r="E17" s="756" t="s">
        <v>544</v>
      </c>
      <c r="S17" s="53"/>
    </row>
    <row r="18" spans="1:19" ht="20.100000000000001" customHeight="1" thickBot="1" x14ac:dyDescent="0.25">
      <c r="A18" s="652" t="s">
        <v>231</v>
      </c>
      <c r="B18" s="304">
        <v>131816</v>
      </c>
      <c r="C18" s="572">
        <v>17894</v>
      </c>
      <c r="D18" s="572">
        <v>2410</v>
      </c>
      <c r="E18" s="597" t="s">
        <v>679</v>
      </c>
    </row>
    <row r="19" spans="1:19" ht="12.75" customHeight="1" x14ac:dyDescent="0.2">
      <c r="A19" s="343" t="s">
        <v>288</v>
      </c>
      <c r="B19" s="513"/>
      <c r="C19" s="43"/>
      <c r="D19" s="615"/>
      <c r="E19" s="616" t="s">
        <v>621</v>
      </c>
      <c r="I19" s="56"/>
      <c r="K19" s="56"/>
    </row>
    <row r="20" spans="1:19" x14ac:dyDescent="0.2">
      <c r="B20" s="270"/>
      <c r="C20" s="271"/>
      <c r="J20" s="53"/>
      <c r="K20" s="56"/>
    </row>
    <row r="21" spans="1:19" ht="12.75" customHeight="1" x14ac:dyDescent="0.2">
      <c r="A21" s="1009" t="s">
        <v>773</v>
      </c>
      <c r="B21" s="1009"/>
      <c r="C21" s="1009"/>
      <c r="D21" s="1009"/>
      <c r="E21" s="1009"/>
      <c r="I21" s="52"/>
    </row>
    <row r="22" spans="1:19" ht="12.75" customHeight="1" x14ac:dyDescent="0.2">
      <c r="A22" s="1009" t="s">
        <v>774</v>
      </c>
      <c r="B22" s="1009"/>
      <c r="C22" s="1009"/>
      <c r="D22" s="1009"/>
      <c r="E22" s="1009"/>
      <c r="K22" s="56"/>
    </row>
    <row r="23" spans="1:19" x14ac:dyDescent="0.2">
      <c r="A23" s="18"/>
      <c r="B23" s="18"/>
      <c r="C23" s="18"/>
      <c r="D23" s="18"/>
      <c r="E23" s="18"/>
    </row>
    <row r="24" spans="1:19" x14ac:dyDescent="0.2">
      <c r="A24" s="18"/>
      <c r="B24" s="18"/>
      <c r="C24" s="18"/>
      <c r="D24" s="18"/>
      <c r="E24" s="18"/>
      <c r="I24" s="53"/>
      <c r="L24" s="56"/>
    </row>
    <row r="25" spans="1:19" x14ac:dyDescent="0.2">
      <c r="A25" s="18"/>
      <c r="B25" s="18"/>
      <c r="C25" s="18"/>
      <c r="D25" s="18"/>
      <c r="E25" s="18"/>
      <c r="J25" s="56"/>
    </row>
    <row r="26" spans="1:19" x14ac:dyDescent="0.2">
      <c r="A26" s="18"/>
      <c r="B26" s="18"/>
      <c r="C26" s="18"/>
      <c r="D26" s="18"/>
      <c r="E26" s="18"/>
    </row>
    <row r="27" spans="1:19" x14ac:dyDescent="0.2">
      <c r="A27" s="18"/>
      <c r="B27" s="18"/>
      <c r="C27" s="18"/>
      <c r="D27" s="18"/>
      <c r="E27" s="18"/>
      <c r="I27" s="301"/>
      <c r="J27" s="56"/>
    </row>
    <row r="28" spans="1:19" x14ac:dyDescent="0.2">
      <c r="A28" s="18"/>
      <c r="B28" s="18"/>
      <c r="C28" s="18"/>
      <c r="D28" s="18"/>
      <c r="E28" s="18"/>
    </row>
    <row r="29" spans="1:19" x14ac:dyDescent="0.2">
      <c r="A29" s="18"/>
      <c r="B29" s="18"/>
      <c r="C29" s="18"/>
      <c r="D29" s="18"/>
      <c r="E29" s="18"/>
    </row>
    <row r="30" spans="1:19" x14ac:dyDescent="0.2">
      <c r="A30" s="18"/>
      <c r="B30" s="18"/>
      <c r="D30" s="18"/>
      <c r="E30" s="18"/>
    </row>
    <row r="31" spans="1:19" x14ac:dyDescent="0.2">
      <c r="A31" s="18"/>
      <c r="B31" s="18"/>
      <c r="D31" s="18"/>
      <c r="E31" s="18"/>
      <c r="I31" s="53"/>
    </row>
    <row r="32" spans="1:19" x14ac:dyDescent="0.2">
      <c r="A32" s="18"/>
      <c r="B32" s="18"/>
      <c r="D32" s="18"/>
      <c r="E32" s="18"/>
      <c r="K32" s="52"/>
    </row>
    <row r="33" spans="1:16" x14ac:dyDescent="0.2">
      <c r="A33" s="18"/>
      <c r="B33" s="18"/>
      <c r="D33" s="18"/>
      <c r="E33" s="18"/>
      <c r="H33" s="559"/>
    </row>
    <row r="34" spans="1:16" x14ac:dyDescent="0.2">
      <c r="A34" s="18"/>
      <c r="B34" s="18"/>
      <c r="D34" s="18"/>
      <c r="E34" s="18"/>
      <c r="P34" s="558"/>
    </row>
    <row r="35" spans="1:16" x14ac:dyDescent="0.2">
      <c r="A35" s="18"/>
      <c r="B35" s="18"/>
      <c r="C35" s="18"/>
      <c r="D35" s="18"/>
      <c r="E35" s="18"/>
    </row>
    <row r="36" spans="1:16" x14ac:dyDescent="0.2">
      <c r="A36" s="18"/>
      <c r="B36" s="18"/>
      <c r="C36" s="18"/>
      <c r="D36" s="18"/>
      <c r="E36" s="18"/>
    </row>
    <row r="37" spans="1:16" x14ac:dyDescent="0.2">
      <c r="A37" s="83"/>
      <c r="B37" s="83"/>
      <c r="C37" s="637" t="s">
        <v>788</v>
      </c>
      <c r="D37" s="637" t="s">
        <v>789</v>
      </c>
      <c r="E37" s="637" t="s">
        <v>790</v>
      </c>
    </row>
    <row r="38" spans="1:16" x14ac:dyDescent="0.2">
      <c r="A38" s="273" t="s">
        <v>271</v>
      </c>
      <c r="B38" t="s">
        <v>443</v>
      </c>
      <c r="C38">
        <v>4673</v>
      </c>
      <c r="D38" s="548">
        <v>4555</v>
      </c>
      <c r="E38" s="51">
        <v>4280.8</v>
      </c>
    </row>
    <row r="39" spans="1:16" x14ac:dyDescent="0.2">
      <c r="A39" s="5" t="s">
        <v>411</v>
      </c>
      <c r="B39" t="s">
        <v>444</v>
      </c>
      <c r="C39">
        <v>410</v>
      </c>
      <c r="D39" s="548">
        <v>357</v>
      </c>
      <c r="E39" s="51">
        <v>338</v>
      </c>
    </row>
    <row r="40" spans="1:16" x14ac:dyDescent="0.2">
      <c r="A40" s="5" t="s">
        <v>272</v>
      </c>
      <c r="B40" t="s">
        <v>476</v>
      </c>
      <c r="C40">
        <v>403</v>
      </c>
      <c r="D40" s="548">
        <v>302</v>
      </c>
      <c r="E40" s="56">
        <v>94.99</v>
      </c>
    </row>
    <row r="41" spans="1:16" x14ac:dyDescent="0.2">
      <c r="A41" s="5" t="s">
        <v>273</v>
      </c>
      <c r="B41" t="s">
        <v>442</v>
      </c>
      <c r="C41">
        <v>316</v>
      </c>
      <c r="D41" s="548">
        <v>312</v>
      </c>
      <c r="E41" s="52">
        <v>173.9</v>
      </c>
    </row>
    <row r="42" spans="1:16" x14ac:dyDescent="0.2">
      <c r="O42" s="506"/>
    </row>
    <row r="43" spans="1:16" x14ac:dyDescent="0.2">
      <c r="A43" s="5" t="s">
        <v>145</v>
      </c>
      <c r="B43" s="97">
        <v>12000</v>
      </c>
    </row>
    <row r="45" spans="1:16" x14ac:dyDescent="0.2">
      <c r="C45" s="1004"/>
      <c r="D45" s="1004"/>
    </row>
    <row r="46" spans="1:16" x14ac:dyDescent="0.2">
      <c r="C46" s="1005"/>
      <c r="D46" s="1005"/>
    </row>
    <row r="47" spans="1:16" x14ac:dyDescent="0.2">
      <c r="B47" s="5"/>
    </row>
    <row r="48" spans="1:16" x14ac:dyDescent="0.2">
      <c r="A48" s="5"/>
      <c r="B48" s="260" t="s">
        <v>436</v>
      </c>
      <c r="C48" s="260" t="s">
        <v>480</v>
      </c>
      <c r="D48" s="260" t="s">
        <v>532</v>
      </c>
    </row>
    <row r="49" spans="1:4" x14ac:dyDescent="0.2">
      <c r="A49" s="5"/>
      <c r="B49" s="260">
        <v>1391</v>
      </c>
      <c r="C49" s="260">
        <v>1392</v>
      </c>
      <c r="D49" s="260">
        <v>1393</v>
      </c>
    </row>
    <row r="50" spans="1:4" x14ac:dyDescent="0.2">
      <c r="A50" s="5"/>
      <c r="B50" s="1"/>
      <c r="C50" s="1"/>
      <c r="D50" s="1"/>
    </row>
    <row r="51" spans="1:4" x14ac:dyDescent="0.2">
      <c r="A51" s="5" t="s">
        <v>93</v>
      </c>
      <c r="B51" s="294">
        <v>5.0999999999999996</v>
      </c>
      <c r="C51" s="63">
        <v>5.2</v>
      </c>
      <c r="D51" s="63">
        <v>5.4</v>
      </c>
    </row>
  </sheetData>
  <mergeCells count="9">
    <mergeCell ref="C45:C46"/>
    <mergeCell ref="D45:D46"/>
    <mergeCell ref="A1:E1"/>
    <mergeCell ref="A3:E3"/>
    <mergeCell ref="A2:E2"/>
    <mergeCell ref="E5:E6"/>
    <mergeCell ref="A5:A6"/>
    <mergeCell ref="A21:E21"/>
    <mergeCell ref="A22:E22"/>
  </mergeCells>
  <phoneticPr fontId="5" type="noConversion"/>
  <pageMargins left="0.5" right="0.37" top="0.56000000000000005" bottom="1.02" header="0.24" footer="0.63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zoomScaleSheetLayoutView="75" workbookViewId="0">
      <selection activeCell="H14" sqref="H14"/>
    </sheetView>
  </sheetViews>
  <sheetFormatPr defaultRowHeight="12.75" x14ac:dyDescent="0.2"/>
  <cols>
    <col min="1" max="1" width="23.5" customWidth="1"/>
    <col min="2" max="4" width="15.83203125" customWidth="1"/>
    <col min="5" max="5" width="29.5" customWidth="1"/>
    <col min="8" max="8" width="9.6640625" bestFit="1" customWidth="1"/>
    <col min="9" max="9" width="10.83203125" bestFit="1" customWidth="1"/>
    <col min="14" max="14" width="12.6640625" bestFit="1" customWidth="1"/>
  </cols>
  <sheetData>
    <row r="1" spans="1:15" ht="15.75" customHeight="1" x14ac:dyDescent="0.3">
      <c r="A1" s="984" t="s">
        <v>795</v>
      </c>
      <c r="B1" s="984"/>
      <c r="C1" s="984"/>
      <c r="D1" s="984"/>
      <c r="E1" s="984"/>
      <c r="F1" s="284"/>
    </row>
    <row r="2" spans="1:15" ht="16.5" customHeight="1" x14ac:dyDescent="0.3">
      <c r="A2" s="984" t="s">
        <v>797</v>
      </c>
      <c r="B2" s="984"/>
      <c r="C2" s="984"/>
      <c r="D2" s="984"/>
      <c r="E2" s="984"/>
      <c r="F2" s="284"/>
    </row>
    <row r="3" spans="1:15" ht="19.5" customHeight="1" x14ac:dyDescent="0.3">
      <c r="A3" s="1007" t="s">
        <v>397</v>
      </c>
      <c r="B3" s="1007"/>
      <c r="C3" s="1007"/>
      <c r="D3" s="1007"/>
      <c r="E3" s="1007"/>
      <c r="F3" s="284"/>
    </row>
    <row r="4" spans="1:15" ht="17.25" customHeight="1" thickBot="1" x14ac:dyDescent="0.35">
      <c r="A4" s="140" t="s">
        <v>673</v>
      </c>
      <c r="B4" s="308"/>
      <c r="C4" s="265"/>
      <c r="D4" s="265"/>
      <c r="E4" s="131" t="s">
        <v>796</v>
      </c>
      <c r="F4" s="245"/>
    </row>
    <row r="5" spans="1:15" x14ac:dyDescent="0.2">
      <c r="A5" s="1000" t="s">
        <v>100</v>
      </c>
      <c r="B5" s="282">
        <v>1396</v>
      </c>
      <c r="C5" s="282">
        <v>1395</v>
      </c>
      <c r="D5" s="282">
        <v>1394</v>
      </c>
      <c r="E5" s="989" t="s">
        <v>382</v>
      </c>
      <c r="F5" s="408"/>
      <c r="G5" s="52"/>
      <c r="H5" s="52"/>
      <c r="I5" s="52"/>
      <c r="J5" s="52"/>
      <c r="K5" s="52"/>
      <c r="L5" s="52"/>
      <c r="M5" s="52"/>
      <c r="N5" s="52"/>
      <c r="O5" s="52"/>
    </row>
    <row r="6" spans="1:15" ht="24.75" customHeight="1" thickBot="1" x14ac:dyDescent="0.25">
      <c r="A6" s="1010"/>
      <c r="B6" s="415" t="s">
        <v>741</v>
      </c>
      <c r="C6" s="415" t="s">
        <v>665</v>
      </c>
      <c r="D6" s="415" t="s">
        <v>643</v>
      </c>
      <c r="E6" s="990"/>
    </row>
    <row r="7" spans="1:15" ht="20.100000000000001" customHeight="1" x14ac:dyDescent="0.2">
      <c r="A7" s="786" t="s">
        <v>604</v>
      </c>
      <c r="B7" s="787"/>
      <c r="C7" s="787"/>
      <c r="D7" s="788"/>
      <c r="E7" s="789" t="s">
        <v>565</v>
      </c>
      <c r="F7" s="62"/>
      <c r="G7" s="62"/>
      <c r="H7" s="62"/>
      <c r="I7" s="62"/>
      <c r="J7" s="62"/>
      <c r="K7" s="52"/>
      <c r="L7" s="62"/>
      <c r="M7" s="62"/>
      <c r="N7" s="62"/>
      <c r="O7" s="62"/>
    </row>
    <row r="8" spans="1:15" ht="20.100000000000001" customHeight="1" x14ac:dyDescent="0.2">
      <c r="A8" s="416" t="s">
        <v>203</v>
      </c>
      <c r="B8" s="52">
        <f>('3Pro'!B8/'2La'!B8)*1000</f>
        <v>2034.2248560975529</v>
      </c>
      <c r="C8" s="52">
        <f>('3Pro'!C8/'2La'!C8)*1000</f>
        <v>1980.3017985314384</v>
      </c>
      <c r="D8" s="494">
        <f>('3Pro'!D8/'2La'!D8)*1000</f>
        <v>2195.8701266479457</v>
      </c>
      <c r="E8" s="565" t="s">
        <v>691</v>
      </c>
      <c r="F8" s="62"/>
      <c r="G8" s="52"/>
      <c r="H8" s="52"/>
      <c r="I8" s="52"/>
      <c r="J8" s="62"/>
      <c r="K8" s="62"/>
      <c r="L8" s="62"/>
      <c r="M8" s="62"/>
      <c r="N8" s="62"/>
      <c r="O8" s="62"/>
    </row>
    <row r="9" spans="1:15" ht="20.100000000000001" customHeight="1" x14ac:dyDescent="0.2">
      <c r="A9" s="790" t="s">
        <v>409</v>
      </c>
      <c r="B9" s="787">
        <f>('3Pro'!B9/'2La'!B9)*1000</f>
        <v>3091.9489822022438</v>
      </c>
      <c r="C9" s="787">
        <f>('3Pro'!C9/'2La'!C9)*1000</f>
        <v>2996.3445378151259</v>
      </c>
      <c r="D9" s="791">
        <f>('3Pro'!D9/'2La'!D9)*1000</f>
        <v>2500</v>
      </c>
      <c r="E9" s="792" t="s">
        <v>699</v>
      </c>
      <c r="F9" s="62"/>
      <c r="G9" s="52"/>
      <c r="H9" s="52"/>
      <c r="I9" s="52"/>
      <c r="J9" s="62"/>
      <c r="K9" s="62"/>
      <c r="L9" s="62"/>
      <c r="M9" s="62"/>
      <c r="N9" s="62"/>
      <c r="O9" s="62"/>
    </row>
    <row r="10" spans="1:15" ht="20.100000000000001" customHeight="1" x14ac:dyDescent="0.2">
      <c r="A10" s="416" t="s">
        <v>204</v>
      </c>
      <c r="B10" s="52">
        <f>('3Pro'!B10/'2La'!B10)*1000</f>
        <v>1393.3175904604057</v>
      </c>
      <c r="C10" s="52">
        <f>('3Pro'!C10/'2La'!C10)*1000</f>
        <v>1377.0300354001679</v>
      </c>
      <c r="D10" s="494">
        <f>('3Pro'!D10/'2La'!D10)*1000</f>
        <v>1429.078014184397</v>
      </c>
      <c r="E10" s="565" t="s">
        <v>690</v>
      </c>
      <c r="F10" s="62"/>
      <c r="G10" s="52"/>
      <c r="H10" s="52"/>
      <c r="I10" s="62"/>
      <c r="J10" s="62"/>
      <c r="K10" s="62"/>
      <c r="L10" s="62"/>
      <c r="M10" s="62"/>
      <c r="N10" s="62"/>
      <c r="O10" s="62"/>
    </row>
    <row r="11" spans="1:15" ht="20.100000000000001" customHeight="1" x14ac:dyDescent="0.2">
      <c r="A11" s="790" t="s">
        <v>111</v>
      </c>
      <c r="B11" s="787">
        <f>('3Pro'!B11/'2La'!B11)*1000</f>
        <v>1295.6751722853417</v>
      </c>
      <c r="C11" s="787">
        <f>('3Pro'!C11/'2La'!C11)*1000</f>
        <v>2051.6524028966423</v>
      </c>
      <c r="D11" s="791">
        <f>('3Pro'!D11/'2La'!D11)*1000</f>
        <v>2145.6750388733849</v>
      </c>
      <c r="E11" s="792" t="s">
        <v>689</v>
      </c>
      <c r="F11" s="62"/>
      <c r="G11" s="52"/>
      <c r="H11" s="52"/>
      <c r="I11" s="62"/>
      <c r="J11" s="62"/>
      <c r="K11" s="62"/>
      <c r="L11" s="62"/>
      <c r="M11" s="62"/>
      <c r="N11" s="62"/>
      <c r="O11" s="62"/>
    </row>
    <row r="12" spans="1:15" ht="20.100000000000001" customHeight="1" x14ac:dyDescent="0.2">
      <c r="A12" s="416" t="s">
        <v>226</v>
      </c>
      <c r="B12" s="52">
        <f>('3Pro'!B13/'2La'!B15)*1000</f>
        <v>15979.387221322706</v>
      </c>
      <c r="C12" s="52">
        <f>('3Pro'!C13/'2La'!C15)*1000</f>
        <v>11986.806353119135</v>
      </c>
      <c r="D12" s="494">
        <f>('3Pro'!D13/'2La'!D15)*1000</f>
        <v>13090.331348175387</v>
      </c>
      <c r="E12" s="565" t="s">
        <v>692</v>
      </c>
      <c r="F12" s="62"/>
      <c r="G12" s="52"/>
      <c r="H12" s="52"/>
      <c r="I12" s="62"/>
      <c r="J12" s="62"/>
      <c r="K12" s="62"/>
      <c r="L12" s="62"/>
      <c r="M12" s="62"/>
      <c r="N12" s="52"/>
      <c r="O12" s="62"/>
    </row>
    <row r="13" spans="1:15" ht="20.100000000000001" customHeight="1" thickBot="1" x14ac:dyDescent="0.25">
      <c r="A13" s="790" t="s">
        <v>324</v>
      </c>
      <c r="B13" s="787">
        <f>('3Pro'!B14/'2La'!B18)*1000</f>
        <v>10457.711442786069</v>
      </c>
      <c r="C13" s="787">
        <f>('3Pro'!C14/'2La'!C18)*1000</f>
        <v>7831.6831683168311</v>
      </c>
      <c r="D13" s="791">
        <f>('3Pro'!D14/'2La'!D18)*1000</f>
        <v>8157.8947368421041</v>
      </c>
      <c r="E13" s="792" t="s">
        <v>693</v>
      </c>
      <c r="G13" s="52"/>
      <c r="H13" s="52"/>
      <c r="J13" s="307"/>
      <c r="N13" s="52"/>
    </row>
    <row r="14" spans="1:15" ht="20.100000000000001" customHeight="1" x14ac:dyDescent="0.2">
      <c r="A14" s="416" t="s">
        <v>325</v>
      </c>
      <c r="B14" s="52">
        <f>('3Pro'!B15/'2La'!B19)*1000</f>
        <v>29454.148471615721</v>
      </c>
      <c r="C14" s="52">
        <f>('3Pro'!C15/'2La'!C19)*1000</f>
        <v>13026.256564141035</v>
      </c>
      <c r="D14" s="494">
        <f>('3Pro'!D15/'2La'!D19)*1000</f>
        <v>14471.651090342679</v>
      </c>
      <c r="E14" s="565" t="s">
        <v>694</v>
      </c>
      <c r="F14" s="62"/>
      <c r="G14" s="52"/>
      <c r="H14" s="52"/>
      <c r="I14" s="62"/>
      <c r="J14" s="62"/>
      <c r="K14" s="62"/>
    </row>
    <row r="15" spans="1:15" ht="20.100000000000001" customHeight="1" x14ac:dyDescent="0.2">
      <c r="A15" s="790" t="s">
        <v>223</v>
      </c>
      <c r="B15" s="787">
        <f>('3Pro'!B16/'2La'!B22)*1000</f>
        <v>1378.820795230637</v>
      </c>
      <c r="C15" s="787">
        <f>('3Pro'!C16/'2La'!C22)*1000</f>
        <v>1685.8990811559981</v>
      </c>
      <c r="D15" s="791">
        <f>('3Pro'!D16/'2La'!D22)*1000</f>
        <v>1652.0850367947671</v>
      </c>
      <c r="E15" s="792" t="s">
        <v>419</v>
      </c>
      <c r="F15" s="62"/>
      <c r="G15" s="52"/>
      <c r="H15" s="52"/>
      <c r="I15" s="62"/>
      <c r="J15" s="62"/>
      <c r="K15" s="62"/>
      <c r="N15" s="52"/>
      <c r="O15" s="52"/>
    </row>
    <row r="16" spans="1:15" ht="20.100000000000001" customHeight="1" x14ac:dyDescent="0.2">
      <c r="A16" s="416" t="s">
        <v>225</v>
      </c>
      <c r="B16" s="52">
        <f>('3Pro'!B17/'2La'!B23)*1000</f>
        <v>1560.0436681222707</v>
      </c>
      <c r="C16" s="314">
        <f>('3Pro'!C17/'2La'!C23)*1000</f>
        <v>1649.7847556343379</v>
      </c>
      <c r="D16" s="494">
        <f>('3Pro'!D17/'2La'!D23)*1000</f>
        <v>1575.3129046180404</v>
      </c>
      <c r="E16" s="565" t="s">
        <v>544</v>
      </c>
      <c r="F16" s="62"/>
      <c r="G16" s="52"/>
      <c r="H16" s="52"/>
      <c r="I16" s="52"/>
      <c r="J16" s="62"/>
      <c r="K16" s="62"/>
    </row>
    <row r="17" spans="1:19" ht="20.100000000000001" customHeight="1" thickBot="1" x14ac:dyDescent="0.25">
      <c r="A17" s="793" t="s">
        <v>224</v>
      </c>
      <c r="B17" s="794" t="s">
        <v>482</v>
      </c>
      <c r="C17" s="794" t="s">
        <v>482</v>
      </c>
      <c r="D17" s="795" t="s">
        <v>482</v>
      </c>
      <c r="E17" s="796" t="s">
        <v>644</v>
      </c>
      <c r="F17" s="62"/>
      <c r="G17" s="52"/>
      <c r="H17" s="52"/>
      <c r="I17" s="62"/>
      <c r="J17" s="62"/>
      <c r="K17" s="62"/>
    </row>
    <row r="18" spans="1:19" ht="13.5" thickBot="1" x14ac:dyDescent="0.25">
      <c r="A18" s="343" t="s">
        <v>339</v>
      </c>
      <c r="B18" s="343"/>
      <c r="C18" s="344"/>
      <c r="D18" s="615"/>
      <c r="E18" s="616" t="s">
        <v>624</v>
      </c>
      <c r="G18" s="297"/>
      <c r="H18" s="298"/>
    </row>
    <row r="19" spans="1:19" x14ac:dyDescent="0.2">
      <c r="A19" s="18"/>
      <c r="B19" s="18"/>
      <c r="C19" s="18"/>
      <c r="D19" s="18"/>
      <c r="E19" s="18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</row>
    <row r="20" spans="1:19" x14ac:dyDescent="0.2">
      <c r="A20" s="1003" t="s">
        <v>775</v>
      </c>
      <c r="B20" s="1003"/>
      <c r="C20" s="1003"/>
      <c r="D20" s="1003"/>
      <c r="E20" s="1003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</row>
    <row r="21" spans="1:19" x14ac:dyDescent="0.2">
      <c r="A21" s="1003" t="s">
        <v>776</v>
      </c>
      <c r="B21" s="1003"/>
      <c r="C21" s="1003"/>
      <c r="D21" s="1003"/>
      <c r="E21" s="1003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</row>
    <row r="22" spans="1:19" x14ac:dyDescent="0.2">
      <c r="A22" s="18"/>
      <c r="B22" s="18"/>
      <c r="C22" s="18"/>
      <c r="D22" s="18"/>
      <c r="E22" s="18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</row>
    <row r="23" spans="1:19" x14ac:dyDescent="0.2">
      <c r="A23" s="18"/>
      <c r="B23" s="18"/>
      <c r="C23" s="18"/>
      <c r="D23" s="18"/>
      <c r="E23" s="18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</row>
    <row r="24" spans="1:19" x14ac:dyDescent="0.2">
      <c r="A24" s="18"/>
      <c r="B24" s="18"/>
      <c r="C24" s="18"/>
      <c r="D24" s="18"/>
      <c r="E24" s="18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</row>
    <row r="25" spans="1:19" x14ac:dyDescent="0.2">
      <c r="A25" s="18"/>
      <c r="B25" s="18"/>
      <c r="C25" s="18"/>
      <c r="D25" s="18"/>
      <c r="E25" s="18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</row>
    <row r="26" spans="1:19" x14ac:dyDescent="0.2">
      <c r="A26" s="18"/>
      <c r="B26" s="18"/>
      <c r="C26" s="18"/>
      <c r="D26" s="18"/>
      <c r="E26" s="18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</row>
    <row r="27" spans="1:19" x14ac:dyDescent="0.2">
      <c r="A27" s="18"/>
      <c r="B27" s="18"/>
      <c r="D27" s="18"/>
      <c r="E27" s="18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</row>
    <row r="28" spans="1:19" x14ac:dyDescent="0.2">
      <c r="A28" s="18"/>
      <c r="B28" s="18"/>
      <c r="D28" s="18"/>
      <c r="E28" s="18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</row>
    <row r="29" spans="1:19" x14ac:dyDescent="0.2">
      <c r="A29" s="18"/>
      <c r="B29" s="18"/>
      <c r="D29" s="18"/>
      <c r="E29" s="18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</row>
    <row r="30" spans="1:19" x14ac:dyDescent="0.2">
      <c r="A30" s="18"/>
      <c r="B30" s="18"/>
      <c r="D30" s="18"/>
      <c r="E30" s="18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</row>
    <row r="31" spans="1:19" x14ac:dyDescent="0.2">
      <c r="A31" s="18"/>
      <c r="B31" s="18"/>
      <c r="D31" s="18"/>
      <c r="E31" s="18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</row>
    <row r="32" spans="1:19" x14ac:dyDescent="0.2">
      <c r="A32" s="18"/>
      <c r="B32" s="18"/>
      <c r="C32" s="18"/>
      <c r="D32" s="18"/>
      <c r="E32" s="18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</row>
    <row r="33" spans="1:19" x14ac:dyDescent="0.2">
      <c r="A33" s="18"/>
      <c r="B33" s="18"/>
      <c r="C33" s="18"/>
      <c r="D33" s="18"/>
      <c r="E33" s="18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</row>
    <row r="34" spans="1:19" x14ac:dyDescent="0.2">
      <c r="A34" s="18"/>
      <c r="C34" s="637" t="s">
        <v>788</v>
      </c>
      <c r="D34" s="637" t="s">
        <v>789</v>
      </c>
      <c r="E34" s="637" t="s">
        <v>790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</row>
    <row r="35" spans="1:19" x14ac:dyDescent="0.2">
      <c r="A35" s="5" t="s">
        <v>445</v>
      </c>
      <c r="B35" s="5"/>
      <c r="C35">
        <v>2196</v>
      </c>
      <c r="D35" s="18">
        <v>1980</v>
      </c>
      <c r="E35" s="18">
        <v>2034</v>
      </c>
      <c r="G35" s="52"/>
      <c r="H35" s="314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</row>
    <row r="36" spans="1:19" x14ac:dyDescent="0.2">
      <c r="A36" s="5" t="s">
        <v>446</v>
      </c>
      <c r="B36" s="5"/>
      <c r="C36">
        <v>2500</v>
      </c>
      <c r="D36" s="18">
        <v>2996</v>
      </c>
      <c r="E36" s="18">
        <v>3092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</row>
    <row r="37" spans="1:19" x14ac:dyDescent="0.2">
      <c r="A37" s="5" t="s">
        <v>469</v>
      </c>
      <c r="B37" s="5"/>
      <c r="C37">
        <v>1429</v>
      </c>
      <c r="D37" s="18">
        <v>1377</v>
      </c>
      <c r="E37" s="18">
        <v>1393</v>
      </c>
    </row>
    <row r="38" spans="1:19" x14ac:dyDescent="0.2">
      <c r="A38" s="5" t="s">
        <v>447</v>
      </c>
      <c r="B38" s="5"/>
      <c r="C38">
        <v>2146</v>
      </c>
      <c r="D38" s="18">
        <v>2052</v>
      </c>
      <c r="E38" s="18">
        <v>1296</v>
      </c>
    </row>
    <row r="39" spans="1:19" x14ac:dyDescent="0.2">
      <c r="A39" s="5" t="s">
        <v>146</v>
      </c>
      <c r="B39" s="5"/>
      <c r="D39" s="18"/>
      <c r="E39" s="18">
        <v>0</v>
      </c>
    </row>
    <row r="40" spans="1:19" x14ac:dyDescent="0.2">
      <c r="A40" s="18"/>
      <c r="B40" s="18"/>
      <c r="C40" s="18"/>
      <c r="D40" s="18"/>
      <c r="E40" s="18"/>
    </row>
    <row r="41" spans="1:19" x14ac:dyDescent="0.2">
      <c r="A41" s="18"/>
      <c r="B41" s="18"/>
      <c r="C41" s="18"/>
      <c r="D41" s="18"/>
      <c r="E41" s="18"/>
    </row>
    <row r="42" spans="1:19" x14ac:dyDescent="0.2">
      <c r="A42" s="18"/>
      <c r="B42" s="18"/>
      <c r="C42" s="18" t="s">
        <v>293</v>
      </c>
      <c r="D42" s="18" t="s">
        <v>294</v>
      </c>
      <c r="E42" s="18" t="s">
        <v>294</v>
      </c>
    </row>
    <row r="43" spans="1:19" x14ac:dyDescent="0.2">
      <c r="A43" s="18"/>
      <c r="B43" s="18"/>
      <c r="C43" s="18" t="s">
        <v>316</v>
      </c>
      <c r="D43" s="18" t="s">
        <v>316</v>
      </c>
      <c r="E43" s="18" t="s">
        <v>282</v>
      </c>
    </row>
    <row r="44" spans="1:19" x14ac:dyDescent="0.2">
      <c r="A44" s="318" t="s">
        <v>203</v>
      </c>
      <c r="B44" s="39" t="s">
        <v>210</v>
      </c>
      <c r="C44" s="18">
        <v>1818</v>
      </c>
      <c r="D44" s="18">
        <v>2176</v>
      </c>
      <c r="E44" s="411">
        <v>2234</v>
      </c>
    </row>
    <row r="45" spans="1:19" x14ac:dyDescent="0.2">
      <c r="A45" s="319"/>
      <c r="B45" s="316" t="s">
        <v>211</v>
      </c>
      <c r="C45" s="18">
        <v>1226</v>
      </c>
      <c r="D45" s="18">
        <v>2158</v>
      </c>
      <c r="E45" s="411">
        <v>2044</v>
      </c>
    </row>
    <row r="46" spans="1:19" x14ac:dyDescent="0.2">
      <c r="A46" s="263" t="s">
        <v>111</v>
      </c>
      <c r="B46" s="317" t="s">
        <v>221</v>
      </c>
      <c r="C46" s="19">
        <v>1967</v>
      </c>
      <c r="D46" s="19">
        <v>2345</v>
      </c>
      <c r="E46" s="263">
        <v>2143</v>
      </c>
    </row>
    <row r="47" spans="1:19" x14ac:dyDescent="0.2">
      <c r="A47" s="18"/>
      <c r="B47" s="18"/>
      <c r="C47" s="18"/>
      <c r="D47" s="18"/>
      <c r="E47" s="18"/>
    </row>
    <row r="48" spans="1:19" x14ac:dyDescent="0.2">
      <c r="A48" s="5"/>
      <c r="B48" s="5"/>
      <c r="C48" s="1"/>
    </row>
    <row r="53" spans="2:6" x14ac:dyDescent="0.2">
      <c r="B53" s="132"/>
      <c r="C53" s="132"/>
      <c r="D53" s="134"/>
    </row>
    <row r="57" spans="2:6" x14ac:dyDescent="0.2">
      <c r="E57" s="135"/>
      <c r="F57" s="135"/>
    </row>
    <row r="58" spans="2:6" x14ac:dyDescent="0.2">
      <c r="E58" s="135"/>
      <c r="F58" s="135"/>
    </row>
    <row r="59" spans="2:6" x14ac:dyDescent="0.2">
      <c r="E59" s="135"/>
      <c r="F59" s="135"/>
    </row>
    <row r="60" spans="2:6" x14ac:dyDescent="0.2">
      <c r="B60" s="135"/>
      <c r="C60" s="135"/>
      <c r="D60" s="134"/>
      <c r="E60" s="135"/>
      <c r="F60" s="135"/>
    </row>
    <row r="61" spans="2:6" x14ac:dyDescent="0.2">
      <c r="B61" s="62"/>
      <c r="C61" s="62"/>
      <c r="D61" s="62"/>
      <c r="E61" s="135"/>
      <c r="F61" s="135"/>
    </row>
    <row r="62" spans="2:6" x14ac:dyDescent="0.2">
      <c r="B62" s="52"/>
      <c r="C62" s="62"/>
      <c r="D62" s="62"/>
      <c r="E62" s="135"/>
      <c r="F62" s="135"/>
    </row>
  </sheetData>
  <mergeCells count="7">
    <mergeCell ref="A20:E20"/>
    <mergeCell ref="A21:E21"/>
    <mergeCell ref="A5:A6"/>
    <mergeCell ref="E5:E6"/>
    <mergeCell ref="A1:E1"/>
    <mergeCell ref="A3:E3"/>
    <mergeCell ref="A2:E2"/>
  </mergeCells>
  <phoneticPr fontId="5" type="noConversion"/>
  <pageMargins left="0.56999999999999995" right="0.59" top="0.39370078740157499" bottom="1.31" header="0.2" footer="0.74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"/>
  <sheetViews>
    <sheetView workbookViewId="0">
      <selection activeCell="H22" sqref="H22"/>
    </sheetView>
  </sheetViews>
  <sheetFormatPr defaultRowHeight="12.75" x14ac:dyDescent="0.2"/>
  <cols>
    <col min="1" max="1" width="25" customWidth="1"/>
    <col min="2" max="4" width="12.83203125" customWidth="1"/>
    <col min="5" max="5" width="36" customWidth="1"/>
    <col min="7" max="7" width="11.5" customWidth="1"/>
    <col min="8" max="8" width="9.83203125" bestFit="1" customWidth="1"/>
    <col min="9" max="9" width="18.83203125" customWidth="1"/>
    <col min="12" max="12" width="11.83203125" customWidth="1"/>
  </cols>
  <sheetData>
    <row r="1" spans="1:15" ht="15.75" customHeight="1" x14ac:dyDescent="0.25">
      <c r="A1" s="1011" t="s">
        <v>566</v>
      </c>
      <c r="B1" s="1012"/>
      <c r="C1" s="1012"/>
      <c r="D1" s="1012"/>
      <c r="E1" s="1012"/>
    </row>
    <row r="2" spans="1:15" ht="13.5" customHeight="1" x14ac:dyDescent="0.25">
      <c r="A2" s="1011" t="s">
        <v>567</v>
      </c>
      <c r="B2" s="1011"/>
      <c r="C2" s="1011"/>
      <c r="D2" s="1011"/>
      <c r="E2" s="1011"/>
    </row>
    <row r="3" spans="1:15" ht="14.25" customHeight="1" x14ac:dyDescent="0.25">
      <c r="A3" s="1006" t="s">
        <v>728</v>
      </c>
      <c r="B3" s="1013"/>
      <c r="C3" s="1013"/>
      <c r="D3" s="1013"/>
      <c r="E3" s="1013"/>
    </row>
    <row r="4" spans="1:15" ht="11.25" customHeight="1" thickBot="1" x14ac:dyDescent="0.25">
      <c r="A4" s="274" t="s">
        <v>672</v>
      </c>
      <c r="B4" s="309"/>
      <c r="C4" s="309"/>
      <c r="D4" s="309"/>
      <c r="E4" s="275" t="s">
        <v>802</v>
      </c>
    </row>
    <row r="5" spans="1:15" ht="14.25" customHeight="1" x14ac:dyDescent="0.2">
      <c r="A5" s="987" t="s">
        <v>100</v>
      </c>
      <c r="B5" s="561">
        <v>1396</v>
      </c>
      <c r="C5" s="561">
        <v>1395</v>
      </c>
      <c r="D5" s="561">
        <v>1394</v>
      </c>
      <c r="E5" s="987" t="s">
        <v>382</v>
      </c>
    </row>
    <row r="6" spans="1:15" ht="15" customHeight="1" thickBot="1" x14ac:dyDescent="0.25">
      <c r="A6" s="988"/>
      <c r="B6" s="415" t="s">
        <v>741</v>
      </c>
      <c r="C6" s="415" t="s">
        <v>665</v>
      </c>
      <c r="D6" s="415" t="s">
        <v>643</v>
      </c>
      <c r="E6" s="1001"/>
    </row>
    <row r="7" spans="1:15" ht="20.100000000000001" customHeight="1" x14ac:dyDescent="0.2">
      <c r="A7" s="797" t="s">
        <v>568</v>
      </c>
      <c r="B7" s="778">
        <v>329587</v>
      </c>
      <c r="C7" s="778">
        <v>336010</v>
      </c>
      <c r="D7" s="778">
        <v>218636</v>
      </c>
      <c r="E7" s="766" t="s">
        <v>625</v>
      </c>
      <c r="O7" s="52"/>
    </row>
    <row r="8" spans="1:15" ht="20.100000000000001" customHeight="1" x14ac:dyDescent="0.2">
      <c r="A8" s="566" t="s">
        <v>569</v>
      </c>
      <c r="B8">
        <v>798</v>
      </c>
      <c r="C8">
        <v>970</v>
      </c>
      <c r="D8">
        <v>1005</v>
      </c>
      <c r="E8" s="595" t="s">
        <v>798</v>
      </c>
    </row>
    <row r="9" spans="1:15" ht="20.100000000000001" customHeight="1" x14ac:dyDescent="0.2">
      <c r="A9" s="798" t="s">
        <v>328</v>
      </c>
      <c r="B9" s="768">
        <v>1643</v>
      </c>
      <c r="C9" s="799">
        <v>1662</v>
      </c>
      <c r="D9" s="768">
        <v>300</v>
      </c>
      <c r="E9" s="756" t="s">
        <v>545</v>
      </c>
    </row>
    <row r="10" spans="1:15" ht="20.100000000000001" customHeight="1" x14ac:dyDescent="0.2">
      <c r="A10" s="387" t="s">
        <v>233</v>
      </c>
      <c r="B10">
        <v>26847</v>
      </c>
      <c r="C10">
        <v>19365</v>
      </c>
      <c r="D10">
        <v>13038</v>
      </c>
      <c r="E10" s="567" t="s">
        <v>700</v>
      </c>
    </row>
    <row r="11" spans="1:15" ht="20.100000000000001" customHeight="1" x14ac:dyDescent="0.2">
      <c r="A11" s="785" t="s">
        <v>232</v>
      </c>
      <c r="B11" s="768">
        <v>1680</v>
      </c>
      <c r="C11" s="799">
        <v>1346</v>
      </c>
      <c r="D11" s="768">
        <v>717</v>
      </c>
      <c r="E11" s="756" t="s">
        <v>647</v>
      </c>
    </row>
    <row r="12" spans="1:15" ht="20.100000000000001" customHeight="1" x14ac:dyDescent="0.2">
      <c r="A12" s="387" t="s">
        <v>231</v>
      </c>
      <c r="B12" s="246">
        <v>18067</v>
      </c>
      <c r="C12" s="714">
        <v>8595</v>
      </c>
      <c r="D12" s="8">
        <v>9116</v>
      </c>
      <c r="E12" s="567" t="s">
        <v>94</v>
      </c>
    </row>
    <row r="13" spans="1:15" ht="20.100000000000001" customHeight="1" x14ac:dyDescent="0.2">
      <c r="A13" s="798" t="s">
        <v>570</v>
      </c>
      <c r="B13" s="769">
        <v>7465</v>
      </c>
      <c r="C13" s="770">
        <v>3110</v>
      </c>
      <c r="D13" s="770">
        <v>2498</v>
      </c>
      <c r="E13" s="756" t="s">
        <v>701</v>
      </c>
    </row>
    <row r="14" spans="1:15" ht="20.100000000000001" customHeight="1" x14ac:dyDescent="0.2">
      <c r="A14" s="566" t="s">
        <v>571</v>
      </c>
      <c r="B14" s="246">
        <v>4022</v>
      </c>
      <c r="C14" s="8">
        <v>3302</v>
      </c>
      <c r="D14" s="8">
        <v>4931</v>
      </c>
      <c r="E14" s="567" t="s">
        <v>648</v>
      </c>
      <c r="I14" s="52"/>
    </row>
    <row r="15" spans="1:15" ht="20.100000000000001" customHeight="1" x14ac:dyDescent="0.2">
      <c r="A15" s="798" t="s">
        <v>572</v>
      </c>
      <c r="B15" s="769">
        <v>3800</v>
      </c>
      <c r="C15" s="770">
        <v>3800</v>
      </c>
      <c r="D15" s="770">
        <v>3800</v>
      </c>
      <c r="E15" s="756" t="s">
        <v>649</v>
      </c>
    </row>
    <row r="16" spans="1:15" ht="20.100000000000001" customHeight="1" x14ac:dyDescent="0.2">
      <c r="A16" s="387" t="s">
        <v>230</v>
      </c>
      <c r="B16" s="246">
        <v>87194</v>
      </c>
      <c r="C16" s="8">
        <v>82450</v>
      </c>
      <c r="D16" s="8">
        <v>78681</v>
      </c>
      <c r="E16" s="595" t="s">
        <v>702</v>
      </c>
    </row>
    <row r="17" spans="1:11" ht="20.100000000000001" customHeight="1" x14ac:dyDescent="0.2">
      <c r="A17" s="798" t="s">
        <v>573</v>
      </c>
      <c r="B17" s="769">
        <v>64181</v>
      </c>
      <c r="C17" s="770">
        <v>74679</v>
      </c>
      <c r="D17" s="770">
        <v>39129</v>
      </c>
      <c r="E17" s="756" t="s">
        <v>546</v>
      </c>
    </row>
    <row r="18" spans="1:11" ht="20.100000000000001" customHeight="1" x14ac:dyDescent="0.2">
      <c r="A18" s="566" t="s">
        <v>574</v>
      </c>
      <c r="B18" s="246">
        <v>54406</v>
      </c>
      <c r="C18" s="8">
        <v>79951</v>
      </c>
      <c r="D18">
        <v>34270</v>
      </c>
      <c r="E18" s="567" t="s">
        <v>547</v>
      </c>
    </row>
    <row r="19" spans="1:11" ht="20.100000000000001" customHeight="1" x14ac:dyDescent="0.2">
      <c r="A19" s="798" t="s">
        <v>1</v>
      </c>
      <c r="B19" s="769">
        <v>1623</v>
      </c>
      <c r="C19" s="800">
        <v>811</v>
      </c>
      <c r="D19" s="768">
        <v>1525</v>
      </c>
      <c r="E19" s="756" t="s">
        <v>703</v>
      </c>
    </row>
    <row r="20" spans="1:11" ht="20.100000000000001" customHeight="1" x14ac:dyDescent="0.2">
      <c r="A20" s="387" t="s">
        <v>329</v>
      </c>
      <c r="B20" s="246">
        <v>57861</v>
      </c>
      <c r="C20" s="8">
        <v>55969</v>
      </c>
      <c r="D20">
        <v>29626</v>
      </c>
      <c r="E20" s="595" t="s">
        <v>799</v>
      </c>
    </row>
    <row r="21" spans="1:11" ht="20.100000000000001" customHeight="1" x14ac:dyDescent="0.2">
      <c r="A21" s="797" t="s">
        <v>575</v>
      </c>
      <c r="B21" s="801">
        <f>SUM(B22:B26)</f>
        <v>73880</v>
      </c>
      <c r="C21" s="801">
        <f>SUM(C22:C26)</f>
        <v>127373</v>
      </c>
      <c r="D21" s="801">
        <f>SUM(D22:D26)</f>
        <v>92383</v>
      </c>
      <c r="E21" s="777" t="s">
        <v>548</v>
      </c>
    </row>
    <row r="22" spans="1:11" ht="20.100000000000001" customHeight="1" x14ac:dyDescent="0.2">
      <c r="A22" s="387" t="s">
        <v>330</v>
      </c>
      <c r="B22" s="246" t="s">
        <v>154</v>
      </c>
      <c r="C22" s="8">
        <v>493</v>
      </c>
      <c r="D22">
        <v>210</v>
      </c>
      <c r="E22" s="595" t="s">
        <v>800</v>
      </c>
    </row>
    <row r="23" spans="1:11" ht="20.100000000000001" customHeight="1" x14ac:dyDescent="0.2">
      <c r="A23" s="785" t="s">
        <v>331</v>
      </c>
      <c r="B23" s="769">
        <v>13242</v>
      </c>
      <c r="C23" s="770">
        <v>18766</v>
      </c>
      <c r="D23" s="768">
        <v>24241</v>
      </c>
      <c r="E23" s="756" t="s">
        <v>96</v>
      </c>
    </row>
    <row r="24" spans="1:11" ht="20.100000000000001" customHeight="1" x14ac:dyDescent="0.2">
      <c r="A24" s="566" t="s">
        <v>381</v>
      </c>
      <c r="B24" s="246">
        <v>31845</v>
      </c>
      <c r="C24" s="8">
        <v>51102</v>
      </c>
      <c r="D24">
        <v>42124</v>
      </c>
      <c r="E24" s="567" t="s">
        <v>801</v>
      </c>
      <c r="F24" s="1"/>
    </row>
    <row r="25" spans="1:11" ht="20.100000000000001" customHeight="1" x14ac:dyDescent="0.2">
      <c r="A25" s="798" t="s">
        <v>576</v>
      </c>
      <c r="B25" s="769">
        <v>28207</v>
      </c>
      <c r="C25" s="768">
        <v>56435</v>
      </c>
      <c r="D25" s="768">
        <v>21917</v>
      </c>
      <c r="E25" s="756" t="s">
        <v>650</v>
      </c>
      <c r="F25" s="1"/>
      <c r="I25" s="52"/>
      <c r="K25" s="52"/>
    </row>
    <row r="26" spans="1:11" ht="20.100000000000001" customHeight="1" x14ac:dyDescent="0.2">
      <c r="A26" s="387" t="s">
        <v>406</v>
      </c>
      <c r="B26" s="246">
        <v>586</v>
      </c>
      <c r="C26" s="8">
        <v>577</v>
      </c>
      <c r="D26" s="8">
        <v>3891</v>
      </c>
      <c r="E26" s="567" t="s">
        <v>549</v>
      </c>
      <c r="F26" s="1"/>
      <c r="G26" s="52"/>
      <c r="I26" s="52"/>
    </row>
    <row r="27" spans="1:11" ht="20.100000000000001" customHeight="1" x14ac:dyDescent="0.2">
      <c r="A27" s="783" t="s">
        <v>332</v>
      </c>
      <c r="B27" s="775">
        <v>78255</v>
      </c>
      <c r="C27" s="776">
        <v>145980</v>
      </c>
      <c r="D27" s="776">
        <v>89246</v>
      </c>
      <c r="E27" s="777" t="s">
        <v>550</v>
      </c>
      <c r="F27" s="52"/>
      <c r="I27" s="293"/>
    </row>
    <row r="28" spans="1:11" ht="20.100000000000001" customHeight="1" thickBot="1" x14ac:dyDescent="0.25">
      <c r="A28" s="601" t="s">
        <v>360</v>
      </c>
      <c r="B28" s="660">
        <v>4500</v>
      </c>
      <c r="C28" s="660">
        <v>4500</v>
      </c>
      <c r="D28" s="660">
        <v>4500</v>
      </c>
      <c r="E28" s="602" t="s">
        <v>551</v>
      </c>
      <c r="F28" s="1"/>
      <c r="G28" s="1"/>
      <c r="H28" s="1"/>
      <c r="I28" s="1"/>
    </row>
    <row r="29" spans="1:11" ht="0.75" customHeight="1" thickBot="1" x14ac:dyDescent="0.25">
      <c r="A29" s="18"/>
      <c r="B29" s="495"/>
      <c r="C29" s="18"/>
      <c r="D29" s="18"/>
      <c r="E29" s="18"/>
      <c r="G29" s="1"/>
      <c r="H29" s="1"/>
      <c r="I29" s="1"/>
    </row>
    <row r="30" spans="1:11" x14ac:dyDescent="0.2">
      <c r="A30" s="526" t="s">
        <v>339</v>
      </c>
      <c r="B30" s="43"/>
      <c r="C30" s="341"/>
      <c r="D30" s="341"/>
      <c r="E30" s="616" t="s">
        <v>621</v>
      </c>
      <c r="G30" s="52"/>
    </row>
    <row r="31" spans="1:11" x14ac:dyDescent="0.2">
      <c r="B31" s="18"/>
      <c r="C31" s="18"/>
      <c r="D31" s="18"/>
      <c r="E31" s="505"/>
      <c r="I31" s="293"/>
    </row>
    <row r="32" spans="1:11" x14ac:dyDescent="0.2">
      <c r="A32" s="1003" t="s">
        <v>855</v>
      </c>
      <c r="B32" s="1003"/>
      <c r="C32" s="1003"/>
      <c r="D32" s="1003"/>
      <c r="E32" s="1003"/>
      <c r="G32" s="1"/>
    </row>
    <row r="33" spans="1:11" x14ac:dyDescent="0.2">
      <c r="A33" s="1003" t="s">
        <v>777</v>
      </c>
      <c r="B33" s="1003"/>
      <c r="C33" s="1003"/>
      <c r="D33" s="1003"/>
      <c r="E33" s="1003"/>
      <c r="G33" s="1"/>
      <c r="J33" s="5"/>
    </row>
    <row r="34" spans="1:11" x14ac:dyDescent="0.2">
      <c r="A34" s="8"/>
      <c r="B34" s="8"/>
      <c r="C34" s="8"/>
      <c r="D34" s="8"/>
      <c r="E34" s="8"/>
      <c r="G34" s="1"/>
      <c r="H34" s="1"/>
      <c r="J34" s="5"/>
    </row>
    <row r="35" spans="1:11" x14ac:dyDescent="0.2">
      <c r="A35" s="8"/>
      <c r="B35" s="8"/>
      <c r="C35" s="8"/>
      <c r="D35" s="8"/>
      <c r="E35" s="8"/>
      <c r="G35" s="1"/>
      <c r="H35" s="1"/>
      <c r="J35" s="5"/>
    </row>
    <row r="36" spans="1:11" x14ac:dyDescent="0.2">
      <c r="A36" s="8"/>
      <c r="B36" s="8"/>
      <c r="C36" s="8"/>
      <c r="D36" s="8"/>
      <c r="E36" s="8"/>
      <c r="G36" s="2"/>
      <c r="H36" s="52"/>
      <c r="J36" s="5"/>
    </row>
    <row r="37" spans="1:11" x14ac:dyDescent="0.2">
      <c r="A37" s="8"/>
      <c r="B37" s="8"/>
      <c r="C37" s="8"/>
      <c r="D37" s="8"/>
      <c r="E37" s="8"/>
      <c r="G37" s="2"/>
      <c r="H37" s="52"/>
      <c r="J37" s="5"/>
    </row>
    <row r="38" spans="1:11" x14ac:dyDescent="0.2">
      <c r="A38" s="8"/>
      <c r="B38" s="8"/>
      <c r="C38" s="8"/>
      <c r="D38" s="8"/>
      <c r="E38" s="8"/>
      <c r="G38" s="2"/>
      <c r="H38" s="52"/>
    </row>
    <row r="39" spans="1:11" x14ac:dyDescent="0.2">
      <c r="A39" s="8"/>
      <c r="B39" s="8"/>
      <c r="C39" s="8"/>
      <c r="D39" s="8"/>
      <c r="E39" s="8"/>
      <c r="G39" s="1"/>
      <c r="H39" s="52"/>
    </row>
    <row r="40" spans="1:11" x14ac:dyDescent="0.2">
      <c r="J40" s="46"/>
      <c r="K40" s="47"/>
    </row>
    <row r="41" spans="1:11" x14ac:dyDescent="0.2">
      <c r="G41" s="4"/>
      <c r="H41" s="52"/>
      <c r="J41" s="46"/>
      <c r="K41" s="47"/>
    </row>
    <row r="42" spans="1:11" x14ac:dyDescent="0.2">
      <c r="G42" s="4"/>
      <c r="H42" s="52"/>
      <c r="J42" s="46"/>
      <c r="K42" s="47"/>
    </row>
    <row r="43" spans="1:11" x14ac:dyDescent="0.2">
      <c r="G43" s="4"/>
      <c r="H43" s="52"/>
      <c r="J43" s="46"/>
      <c r="K43" s="47"/>
    </row>
    <row r="44" spans="1:11" x14ac:dyDescent="0.2">
      <c r="G44" s="1"/>
      <c r="H44" s="52"/>
    </row>
    <row r="49" spans="1:12" x14ac:dyDescent="0.2">
      <c r="C49" s="637" t="s">
        <v>788</v>
      </c>
      <c r="D49" s="637" t="s">
        <v>789</v>
      </c>
      <c r="E49" s="637" t="s">
        <v>790</v>
      </c>
    </row>
    <row r="50" spans="1:12" x14ac:dyDescent="0.2">
      <c r="A50" s="263" t="s">
        <v>263</v>
      </c>
      <c r="B50" t="s">
        <v>260</v>
      </c>
      <c r="C50">
        <v>78.7</v>
      </c>
      <c r="D50">
        <v>82.5</v>
      </c>
      <c r="E50" s="352">
        <v>87.2</v>
      </c>
    </row>
    <row r="51" spans="1:12" x14ac:dyDescent="0.2">
      <c r="A51" s="320" t="s">
        <v>356</v>
      </c>
      <c r="B51" s="746" t="s">
        <v>856</v>
      </c>
      <c r="C51">
        <v>34</v>
      </c>
      <c r="D51">
        <v>80</v>
      </c>
      <c r="E51" s="2">
        <v>54.4</v>
      </c>
    </row>
    <row r="52" spans="1:12" x14ac:dyDescent="0.2">
      <c r="A52" s="263" t="s">
        <v>261</v>
      </c>
      <c r="B52" t="s">
        <v>448</v>
      </c>
      <c r="C52">
        <v>39</v>
      </c>
      <c r="D52">
        <v>75</v>
      </c>
      <c r="E52" s="2">
        <v>64.2</v>
      </c>
    </row>
    <row r="53" spans="1:12" x14ac:dyDescent="0.2">
      <c r="A53" s="263" t="s">
        <v>460</v>
      </c>
      <c r="B53" s="45" t="s">
        <v>94</v>
      </c>
      <c r="C53">
        <v>9</v>
      </c>
      <c r="D53">
        <v>8</v>
      </c>
      <c r="E53" s="42">
        <v>18.100000000000001</v>
      </c>
    </row>
    <row r="54" spans="1:12" x14ac:dyDescent="0.2">
      <c r="A54" s="263" t="s">
        <v>459</v>
      </c>
      <c r="B54" t="s">
        <v>449</v>
      </c>
      <c r="C54">
        <v>13</v>
      </c>
      <c r="D54">
        <v>19</v>
      </c>
      <c r="E54" s="2">
        <v>26.8</v>
      </c>
    </row>
    <row r="56" spans="1:12" x14ac:dyDescent="0.2">
      <c r="A56" s="170"/>
      <c r="B56" s="230"/>
      <c r="C56" s="549">
        <v>1393</v>
      </c>
      <c r="D56">
        <v>1392</v>
      </c>
      <c r="E56">
        <v>1391</v>
      </c>
    </row>
    <row r="57" spans="1:12" x14ac:dyDescent="0.2">
      <c r="A57" s="554" t="s">
        <v>577</v>
      </c>
      <c r="B57" s="555" t="s">
        <v>581</v>
      </c>
      <c r="C57" s="231">
        <v>181773</v>
      </c>
      <c r="D57">
        <v>158913</v>
      </c>
      <c r="E57">
        <v>164867</v>
      </c>
    </row>
    <row r="58" spans="1:12" x14ac:dyDescent="0.2">
      <c r="A58" s="554" t="s">
        <v>578</v>
      </c>
      <c r="B58" s="508" t="s">
        <v>582</v>
      </c>
      <c r="C58" s="231">
        <v>74848</v>
      </c>
      <c r="D58">
        <v>76523</v>
      </c>
      <c r="E58">
        <v>69469</v>
      </c>
    </row>
    <row r="59" spans="1:12" x14ac:dyDescent="0.2">
      <c r="A59" s="554" t="s">
        <v>579</v>
      </c>
      <c r="B59" s="508" t="s">
        <v>583</v>
      </c>
      <c r="C59" s="231">
        <v>85662</v>
      </c>
      <c r="D59">
        <v>81323</v>
      </c>
      <c r="E59">
        <v>68071</v>
      </c>
    </row>
    <row r="60" spans="1:12" x14ac:dyDescent="0.2">
      <c r="A60" s="566" t="s">
        <v>580</v>
      </c>
      <c r="B60" s="568" t="s">
        <v>584</v>
      </c>
      <c r="C60" s="47">
        <v>4500</v>
      </c>
      <c r="D60">
        <v>4500</v>
      </c>
      <c r="E60">
        <v>4500</v>
      </c>
    </row>
    <row r="61" spans="1:12" x14ac:dyDescent="0.2">
      <c r="A61" s="100"/>
      <c r="B61" s="47"/>
    </row>
    <row r="62" spans="1:12" x14ac:dyDescent="0.2">
      <c r="A62" s="43"/>
      <c r="B62" s="43"/>
      <c r="C62" s="43"/>
    </row>
    <row r="63" spans="1:12" x14ac:dyDescent="0.2">
      <c r="K63" s="56"/>
      <c r="L63" s="56"/>
    </row>
    <row r="64" spans="1:12" x14ac:dyDescent="0.2">
      <c r="K64" s="56"/>
      <c r="L64" s="56"/>
    </row>
    <row r="65" spans="3:12" x14ac:dyDescent="0.2">
      <c r="K65" s="56"/>
      <c r="L65" s="56"/>
    </row>
    <row r="66" spans="3:12" x14ac:dyDescent="0.2">
      <c r="K66" s="56"/>
      <c r="L66" s="56"/>
    </row>
    <row r="67" spans="3:12" x14ac:dyDescent="0.2">
      <c r="K67" s="56"/>
      <c r="L67" s="56"/>
    </row>
    <row r="68" spans="3:12" x14ac:dyDescent="0.2">
      <c r="C68" s="46"/>
      <c r="K68" s="56"/>
      <c r="L68" s="56"/>
    </row>
    <row r="69" spans="3:12" x14ac:dyDescent="0.2">
      <c r="K69" s="56"/>
      <c r="L69" s="56"/>
    </row>
    <row r="70" spans="3:12" x14ac:dyDescent="0.2">
      <c r="K70" s="56"/>
      <c r="L70" s="56"/>
    </row>
    <row r="71" spans="3:12" x14ac:dyDescent="0.2">
      <c r="K71" s="56"/>
      <c r="L71" s="56"/>
    </row>
    <row r="72" spans="3:12" x14ac:dyDescent="0.2">
      <c r="K72" s="56"/>
      <c r="L72" s="56"/>
    </row>
    <row r="73" spans="3:12" ht="33.75" customHeight="1" x14ac:dyDescent="0.2">
      <c r="I73" s="550" t="s">
        <v>498</v>
      </c>
      <c r="J73">
        <v>5.2</v>
      </c>
      <c r="K73">
        <v>5.2</v>
      </c>
      <c r="L73" s="56"/>
    </row>
    <row r="74" spans="3:12" ht="25.5" x14ac:dyDescent="0.2">
      <c r="I74" s="550" t="s">
        <v>497</v>
      </c>
      <c r="J74" s="56">
        <v>13.1</v>
      </c>
      <c r="K74">
        <v>14</v>
      </c>
      <c r="L74" s="56"/>
    </row>
    <row r="75" spans="3:12" x14ac:dyDescent="0.2">
      <c r="I75" s="551" t="s">
        <v>495</v>
      </c>
      <c r="J75" s="56">
        <v>7</v>
      </c>
      <c r="K75">
        <v>7.3</v>
      </c>
    </row>
    <row r="76" spans="3:12" ht="25.5" x14ac:dyDescent="0.2">
      <c r="I76" s="550" t="s">
        <v>496</v>
      </c>
      <c r="J76" s="56">
        <v>12.1</v>
      </c>
      <c r="K76">
        <v>13.2</v>
      </c>
    </row>
    <row r="90" spans="9:12" x14ac:dyDescent="0.2">
      <c r="I90" s="170"/>
      <c r="J90" s="230"/>
      <c r="K90" s="549">
        <v>1392</v>
      </c>
      <c r="L90">
        <v>1391</v>
      </c>
    </row>
    <row r="91" spans="9:12" x14ac:dyDescent="0.2">
      <c r="I91" s="150" t="s">
        <v>95</v>
      </c>
      <c r="J91" s="176" t="s">
        <v>96</v>
      </c>
      <c r="K91" s="231">
        <v>13</v>
      </c>
      <c r="L91">
        <v>12</v>
      </c>
    </row>
    <row r="92" spans="9:12" x14ac:dyDescent="0.2">
      <c r="I92" s="150" t="s">
        <v>283</v>
      </c>
      <c r="J92" s="508" t="s">
        <v>450</v>
      </c>
      <c r="K92" s="231">
        <v>36.5</v>
      </c>
      <c r="L92">
        <v>33</v>
      </c>
    </row>
    <row r="93" spans="9:12" x14ac:dyDescent="0.2">
      <c r="I93" s="150" t="s">
        <v>0</v>
      </c>
      <c r="J93" s="508" t="s">
        <v>451</v>
      </c>
      <c r="K93" s="231">
        <v>3.9</v>
      </c>
      <c r="L93">
        <v>4</v>
      </c>
    </row>
  </sheetData>
  <mergeCells count="7">
    <mergeCell ref="A32:E32"/>
    <mergeCell ref="A33:E33"/>
    <mergeCell ref="E5:E6"/>
    <mergeCell ref="A5:A6"/>
    <mergeCell ref="A1:E1"/>
    <mergeCell ref="A3:E3"/>
    <mergeCell ref="A2:E2"/>
  </mergeCells>
  <phoneticPr fontId="5" type="noConversion"/>
  <pageMargins left="0.5" right="0.74" top="0.27" bottom="1.31" header="0.17" footer="0.87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"/>
  <sheetViews>
    <sheetView zoomScale="118" zoomScaleNormal="118" workbookViewId="0">
      <selection activeCell="F18" sqref="F18"/>
    </sheetView>
  </sheetViews>
  <sheetFormatPr defaultRowHeight="11.25" x14ac:dyDescent="0.2"/>
  <cols>
    <col min="1" max="1" width="19.83203125" style="11" customWidth="1"/>
    <col min="2" max="2" width="9.6640625" style="11" customWidth="1"/>
    <col min="3" max="3" width="9.83203125" style="11" customWidth="1"/>
    <col min="4" max="4" width="9" style="11" customWidth="1"/>
    <col min="5" max="5" width="10.5" style="11" customWidth="1"/>
    <col min="6" max="6" width="9" style="11" customWidth="1"/>
    <col min="7" max="7" width="10.6640625" style="11" customWidth="1"/>
    <col min="8" max="8" width="19.6640625" style="11" customWidth="1"/>
    <col min="9" max="9" width="10.6640625" style="11" bestFit="1" customWidth="1"/>
    <col min="10" max="10" width="28.33203125" style="11" customWidth="1"/>
    <col min="11" max="11" width="11.5" style="11" bestFit="1" customWidth="1"/>
    <col min="12" max="12" width="14" style="11" bestFit="1" customWidth="1"/>
    <col min="13" max="16384" width="9.33203125" style="11"/>
  </cols>
  <sheetData>
    <row r="1" spans="1:22" ht="15.75" x14ac:dyDescent="0.25">
      <c r="A1" s="1027" t="s">
        <v>750</v>
      </c>
      <c r="B1" s="1027"/>
      <c r="C1" s="1027"/>
      <c r="D1" s="1027"/>
      <c r="E1" s="1027"/>
      <c r="F1" s="1027"/>
      <c r="G1" s="1027"/>
      <c r="H1" s="1027"/>
    </row>
    <row r="2" spans="1:22" ht="15.75" x14ac:dyDescent="0.25">
      <c r="A2" s="1027" t="s">
        <v>806</v>
      </c>
      <c r="B2" s="1064"/>
      <c r="C2" s="1064"/>
      <c r="D2" s="1064"/>
      <c r="E2" s="1064"/>
      <c r="F2" s="1064"/>
      <c r="G2" s="1064"/>
      <c r="H2" s="1064"/>
    </row>
    <row r="3" spans="1:22" ht="23.25" customHeight="1" x14ac:dyDescent="0.2">
      <c r="A3" s="1074" t="s">
        <v>807</v>
      </c>
      <c r="B3" s="1074"/>
      <c r="C3" s="1074"/>
      <c r="D3" s="1074"/>
      <c r="E3" s="1074"/>
      <c r="F3" s="1074"/>
      <c r="G3" s="1074"/>
      <c r="H3" s="1074"/>
      <c r="J3" s="112"/>
    </row>
    <row r="4" spans="1:22" ht="12.75" customHeight="1" thickBot="1" x14ac:dyDescent="0.25">
      <c r="A4" s="250" t="s">
        <v>803</v>
      </c>
      <c r="B4" s="250"/>
      <c r="C4" s="250"/>
      <c r="D4" s="250"/>
      <c r="E4" s="250"/>
      <c r="F4" s="251"/>
      <c r="G4" s="251"/>
      <c r="H4" s="507" t="s">
        <v>804</v>
      </c>
    </row>
    <row r="5" spans="1:22" ht="28.5" customHeight="1" thickBot="1" x14ac:dyDescent="0.25">
      <c r="A5" s="1038" t="s">
        <v>364</v>
      </c>
      <c r="B5" s="1028" t="s">
        <v>275</v>
      </c>
      <c r="C5" s="1029"/>
      <c r="D5" s="1030" t="s">
        <v>284</v>
      </c>
      <c r="E5" s="1031"/>
      <c r="F5" s="1032" t="s">
        <v>453</v>
      </c>
      <c r="G5" s="1033"/>
      <c r="H5" s="1036" t="s">
        <v>363</v>
      </c>
      <c r="I5" s="17"/>
      <c r="J5" s="17"/>
      <c r="K5" s="17"/>
      <c r="L5" s="17"/>
    </row>
    <row r="6" spans="1:22" ht="49.5" customHeight="1" thickBot="1" x14ac:dyDescent="0.25">
      <c r="A6" s="1039"/>
      <c r="B6" s="328" t="s">
        <v>361</v>
      </c>
      <c r="C6" s="328" t="s">
        <v>286</v>
      </c>
      <c r="D6" s="328" t="s">
        <v>361</v>
      </c>
      <c r="E6" s="328" t="s">
        <v>285</v>
      </c>
      <c r="F6" s="328" t="s">
        <v>362</v>
      </c>
      <c r="G6" s="328" t="s">
        <v>285</v>
      </c>
      <c r="H6" s="1037"/>
      <c r="I6" s="504"/>
      <c r="J6"/>
      <c r="K6" s="56"/>
      <c r="L6"/>
      <c r="M6"/>
      <c r="N6"/>
      <c r="O6"/>
      <c r="P6"/>
      <c r="Q6"/>
      <c r="R6"/>
      <c r="S6"/>
      <c r="T6"/>
      <c r="U6"/>
      <c r="V6"/>
    </row>
    <row r="7" spans="1:22" ht="15" customHeight="1" x14ac:dyDescent="0.2">
      <c r="A7" s="802" t="s">
        <v>30</v>
      </c>
      <c r="B7" s="803">
        <f>SUM(B8:B41)</f>
        <v>1402030</v>
      </c>
      <c r="C7" s="804">
        <f t="shared" ref="C7:E7" si="0">SUM(C8:C41)</f>
        <v>3693160</v>
      </c>
      <c r="D7" s="804">
        <f t="shared" si="0"/>
        <v>702347</v>
      </c>
      <c r="E7" s="804">
        <f t="shared" si="0"/>
        <v>587616</v>
      </c>
      <c r="F7" s="805">
        <f>B7+D7</f>
        <v>2104377</v>
      </c>
      <c r="G7" s="806">
        <f>C7+E7</f>
        <v>4280776</v>
      </c>
      <c r="H7" s="807" t="s">
        <v>470</v>
      </c>
      <c r="I7" s="375"/>
      <c r="J7" s="52"/>
      <c r="K7"/>
      <c r="L7"/>
      <c r="M7"/>
      <c r="N7"/>
      <c r="O7"/>
      <c r="P7"/>
      <c r="Q7"/>
      <c r="R7"/>
      <c r="S7"/>
      <c r="T7"/>
      <c r="U7"/>
      <c r="V7"/>
    </row>
    <row r="8" spans="1:22" ht="15" customHeight="1" x14ac:dyDescent="0.2">
      <c r="A8" s="397" t="s">
        <v>13</v>
      </c>
      <c r="B8" s="351">
        <v>6436</v>
      </c>
      <c r="C8" s="668">
        <v>16090</v>
      </c>
      <c r="D8" s="667">
        <v>0</v>
      </c>
      <c r="E8" s="668">
        <v>0</v>
      </c>
      <c r="F8" s="374">
        <f>B8+D8</f>
        <v>6436</v>
      </c>
      <c r="G8" s="419">
        <f>C8+E8</f>
        <v>16090</v>
      </c>
      <c r="H8" s="412" t="s">
        <v>502</v>
      </c>
      <c r="I8" s="375"/>
      <c r="J8" s="52"/>
      <c r="K8"/>
      <c r="L8"/>
      <c r="M8"/>
      <c r="N8"/>
      <c r="O8"/>
      <c r="P8"/>
      <c r="Q8"/>
      <c r="R8"/>
      <c r="S8"/>
      <c r="T8"/>
      <c r="U8"/>
      <c r="V8"/>
    </row>
    <row r="9" spans="1:22" ht="15" customHeight="1" x14ac:dyDescent="0.2">
      <c r="A9" s="808" t="s">
        <v>15</v>
      </c>
      <c r="B9" s="809">
        <v>16915</v>
      </c>
      <c r="C9" s="810">
        <v>34507</v>
      </c>
      <c r="D9" s="809">
        <v>102</v>
      </c>
      <c r="E9" s="810">
        <v>85</v>
      </c>
      <c r="F9" s="811">
        <f>B9+D9</f>
        <v>17017</v>
      </c>
      <c r="G9" s="812">
        <f t="shared" ref="G9:G41" si="1">C9+E9</f>
        <v>34592</v>
      </c>
      <c r="H9" s="813" t="s">
        <v>503</v>
      </c>
      <c r="I9" s="375"/>
      <c r="J9" s="52"/>
      <c r="K9"/>
      <c r="L9"/>
      <c r="M9"/>
      <c r="N9"/>
      <c r="O9"/>
      <c r="P9"/>
      <c r="Q9"/>
      <c r="R9"/>
      <c r="S9"/>
      <c r="T9"/>
      <c r="U9"/>
      <c r="V9"/>
    </row>
    <row r="10" spans="1:22" ht="12" customHeight="1" x14ac:dyDescent="0.2">
      <c r="A10" s="397" t="s">
        <v>14</v>
      </c>
      <c r="B10" s="351">
        <v>20389</v>
      </c>
      <c r="C10" s="668">
        <v>47528</v>
      </c>
      <c r="D10" s="351">
        <v>2784</v>
      </c>
      <c r="E10" s="668">
        <v>2645</v>
      </c>
      <c r="F10" s="374">
        <f>B10+D10</f>
        <v>23173</v>
      </c>
      <c r="G10" s="419">
        <f t="shared" si="1"/>
        <v>50173</v>
      </c>
      <c r="H10" s="412" t="s">
        <v>504</v>
      </c>
      <c r="I10" s="375"/>
      <c r="J10" s="314"/>
      <c r="K10"/>
      <c r="L10"/>
      <c r="M10"/>
      <c r="N10"/>
      <c r="O10"/>
      <c r="P10"/>
      <c r="Q10"/>
      <c r="R10"/>
      <c r="S10"/>
      <c r="T10"/>
      <c r="U10"/>
      <c r="V10"/>
    </row>
    <row r="11" spans="1:22" ht="15" customHeight="1" x14ac:dyDescent="0.2">
      <c r="A11" s="814" t="s">
        <v>17</v>
      </c>
      <c r="B11" s="809">
        <v>56448</v>
      </c>
      <c r="C11" s="810">
        <v>117412</v>
      </c>
      <c r="D11" s="809">
        <v>21557</v>
      </c>
      <c r="E11" s="810">
        <v>20910</v>
      </c>
      <c r="F11" s="811">
        <f t="shared" ref="F11:F40" si="2">B11+D11</f>
        <v>78005</v>
      </c>
      <c r="G11" s="812">
        <f>C11+E11</f>
        <v>138322</v>
      </c>
      <c r="H11" s="813" t="s">
        <v>296</v>
      </c>
      <c r="I11" s="375"/>
      <c r="J11" s="52"/>
      <c r="K11"/>
      <c r="L11"/>
      <c r="M11"/>
      <c r="N11"/>
      <c r="O11"/>
      <c r="P11"/>
      <c r="Q11"/>
      <c r="R11"/>
      <c r="S11"/>
      <c r="T11"/>
      <c r="U11"/>
      <c r="V11"/>
    </row>
    <row r="12" spans="1:22" ht="15" customHeight="1" x14ac:dyDescent="0.2">
      <c r="A12" s="397" t="s">
        <v>16</v>
      </c>
      <c r="B12" s="351">
        <v>21720</v>
      </c>
      <c r="C12" s="668">
        <v>61902</v>
      </c>
      <c r="D12" s="351">
        <v>280</v>
      </c>
      <c r="E12" s="668">
        <v>434</v>
      </c>
      <c r="F12" s="374">
        <f t="shared" si="2"/>
        <v>22000</v>
      </c>
      <c r="G12" s="419">
        <f t="shared" si="1"/>
        <v>62336</v>
      </c>
      <c r="H12" s="412" t="s">
        <v>505</v>
      </c>
      <c r="I12" s="375"/>
      <c r="J12" s="52"/>
      <c r="K12"/>
      <c r="L12"/>
      <c r="M12"/>
      <c r="N12"/>
      <c r="O12"/>
      <c r="P12"/>
      <c r="Q12"/>
      <c r="R12"/>
      <c r="S12"/>
      <c r="T12"/>
      <c r="U12"/>
      <c r="V12"/>
    </row>
    <row r="13" spans="1:22" ht="15" customHeight="1" x14ac:dyDescent="0.2">
      <c r="A13" s="808" t="s">
        <v>22</v>
      </c>
      <c r="B13" s="809">
        <v>63006</v>
      </c>
      <c r="C13" s="810">
        <v>182717</v>
      </c>
      <c r="D13" s="815">
        <v>0</v>
      </c>
      <c r="E13" s="816">
        <v>0</v>
      </c>
      <c r="F13" s="811">
        <f t="shared" si="2"/>
        <v>63006</v>
      </c>
      <c r="G13" s="812">
        <f t="shared" si="1"/>
        <v>182717</v>
      </c>
      <c r="H13" s="813" t="s">
        <v>506</v>
      </c>
      <c r="I13" s="375"/>
      <c r="J13" s="52"/>
      <c r="K13"/>
      <c r="L13"/>
      <c r="M13"/>
      <c r="N13"/>
      <c r="O13"/>
      <c r="P13"/>
      <c r="Q13"/>
      <c r="R13"/>
      <c r="S13"/>
      <c r="T13"/>
      <c r="U13"/>
      <c r="V13"/>
    </row>
    <row r="14" spans="1:22" ht="18" customHeight="1" thickBot="1" x14ac:dyDescent="0.25">
      <c r="A14" s="397" t="s">
        <v>23</v>
      </c>
      <c r="B14" s="351">
        <v>12679</v>
      </c>
      <c r="C14" s="668">
        <v>33092</v>
      </c>
      <c r="D14" s="586">
        <v>0</v>
      </c>
      <c r="E14" s="669">
        <v>0</v>
      </c>
      <c r="F14" s="374">
        <f t="shared" si="2"/>
        <v>12679</v>
      </c>
      <c r="G14" s="419">
        <f t="shared" si="1"/>
        <v>33092</v>
      </c>
      <c r="H14" s="412" t="s">
        <v>507</v>
      </c>
      <c r="I14" s="375"/>
      <c r="J14" s="298"/>
      <c r="K14"/>
      <c r="L14"/>
      <c r="M14"/>
      <c r="N14"/>
      <c r="O14"/>
      <c r="P14"/>
      <c r="Q14"/>
      <c r="R14"/>
      <c r="S14"/>
      <c r="T14"/>
      <c r="U14"/>
      <c r="V14"/>
    </row>
    <row r="15" spans="1:22" ht="15" customHeight="1" x14ac:dyDescent="0.2">
      <c r="A15" s="808" t="s">
        <v>104</v>
      </c>
      <c r="B15" s="809">
        <v>4410</v>
      </c>
      <c r="C15" s="810">
        <v>8996</v>
      </c>
      <c r="D15" s="815">
        <v>0</v>
      </c>
      <c r="E15" s="816">
        <v>0</v>
      </c>
      <c r="F15" s="811">
        <f t="shared" si="2"/>
        <v>4410</v>
      </c>
      <c r="G15" s="812">
        <f t="shared" si="1"/>
        <v>8996</v>
      </c>
      <c r="H15" s="817" t="s">
        <v>173</v>
      </c>
      <c r="I15" s="375"/>
      <c r="J15" s="52"/>
      <c r="K15"/>
      <c r="L15"/>
      <c r="M15"/>
      <c r="N15"/>
      <c r="O15"/>
      <c r="P15"/>
      <c r="Q15"/>
      <c r="R15"/>
      <c r="S15"/>
      <c r="T15"/>
      <c r="U15"/>
      <c r="V15"/>
    </row>
    <row r="16" spans="1:22" ht="15" customHeight="1" x14ac:dyDescent="0.2">
      <c r="A16" s="397" t="s">
        <v>33</v>
      </c>
      <c r="B16" s="351">
        <v>63070</v>
      </c>
      <c r="C16" s="668">
        <v>182903</v>
      </c>
      <c r="D16" s="351">
        <v>29193</v>
      </c>
      <c r="E16" s="668">
        <v>32112</v>
      </c>
      <c r="F16" s="374">
        <f t="shared" si="2"/>
        <v>92263</v>
      </c>
      <c r="G16" s="419">
        <f t="shared" si="1"/>
        <v>215015</v>
      </c>
      <c r="H16" s="412" t="s">
        <v>523</v>
      </c>
      <c r="I16" s="375"/>
      <c r="J16" s="52"/>
      <c r="K16"/>
      <c r="L16"/>
      <c r="M16"/>
      <c r="N16"/>
      <c r="O16"/>
      <c r="P16"/>
      <c r="Q16"/>
      <c r="R16"/>
      <c r="S16"/>
      <c r="T16"/>
      <c r="U16"/>
      <c r="V16"/>
    </row>
    <row r="17" spans="1:22" ht="15" customHeight="1" x14ac:dyDescent="0.2">
      <c r="A17" s="808" t="s">
        <v>12</v>
      </c>
      <c r="B17" s="809">
        <v>37801</v>
      </c>
      <c r="C17" s="810">
        <v>71444</v>
      </c>
      <c r="D17" s="809">
        <v>1010</v>
      </c>
      <c r="E17" s="810">
        <v>545</v>
      </c>
      <c r="F17" s="811">
        <f t="shared" si="2"/>
        <v>38811</v>
      </c>
      <c r="G17" s="812">
        <f t="shared" si="1"/>
        <v>71989</v>
      </c>
      <c r="H17" s="813" t="s">
        <v>508</v>
      </c>
      <c r="I17" s="375"/>
      <c r="J17" s="52"/>
      <c r="K17"/>
      <c r="L17"/>
      <c r="M17"/>
      <c r="N17"/>
      <c r="O17"/>
      <c r="P17"/>
      <c r="Q17"/>
      <c r="R17"/>
      <c r="S17"/>
      <c r="T17"/>
      <c r="U17"/>
      <c r="V17"/>
    </row>
    <row r="18" spans="1:22" ht="15" customHeight="1" x14ac:dyDescent="0.2">
      <c r="A18" s="397" t="s">
        <v>21</v>
      </c>
      <c r="B18" s="351">
        <v>85267</v>
      </c>
      <c r="C18" s="668">
        <v>184177</v>
      </c>
      <c r="D18" s="667">
        <v>9220</v>
      </c>
      <c r="E18" s="668">
        <v>6454</v>
      </c>
      <c r="F18" s="374">
        <f t="shared" si="2"/>
        <v>94487</v>
      </c>
      <c r="G18" s="419">
        <f t="shared" si="1"/>
        <v>190631</v>
      </c>
      <c r="H18" s="412" t="s">
        <v>509</v>
      </c>
      <c r="I18" s="375"/>
      <c r="J18" s="52"/>
      <c r="K18"/>
      <c r="L18"/>
      <c r="M18"/>
      <c r="N18"/>
      <c r="O18"/>
      <c r="P18"/>
      <c r="Q18"/>
      <c r="R18"/>
      <c r="S18"/>
      <c r="T18"/>
      <c r="U18"/>
      <c r="V18"/>
    </row>
    <row r="19" spans="1:22" ht="15" customHeight="1" x14ac:dyDescent="0.2">
      <c r="A19" s="808" t="s">
        <v>19</v>
      </c>
      <c r="B19" s="809">
        <v>23801</v>
      </c>
      <c r="C19" s="810">
        <v>55932</v>
      </c>
      <c r="D19" s="818">
        <v>530</v>
      </c>
      <c r="E19" s="810">
        <v>795</v>
      </c>
      <c r="F19" s="811">
        <f t="shared" si="2"/>
        <v>24331</v>
      </c>
      <c r="G19" s="812">
        <f t="shared" si="1"/>
        <v>56727</v>
      </c>
      <c r="H19" s="813" t="s">
        <v>193</v>
      </c>
      <c r="I19" s="375"/>
      <c r="J19" s="52"/>
      <c r="K19"/>
      <c r="L19"/>
      <c r="M19"/>
      <c r="N19"/>
      <c r="O19"/>
      <c r="P19"/>
      <c r="Q19"/>
      <c r="R19"/>
      <c r="S19"/>
      <c r="T19"/>
      <c r="U19"/>
      <c r="V19"/>
    </row>
    <row r="20" spans="1:22" ht="15" customHeight="1" x14ac:dyDescent="0.2">
      <c r="A20" s="397" t="s">
        <v>194</v>
      </c>
      <c r="B20" s="351">
        <v>34030</v>
      </c>
      <c r="C20" s="668">
        <v>81673</v>
      </c>
      <c r="D20" s="351">
        <v>32</v>
      </c>
      <c r="E20" s="668">
        <v>41</v>
      </c>
      <c r="F20" s="374">
        <f t="shared" si="2"/>
        <v>34062</v>
      </c>
      <c r="G20" s="419">
        <f t="shared" si="1"/>
        <v>81714</v>
      </c>
      <c r="H20" s="412" t="s">
        <v>181</v>
      </c>
      <c r="I20" s="375"/>
      <c r="J20" s="52"/>
      <c r="K20"/>
      <c r="L20"/>
      <c r="M20"/>
      <c r="N20"/>
      <c r="O20"/>
      <c r="P20"/>
      <c r="Q20"/>
      <c r="R20"/>
      <c r="S20"/>
      <c r="T20"/>
      <c r="U20"/>
      <c r="V20"/>
    </row>
    <row r="21" spans="1:22" ht="15" customHeight="1" x14ac:dyDescent="0.2">
      <c r="A21" s="808" t="s">
        <v>20</v>
      </c>
      <c r="B21" s="809">
        <v>29915</v>
      </c>
      <c r="C21" s="810">
        <v>75108</v>
      </c>
      <c r="D21" s="809">
        <v>76</v>
      </c>
      <c r="E21" s="810">
        <v>132</v>
      </c>
      <c r="F21" s="811">
        <f t="shared" si="2"/>
        <v>29991</v>
      </c>
      <c r="G21" s="812">
        <f t="shared" si="1"/>
        <v>75240</v>
      </c>
      <c r="H21" s="813" t="s">
        <v>510</v>
      </c>
      <c r="I21" s="375"/>
      <c r="J21" s="52"/>
      <c r="K21"/>
      <c r="L21"/>
      <c r="M21"/>
      <c r="N21"/>
      <c r="O21"/>
      <c r="P21"/>
      <c r="Q21"/>
      <c r="R21"/>
      <c r="S21"/>
      <c r="T21"/>
      <c r="U21"/>
      <c r="V21"/>
    </row>
    <row r="22" spans="1:22" ht="15" customHeight="1" x14ac:dyDescent="0.2">
      <c r="A22" s="397" t="s">
        <v>24</v>
      </c>
      <c r="B22" s="351">
        <v>19147</v>
      </c>
      <c r="C22" s="668">
        <v>53611</v>
      </c>
      <c r="D22" s="351">
        <v>0</v>
      </c>
      <c r="E22" s="668">
        <v>0</v>
      </c>
      <c r="F22" s="374">
        <f t="shared" si="2"/>
        <v>19147</v>
      </c>
      <c r="G22" s="419">
        <f t="shared" si="1"/>
        <v>53611</v>
      </c>
      <c r="H22" s="412" t="s">
        <v>511</v>
      </c>
      <c r="I22" s="375"/>
      <c r="J22" s="52"/>
      <c r="K22"/>
      <c r="L22"/>
      <c r="M22"/>
      <c r="N22"/>
      <c r="O22"/>
      <c r="P22"/>
      <c r="Q22"/>
      <c r="R22"/>
      <c r="S22"/>
      <c r="T22"/>
      <c r="U22"/>
      <c r="V22"/>
    </row>
    <row r="23" spans="1:22" ht="16.5" customHeight="1" x14ac:dyDescent="0.2">
      <c r="A23" s="808" t="s">
        <v>45</v>
      </c>
      <c r="B23" s="809">
        <v>7109</v>
      </c>
      <c r="C23" s="810">
        <v>14928</v>
      </c>
      <c r="D23" s="809">
        <v>0</v>
      </c>
      <c r="E23" s="810">
        <v>0</v>
      </c>
      <c r="F23" s="811">
        <f t="shared" si="2"/>
        <v>7109</v>
      </c>
      <c r="G23" s="812">
        <f t="shared" si="1"/>
        <v>14928</v>
      </c>
      <c r="H23" s="813" t="s">
        <v>139</v>
      </c>
      <c r="I23" s="375"/>
      <c r="J23" s="52"/>
      <c r="K23"/>
      <c r="L23"/>
      <c r="M23"/>
      <c r="N23"/>
      <c r="O23"/>
      <c r="P23"/>
      <c r="Q23"/>
      <c r="R23"/>
      <c r="S23"/>
      <c r="T23"/>
      <c r="U23"/>
      <c r="V23"/>
    </row>
    <row r="24" spans="1:22" ht="15" customHeight="1" x14ac:dyDescent="0.2">
      <c r="A24" s="397" t="s">
        <v>8</v>
      </c>
      <c r="B24" s="351">
        <v>5355</v>
      </c>
      <c r="C24" s="668">
        <v>8622</v>
      </c>
      <c r="D24" s="351">
        <v>21934</v>
      </c>
      <c r="E24" s="668">
        <v>19521</v>
      </c>
      <c r="F24" s="374">
        <f t="shared" si="2"/>
        <v>27289</v>
      </c>
      <c r="G24" s="419">
        <f t="shared" si="1"/>
        <v>28143</v>
      </c>
      <c r="H24" s="412" t="s">
        <v>512</v>
      </c>
      <c r="I24" s="375"/>
      <c r="J24" s="52"/>
      <c r="K24"/>
      <c r="L24"/>
      <c r="M24"/>
      <c r="N24"/>
      <c r="O24"/>
      <c r="P24"/>
      <c r="Q24"/>
      <c r="R24"/>
      <c r="S24"/>
      <c r="T24"/>
      <c r="U24"/>
      <c r="V24"/>
    </row>
    <row r="25" spans="1:22" ht="15" customHeight="1" x14ac:dyDescent="0.2">
      <c r="A25" s="808" t="s">
        <v>7</v>
      </c>
      <c r="B25" s="809">
        <v>59559</v>
      </c>
      <c r="C25" s="810">
        <v>179092</v>
      </c>
      <c r="D25" s="809">
        <v>71203</v>
      </c>
      <c r="E25" s="810">
        <v>75236</v>
      </c>
      <c r="F25" s="811">
        <f t="shared" si="2"/>
        <v>130762</v>
      </c>
      <c r="G25" s="812">
        <f t="shared" si="1"/>
        <v>254328</v>
      </c>
      <c r="H25" s="813" t="s">
        <v>513</v>
      </c>
      <c r="I25" s="375"/>
      <c r="J25" s="52"/>
      <c r="K25"/>
      <c r="L25"/>
      <c r="M25"/>
      <c r="N25"/>
      <c r="O25"/>
      <c r="P25"/>
      <c r="Q25"/>
      <c r="R25"/>
      <c r="S25"/>
      <c r="T25"/>
      <c r="U25"/>
      <c r="V25"/>
    </row>
    <row r="26" spans="1:22" ht="15" customHeight="1" x14ac:dyDescent="0.2">
      <c r="A26" s="397" t="s">
        <v>6</v>
      </c>
      <c r="B26" s="351">
        <v>129013</v>
      </c>
      <c r="C26" s="668">
        <v>361236</v>
      </c>
      <c r="D26" s="351">
        <v>83286</v>
      </c>
      <c r="E26" s="668">
        <v>88076</v>
      </c>
      <c r="F26" s="374">
        <f t="shared" si="2"/>
        <v>212299</v>
      </c>
      <c r="G26" s="419">
        <f t="shared" si="1"/>
        <v>449312</v>
      </c>
      <c r="H26" s="412" t="s">
        <v>340</v>
      </c>
      <c r="I26" s="375"/>
      <c r="J26" s="52"/>
      <c r="K26"/>
      <c r="L26"/>
      <c r="M26"/>
      <c r="N26"/>
      <c r="O26"/>
      <c r="P26"/>
      <c r="Q26"/>
      <c r="R26"/>
      <c r="S26"/>
      <c r="T26"/>
      <c r="U26"/>
      <c r="V26"/>
    </row>
    <row r="27" spans="1:22" ht="15" customHeight="1" x14ac:dyDescent="0.2">
      <c r="A27" s="808" t="s">
        <v>5</v>
      </c>
      <c r="B27" s="809">
        <v>8013</v>
      </c>
      <c r="C27" s="810">
        <v>20033</v>
      </c>
      <c r="D27" s="809">
        <v>45361</v>
      </c>
      <c r="E27" s="810">
        <v>40825</v>
      </c>
      <c r="F27" s="811">
        <f t="shared" si="2"/>
        <v>53374</v>
      </c>
      <c r="G27" s="812">
        <f t="shared" si="1"/>
        <v>60858</v>
      </c>
      <c r="H27" s="813" t="s">
        <v>514</v>
      </c>
      <c r="I27" s="375"/>
      <c r="J27" s="52">
        <f>(G27/F27)*1000</f>
        <v>1140.2180837111703</v>
      </c>
      <c r="K27"/>
      <c r="L27"/>
      <c r="M27"/>
      <c r="N27"/>
      <c r="O27"/>
      <c r="P27"/>
      <c r="Q27"/>
      <c r="R27"/>
      <c r="S27"/>
      <c r="T27"/>
      <c r="U27"/>
      <c r="V27"/>
    </row>
    <row r="28" spans="1:22" ht="15" customHeight="1" x14ac:dyDescent="0.2">
      <c r="A28" s="397" t="s">
        <v>4</v>
      </c>
      <c r="B28" s="351">
        <v>28424</v>
      </c>
      <c r="C28" s="668">
        <v>71060</v>
      </c>
      <c r="D28" s="351">
        <v>13069</v>
      </c>
      <c r="E28" s="668">
        <v>9802</v>
      </c>
      <c r="F28" s="374">
        <f t="shared" si="2"/>
        <v>41493</v>
      </c>
      <c r="G28" s="419">
        <f t="shared" si="1"/>
        <v>80862</v>
      </c>
      <c r="H28" s="412" t="s">
        <v>192</v>
      </c>
      <c r="I28" s="375"/>
      <c r="J28" s="52"/>
      <c r="K28"/>
      <c r="L28"/>
      <c r="M28"/>
      <c r="N28"/>
      <c r="O28"/>
      <c r="P28"/>
      <c r="Q28"/>
      <c r="R28"/>
      <c r="S28"/>
      <c r="T28"/>
      <c r="U28"/>
      <c r="V28"/>
    </row>
    <row r="29" spans="1:22" ht="13.5" customHeight="1" x14ac:dyDescent="0.2">
      <c r="A29" s="808" t="s">
        <v>234</v>
      </c>
      <c r="B29" s="809">
        <v>8979</v>
      </c>
      <c r="C29" s="810">
        <v>14007</v>
      </c>
      <c r="D29" s="809">
        <v>25688</v>
      </c>
      <c r="E29" s="810">
        <v>19266</v>
      </c>
      <c r="F29" s="811">
        <f t="shared" si="2"/>
        <v>34667</v>
      </c>
      <c r="G29" s="812">
        <f t="shared" si="1"/>
        <v>33273</v>
      </c>
      <c r="H29" s="813" t="s">
        <v>515</v>
      </c>
      <c r="I29" s="375"/>
      <c r="J29" s="52"/>
      <c r="K29"/>
      <c r="L29"/>
      <c r="M29"/>
      <c r="N29"/>
      <c r="O29"/>
      <c r="P29"/>
      <c r="Q29"/>
      <c r="R29"/>
      <c r="S29"/>
      <c r="T29"/>
      <c r="U29"/>
      <c r="V29"/>
    </row>
    <row r="30" spans="1:22" ht="15" customHeight="1" x14ac:dyDescent="0.2">
      <c r="A30" s="397" t="s">
        <v>11</v>
      </c>
      <c r="B30" s="351">
        <v>26233</v>
      </c>
      <c r="C30" s="668">
        <v>23610</v>
      </c>
      <c r="D30" s="351">
        <v>1806</v>
      </c>
      <c r="E30" s="668">
        <v>777</v>
      </c>
      <c r="F30" s="374">
        <f t="shared" si="2"/>
        <v>28039</v>
      </c>
      <c r="G30" s="419">
        <f t="shared" si="1"/>
        <v>24387</v>
      </c>
      <c r="H30" s="412" t="s">
        <v>191</v>
      </c>
      <c r="I30" s="375"/>
      <c r="J30" s="52"/>
      <c r="K30"/>
      <c r="L30"/>
      <c r="M30"/>
      <c r="N30"/>
      <c r="O30"/>
      <c r="P30"/>
      <c r="Q30"/>
      <c r="R30"/>
      <c r="S30"/>
      <c r="T30"/>
      <c r="U30"/>
      <c r="V30"/>
    </row>
    <row r="31" spans="1:22" ht="15" customHeight="1" x14ac:dyDescent="0.2">
      <c r="A31" s="808" t="s">
        <v>274</v>
      </c>
      <c r="B31" s="809">
        <v>41386</v>
      </c>
      <c r="C31" s="810">
        <v>88152</v>
      </c>
      <c r="D31" s="809">
        <v>196</v>
      </c>
      <c r="E31" s="810">
        <v>178</v>
      </c>
      <c r="F31" s="811">
        <f t="shared" si="2"/>
        <v>41582</v>
      </c>
      <c r="G31" s="812">
        <f t="shared" si="1"/>
        <v>88330</v>
      </c>
      <c r="H31" s="813" t="s">
        <v>524</v>
      </c>
      <c r="I31" s="375"/>
      <c r="J31" s="52"/>
      <c r="K31"/>
      <c r="L31"/>
      <c r="M31"/>
      <c r="N31"/>
      <c r="O31"/>
      <c r="P31"/>
      <c r="Q31"/>
      <c r="R31"/>
      <c r="S31"/>
      <c r="T31"/>
      <c r="U31"/>
      <c r="V31"/>
    </row>
    <row r="32" spans="1:22" ht="15" customHeight="1" x14ac:dyDescent="0.2">
      <c r="A32" s="397" t="s">
        <v>178</v>
      </c>
      <c r="B32" s="351">
        <v>21326</v>
      </c>
      <c r="C32" s="668">
        <v>46916</v>
      </c>
      <c r="D32" s="351">
        <v>420</v>
      </c>
      <c r="E32" s="668">
        <v>210</v>
      </c>
      <c r="F32" s="374">
        <f t="shared" si="2"/>
        <v>21746</v>
      </c>
      <c r="G32" s="419">
        <f t="shared" si="1"/>
        <v>47126</v>
      </c>
      <c r="H32" s="412" t="s">
        <v>516</v>
      </c>
      <c r="I32" s="375"/>
      <c r="J32" s="52"/>
      <c r="K32"/>
      <c r="L32"/>
      <c r="M32"/>
      <c r="N32"/>
      <c r="O32"/>
      <c r="P32"/>
      <c r="Q32"/>
      <c r="R32"/>
      <c r="S32"/>
      <c r="T32"/>
      <c r="U32"/>
      <c r="V32"/>
    </row>
    <row r="33" spans="1:22" ht="15" customHeight="1" x14ac:dyDescent="0.2">
      <c r="A33" s="808" t="s">
        <v>27</v>
      </c>
      <c r="B33" s="809">
        <v>19472</v>
      </c>
      <c r="C33" s="810">
        <v>37387</v>
      </c>
      <c r="D33" s="809">
        <v>52</v>
      </c>
      <c r="E33" s="810">
        <v>87</v>
      </c>
      <c r="F33" s="811">
        <f t="shared" si="2"/>
        <v>19524</v>
      </c>
      <c r="G33" s="812">
        <f t="shared" si="1"/>
        <v>37474</v>
      </c>
      <c r="H33" s="813" t="s">
        <v>517</v>
      </c>
      <c r="I33" s="375"/>
      <c r="J33" s="52"/>
      <c r="K33"/>
      <c r="L33"/>
      <c r="M33"/>
      <c r="N33"/>
      <c r="O33"/>
      <c r="P33"/>
      <c r="Q33"/>
      <c r="R33"/>
      <c r="S33"/>
      <c r="T33"/>
      <c r="U33"/>
      <c r="V33"/>
    </row>
    <row r="34" spans="1:22" ht="15" customHeight="1" x14ac:dyDescent="0.2">
      <c r="A34" s="397" t="s">
        <v>25</v>
      </c>
      <c r="B34" s="351">
        <v>66087</v>
      </c>
      <c r="C34" s="668">
        <v>178435</v>
      </c>
      <c r="D34" s="351">
        <v>3263</v>
      </c>
      <c r="E34" s="668">
        <v>4602</v>
      </c>
      <c r="F34" s="374">
        <f t="shared" si="2"/>
        <v>69350</v>
      </c>
      <c r="G34" s="419">
        <f t="shared" si="1"/>
        <v>183037</v>
      </c>
      <c r="H34" s="412" t="s">
        <v>518</v>
      </c>
      <c r="I34" s="375"/>
      <c r="J34" s="52"/>
      <c r="K34"/>
      <c r="L34"/>
      <c r="M34"/>
      <c r="N34"/>
      <c r="O34"/>
      <c r="P34"/>
      <c r="Q34"/>
      <c r="R34"/>
      <c r="S34"/>
      <c r="T34"/>
      <c r="U34"/>
      <c r="V34"/>
    </row>
    <row r="35" spans="1:22" ht="15" customHeight="1" x14ac:dyDescent="0.2">
      <c r="A35" s="808" t="s">
        <v>295</v>
      </c>
      <c r="B35" s="809">
        <v>38040</v>
      </c>
      <c r="C35" s="810">
        <v>71945</v>
      </c>
      <c r="D35" s="809">
        <v>5820</v>
      </c>
      <c r="E35" s="810">
        <v>3612</v>
      </c>
      <c r="F35" s="811">
        <f t="shared" si="2"/>
        <v>43860</v>
      </c>
      <c r="G35" s="812">
        <f t="shared" si="1"/>
        <v>75557</v>
      </c>
      <c r="H35" s="813" t="s">
        <v>519</v>
      </c>
      <c r="I35" s="375"/>
      <c r="J35" s="52"/>
      <c r="K35"/>
      <c r="L35"/>
      <c r="M35"/>
      <c r="N35"/>
      <c r="O35"/>
      <c r="P35"/>
      <c r="Q35"/>
      <c r="R35"/>
      <c r="S35"/>
      <c r="T35"/>
      <c r="U35"/>
      <c r="V35"/>
    </row>
    <row r="36" spans="1:22" ht="15" customHeight="1" x14ac:dyDescent="0.2">
      <c r="A36" s="397" t="s">
        <v>2</v>
      </c>
      <c r="B36" s="351">
        <v>60721</v>
      </c>
      <c r="C36" s="668">
        <v>145730</v>
      </c>
      <c r="D36" s="351">
        <v>181911</v>
      </c>
      <c r="E36" s="668">
        <v>145529</v>
      </c>
      <c r="F36" s="374">
        <f t="shared" si="2"/>
        <v>242632</v>
      </c>
      <c r="G36" s="419">
        <f t="shared" si="1"/>
        <v>291259</v>
      </c>
      <c r="H36" s="412" t="s">
        <v>520</v>
      </c>
      <c r="I36" s="375"/>
      <c r="J36" s="52"/>
      <c r="K36" s="8"/>
      <c r="L36"/>
      <c r="M36"/>
      <c r="N36"/>
      <c r="O36"/>
      <c r="P36"/>
      <c r="Q36"/>
      <c r="R36"/>
      <c r="S36"/>
      <c r="T36"/>
      <c r="U36"/>
      <c r="V36"/>
    </row>
    <row r="37" spans="1:22" ht="15" customHeight="1" x14ac:dyDescent="0.2">
      <c r="A37" s="808" t="s">
        <v>26</v>
      </c>
      <c r="B37" s="809">
        <v>144229</v>
      </c>
      <c r="C37" s="810">
        <v>504800</v>
      </c>
      <c r="D37" s="809">
        <v>0</v>
      </c>
      <c r="E37" s="810">
        <v>0</v>
      </c>
      <c r="F37" s="811">
        <f t="shared" si="2"/>
        <v>144229</v>
      </c>
      <c r="G37" s="812">
        <f t="shared" si="1"/>
        <v>504800</v>
      </c>
      <c r="H37" s="813" t="s">
        <v>182</v>
      </c>
      <c r="I37" s="375"/>
      <c r="J37" s="52"/>
      <c r="K37"/>
      <c r="L37"/>
      <c r="M37"/>
      <c r="N37"/>
      <c r="O37"/>
      <c r="P37"/>
      <c r="Q37"/>
      <c r="R37"/>
      <c r="S37"/>
      <c r="T37"/>
      <c r="U37"/>
      <c r="V37"/>
    </row>
    <row r="38" spans="1:22" ht="15" customHeight="1" x14ac:dyDescent="0.2">
      <c r="A38" s="397" t="s">
        <v>10</v>
      </c>
      <c r="B38" s="351">
        <v>13518</v>
      </c>
      <c r="C38" s="668">
        <v>29740</v>
      </c>
      <c r="D38" s="351">
        <v>95330</v>
      </c>
      <c r="E38" s="668">
        <v>53985</v>
      </c>
      <c r="F38" s="374">
        <f t="shared" si="2"/>
        <v>108848</v>
      </c>
      <c r="G38" s="419">
        <f t="shared" si="1"/>
        <v>83725</v>
      </c>
      <c r="H38" s="412" t="s">
        <v>521</v>
      </c>
      <c r="I38" s="375"/>
      <c r="J38" s="52"/>
      <c r="K38"/>
      <c r="L38"/>
      <c r="M38"/>
      <c r="N38"/>
      <c r="O38"/>
      <c r="P38"/>
      <c r="Q38"/>
      <c r="R38"/>
      <c r="S38"/>
      <c r="T38"/>
      <c r="U38"/>
      <c r="V38"/>
    </row>
    <row r="39" spans="1:22" ht="13.5" customHeight="1" x14ac:dyDescent="0.2">
      <c r="A39" s="808" t="s">
        <v>48</v>
      </c>
      <c r="B39" s="809">
        <v>133595</v>
      </c>
      <c r="C39" s="810">
        <v>427504</v>
      </c>
      <c r="D39" s="809">
        <v>88224</v>
      </c>
      <c r="E39" s="810">
        <v>61757</v>
      </c>
      <c r="F39" s="811">
        <f t="shared" si="2"/>
        <v>221819</v>
      </c>
      <c r="G39" s="812">
        <f t="shared" si="1"/>
        <v>489261</v>
      </c>
      <c r="H39" s="813" t="s">
        <v>49</v>
      </c>
      <c r="I39" s="375"/>
      <c r="J39" s="52"/>
      <c r="K39"/>
      <c r="L39"/>
      <c r="M39"/>
      <c r="N39"/>
      <c r="O39"/>
      <c r="P39"/>
      <c r="Q39"/>
      <c r="R39"/>
      <c r="S39"/>
      <c r="T39"/>
      <c r="U39"/>
      <c r="V39"/>
    </row>
    <row r="40" spans="1:22" ht="13.5" customHeight="1" x14ac:dyDescent="0.2">
      <c r="A40" s="397" t="s">
        <v>9</v>
      </c>
      <c r="B40" s="351">
        <v>76753</v>
      </c>
      <c r="C40" s="668">
        <v>222584</v>
      </c>
      <c r="D40" s="586">
        <v>0</v>
      </c>
      <c r="E40" s="668">
        <v>0</v>
      </c>
      <c r="F40" s="374">
        <f t="shared" si="2"/>
        <v>76753</v>
      </c>
      <c r="G40" s="419">
        <f t="shared" si="1"/>
        <v>222584</v>
      </c>
      <c r="H40" s="412" t="s">
        <v>522</v>
      </c>
      <c r="I40" s="375"/>
      <c r="J40" s="52"/>
      <c r="K40"/>
      <c r="L40"/>
      <c r="M40"/>
      <c r="N40"/>
      <c r="O40"/>
      <c r="P40"/>
      <c r="Q40"/>
      <c r="R40"/>
      <c r="S40"/>
      <c r="T40"/>
      <c r="U40"/>
      <c r="V40"/>
    </row>
    <row r="41" spans="1:22" ht="12.75" customHeight="1" thickBot="1" x14ac:dyDescent="0.25">
      <c r="A41" s="819" t="s">
        <v>235</v>
      </c>
      <c r="B41" s="820">
        <v>19184</v>
      </c>
      <c r="C41" s="821">
        <v>40287</v>
      </c>
      <c r="D41" s="822">
        <v>0</v>
      </c>
      <c r="E41" s="821">
        <v>0</v>
      </c>
      <c r="F41" s="823">
        <f>B41+D41</f>
        <v>19184</v>
      </c>
      <c r="G41" s="824">
        <f t="shared" si="1"/>
        <v>40287</v>
      </c>
      <c r="H41" s="825" t="s">
        <v>51</v>
      </c>
      <c r="I41" s="375"/>
      <c r="J41" s="52"/>
      <c r="K41"/>
      <c r="L41"/>
      <c r="M41"/>
      <c r="N41"/>
      <c r="O41"/>
      <c r="P41"/>
      <c r="Q41"/>
      <c r="R41"/>
      <c r="S41"/>
      <c r="T41"/>
      <c r="U41"/>
      <c r="V41"/>
    </row>
    <row r="42" spans="1:22" ht="13.5" customHeight="1" x14ac:dyDescent="0.2">
      <c r="A42" s="171" t="s">
        <v>339</v>
      </c>
      <c r="B42" s="68"/>
      <c r="C42" s="68"/>
      <c r="D42" s="68"/>
      <c r="E42" s="68"/>
      <c r="F42" s="374"/>
      <c r="G42" s="725"/>
      <c r="H42" s="616" t="s">
        <v>621</v>
      </c>
      <c r="J42" s="8"/>
      <c r="K42"/>
      <c r="L42"/>
      <c r="M42"/>
      <c r="N42" s="41"/>
    </row>
    <row r="43" spans="1:22" ht="17.25" customHeight="1" x14ac:dyDescent="0.2">
      <c r="A43" s="215"/>
      <c r="B43" s="329"/>
      <c r="C43" s="329"/>
      <c r="D43" s="329"/>
      <c r="E43" s="329"/>
      <c r="G43" s="351"/>
      <c r="H43" s="505"/>
      <c r="I43" s="17"/>
      <c r="J43"/>
      <c r="K43"/>
      <c r="L43"/>
      <c r="M43"/>
      <c r="N43" s="41"/>
    </row>
    <row r="44" spans="1:22" ht="15" customHeight="1" x14ac:dyDescent="0.2">
      <c r="A44" s="41"/>
      <c r="C44" s="41"/>
      <c r="H44" s="41"/>
      <c r="I44" s="17"/>
      <c r="J44"/>
      <c r="K44"/>
      <c r="L44"/>
      <c r="M44"/>
      <c r="N44" s="41"/>
    </row>
    <row r="45" spans="1:22" ht="12.75" customHeight="1" x14ac:dyDescent="0.2">
      <c r="I45" s="17"/>
      <c r="J45"/>
      <c r="K45"/>
      <c r="L45"/>
      <c r="M45"/>
      <c r="N45" s="41"/>
    </row>
    <row r="46" spans="1:22" ht="12" customHeight="1" x14ac:dyDescent="0.2">
      <c r="I46" s="17"/>
      <c r="J46"/>
      <c r="K46"/>
      <c r="L46"/>
      <c r="M46"/>
      <c r="N46" s="41"/>
    </row>
    <row r="47" spans="1:22" ht="12.75" customHeight="1" x14ac:dyDescent="0.2">
      <c r="I47" s="17"/>
      <c r="J47"/>
      <c r="K47"/>
      <c r="L47"/>
      <c r="M47"/>
      <c r="N47" s="41"/>
    </row>
    <row r="48" spans="1:22" ht="12.75" customHeight="1" x14ac:dyDescent="0.2">
      <c r="I48" s="17"/>
      <c r="J48"/>
      <c r="K48"/>
      <c r="L48"/>
      <c r="M48"/>
      <c r="N48" s="41"/>
    </row>
    <row r="49" spans="1:14" ht="15" customHeight="1" x14ac:dyDescent="0.2">
      <c r="I49" s="17"/>
      <c r="J49"/>
      <c r="K49"/>
      <c r="L49"/>
      <c r="M49"/>
      <c r="N49" s="41"/>
    </row>
    <row r="50" spans="1:14" ht="15" customHeight="1" x14ac:dyDescent="0.2">
      <c r="J50"/>
      <c r="K50"/>
      <c r="L50"/>
      <c r="M50"/>
      <c r="N50" s="41"/>
    </row>
    <row r="51" spans="1:14" ht="15" customHeight="1" x14ac:dyDescent="0.2">
      <c r="A51" s="291"/>
      <c r="B51" s="289"/>
      <c r="C51" s="290"/>
      <c r="D51" s="290"/>
      <c r="E51" s="290"/>
      <c r="F51" s="291"/>
      <c r="G51" s="291"/>
      <c r="H51" s="292"/>
      <c r="I51" s="17"/>
      <c r="J51" s="41"/>
      <c r="K51"/>
      <c r="L51"/>
      <c r="M51"/>
      <c r="N51" s="41"/>
    </row>
    <row r="52" spans="1:14" ht="15" customHeight="1" x14ac:dyDescent="0.2">
      <c r="I52" s="17"/>
      <c r="J52" s="41"/>
      <c r="K52" s="17"/>
      <c r="L52" s="17"/>
      <c r="M52" s="41"/>
      <c r="N52" s="41"/>
    </row>
    <row r="53" spans="1:14" ht="15" customHeight="1" x14ac:dyDescent="0.2">
      <c r="A53"/>
      <c r="B53"/>
      <c r="C53"/>
      <c r="D53"/>
      <c r="E53"/>
      <c r="F53"/>
      <c r="G53"/>
      <c r="H53"/>
      <c r="I53"/>
      <c r="J53" s="41"/>
      <c r="K53" s="17"/>
      <c r="L53" s="17"/>
      <c r="M53" s="41"/>
      <c r="N53" s="41"/>
    </row>
    <row r="54" spans="1:14" ht="15" customHeight="1" x14ac:dyDescent="0.2">
      <c r="A54"/>
      <c r="B54"/>
      <c r="C54"/>
      <c r="D54"/>
      <c r="E54"/>
      <c r="F54"/>
      <c r="G54"/>
      <c r="H54"/>
      <c r="I54"/>
      <c r="J54" s="41"/>
      <c r="K54" s="17"/>
      <c r="L54" s="17"/>
      <c r="M54" s="41"/>
      <c r="N54" s="41"/>
    </row>
    <row r="55" spans="1:14" ht="1.5" customHeight="1" x14ac:dyDescent="0.2">
      <c r="A55"/>
      <c r="B55"/>
      <c r="C55"/>
      <c r="D55"/>
      <c r="E55"/>
      <c r="F55"/>
      <c r="G55"/>
      <c r="H55"/>
      <c r="I55"/>
      <c r="J55" s="41"/>
      <c r="K55" s="17"/>
      <c r="L55" s="17"/>
      <c r="M55" s="41"/>
      <c r="N55" s="41"/>
    </row>
    <row r="56" spans="1:14" ht="15" customHeight="1" x14ac:dyDescent="0.2">
      <c r="A56"/>
      <c r="B56"/>
      <c r="C56"/>
      <c r="D56"/>
      <c r="E56"/>
      <c r="F56"/>
      <c r="G56"/>
      <c r="H56"/>
      <c r="I56"/>
      <c r="J56" s="41"/>
      <c r="K56" s="17"/>
      <c r="L56" s="177">
        <f>100-L53</f>
        <v>100</v>
      </c>
      <c r="M56" s="41"/>
      <c r="N56" s="41"/>
    </row>
    <row r="57" spans="1:14" ht="15" customHeight="1" x14ac:dyDescent="0.2">
      <c r="A57" s="1068" t="s">
        <v>433</v>
      </c>
      <c r="B57" s="1068"/>
      <c r="C57" s="1068"/>
      <c r="D57" s="1068"/>
      <c r="E57" s="1068"/>
      <c r="F57" s="1068"/>
      <c r="G57" s="1068"/>
      <c r="H57" s="1068"/>
      <c r="I57" s="340"/>
      <c r="J57" s="41"/>
      <c r="K57" s="17"/>
      <c r="L57" s="17"/>
      <c r="M57" s="41"/>
      <c r="N57" s="41"/>
    </row>
    <row r="58" spans="1:14" ht="15" customHeight="1" x14ac:dyDescent="0.2">
      <c r="A58" s="1069" t="s">
        <v>434</v>
      </c>
      <c r="B58" s="1069"/>
      <c r="C58" s="1069"/>
      <c r="D58" s="1069"/>
      <c r="E58" s="1069"/>
      <c r="F58" s="1069"/>
      <c r="G58" s="1069"/>
      <c r="H58" s="1069"/>
      <c r="I58" s="340"/>
      <c r="J58" s="41"/>
      <c r="K58" s="17"/>
      <c r="L58" s="17"/>
      <c r="M58" s="41"/>
      <c r="N58" s="41"/>
    </row>
    <row r="59" spans="1:14" ht="12.6" customHeight="1" x14ac:dyDescent="0.2">
      <c r="A59" s="430" t="s">
        <v>347</v>
      </c>
      <c r="B59" s="430"/>
      <c r="C59" s="430"/>
      <c r="D59" s="430"/>
      <c r="E59" s="430"/>
      <c r="F59" s="431"/>
      <c r="H59" s="431"/>
      <c r="I59" s="431" t="s">
        <v>346</v>
      </c>
      <c r="J59" s="41"/>
      <c r="K59" s="17"/>
      <c r="L59" s="17"/>
      <c r="M59" s="41"/>
      <c r="N59" s="41"/>
    </row>
    <row r="60" spans="1:14" ht="12.6" customHeight="1" x14ac:dyDescent="0.2">
      <c r="A60" s="1070" t="s">
        <v>364</v>
      </c>
      <c r="B60" s="1072" t="s">
        <v>275</v>
      </c>
      <c r="C60" s="1072"/>
      <c r="D60" s="1073" t="s">
        <v>284</v>
      </c>
      <c r="E60" s="1072"/>
      <c r="F60" s="1073" t="s">
        <v>258</v>
      </c>
      <c r="G60" s="1072"/>
      <c r="H60" s="444"/>
      <c r="I60" s="438" t="s">
        <v>363</v>
      </c>
      <c r="J60" s="41"/>
      <c r="K60" s="17">
        <f>18*I27/100</f>
        <v>0</v>
      </c>
      <c r="L60" s="17"/>
      <c r="M60" s="41"/>
      <c r="N60" s="41"/>
    </row>
    <row r="61" spans="1:14" ht="12.6" customHeight="1" x14ac:dyDescent="0.2">
      <c r="A61" s="1071"/>
      <c r="B61" s="448" t="s">
        <v>361</v>
      </c>
      <c r="C61" s="449" t="s">
        <v>286</v>
      </c>
      <c r="D61" s="448" t="s">
        <v>361</v>
      </c>
      <c r="E61" s="449" t="s">
        <v>285</v>
      </c>
      <c r="F61" s="448" t="s">
        <v>362</v>
      </c>
      <c r="G61" s="451" t="s">
        <v>285</v>
      </c>
      <c r="H61" s="445"/>
      <c r="I61" s="439"/>
      <c r="J61" s="41"/>
      <c r="K61" s="17"/>
      <c r="L61" s="17"/>
      <c r="M61" s="41"/>
      <c r="N61" s="41"/>
    </row>
    <row r="62" spans="1:14" ht="12.6" customHeight="1" x14ac:dyDescent="0.2">
      <c r="A62" s="447" t="s">
        <v>48</v>
      </c>
      <c r="B62" s="440">
        <v>92000</v>
      </c>
      <c r="C62" s="450">
        <v>243000</v>
      </c>
      <c r="D62" s="440">
        <v>119000</v>
      </c>
      <c r="E62" s="450">
        <v>48000</v>
      </c>
      <c r="F62" s="441">
        <f>B62+D62</f>
        <v>211000</v>
      </c>
      <c r="G62" s="446">
        <f>C62+E62</f>
        <v>291000</v>
      </c>
      <c r="H62" s="442"/>
      <c r="I62" s="443" t="s">
        <v>179</v>
      </c>
      <c r="K62" s="17"/>
      <c r="L62" s="17"/>
      <c r="M62" s="41"/>
      <c r="N62" s="41"/>
    </row>
    <row r="63" spans="1:14" ht="12.6" customHeight="1" x14ac:dyDescent="0.2">
      <c r="A63" s="490"/>
      <c r="B63" s="340"/>
      <c r="C63" s="340"/>
      <c r="D63" s="340"/>
      <c r="E63" s="340"/>
      <c r="H63" s="340"/>
      <c r="I63" s="340"/>
      <c r="J63" s="41"/>
      <c r="K63" s="177">
        <f>K60+I27</f>
        <v>0</v>
      </c>
      <c r="L63" s="17"/>
      <c r="M63" s="41"/>
      <c r="N63" s="41"/>
    </row>
    <row r="64" spans="1:14" ht="12.6" customHeight="1" x14ac:dyDescent="0.2">
      <c r="A64" s="430" t="s">
        <v>348</v>
      </c>
      <c r="B64" s="430"/>
      <c r="C64" s="430"/>
      <c r="D64" s="430"/>
      <c r="E64" s="430"/>
      <c r="F64" s="431"/>
      <c r="H64" s="431"/>
      <c r="I64" s="431" t="s">
        <v>398</v>
      </c>
      <c r="J64" s="41"/>
      <c r="K64" s="41"/>
      <c r="L64" s="41"/>
      <c r="M64" s="41"/>
      <c r="N64" s="41"/>
    </row>
    <row r="65" spans="1:26" ht="12.6" customHeight="1" x14ac:dyDescent="0.2">
      <c r="A65" s="1054" t="s">
        <v>364</v>
      </c>
      <c r="B65" s="1065" t="s">
        <v>257</v>
      </c>
      <c r="C65" s="1066"/>
      <c r="D65" s="1065" t="s">
        <v>412</v>
      </c>
      <c r="E65" s="1067"/>
      <c r="F65" s="1065" t="s">
        <v>256</v>
      </c>
      <c r="G65" s="1066"/>
      <c r="H65" s="444"/>
      <c r="I65" s="438" t="s">
        <v>363</v>
      </c>
      <c r="J65" s="41"/>
      <c r="K65" s="41"/>
      <c r="L65" s="41"/>
      <c r="M65" s="41"/>
      <c r="N65" s="41"/>
    </row>
    <row r="66" spans="1:26" ht="14.25" customHeight="1" x14ac:dyDescent="0.2">
      <c r="A66" s="1055"/>
      <c r="B66" s="448" t="s">
        <v>365</v>
      </c>
      <c r="C66" s="449" t="s">
        <v>287</v>
      </c>
      <c r="D66" s="456" t="s">
        <v>385</v>
      </c>
      <c r="E66" s="448" t="s">
        <v>285</v>
      </c>
      <c r="F66" s="448" t="s">
        <v>366</v>
      </c>
      <c r="G66" s="449" t="s">
        <v>287</v>
      </c>
      <c r="H66" s="445"/>
      <c r="I66" s="439"/>
      <c r="J66" s="134"/>
      <c r="K66" s="41"/>
      <c r="L66" s="41"/>
      <c r="M66" s="41"/>
      <c r="N66" s="41"/>
    </row>
    <row r="67" spans="1:26" ht="12.6" customHeight="1" x14ac:dyDescent="0.2">
      <c r="A67" s="447" t="s">
        <v>48</v>
      </c>
      <c r="B67" s="453">
        <v>6790.7</v>
      </c>
      <c r="C67" s="454">
        <v>10933</v>
      </c>
      <c r="D67" s="453">
        <v>14910</v>
      </c>
      <c r="E67" s="454">
        <v>31907.4</v>
      </c>
      <c r="F67" s="453">
        <v>1046</v>
      </c>
      <c r="G67" s="454">
        <v>1715</v>
      </c>
      <c r="H67" s="455"/>
      <c r="I67" s="457" t="s">
        <v>179</v>
      </c>
      <c r="J67" s="41"/>
      <c r="K67" s="41"/>
      <c r="L67" s="41"/>
      <c r="M67" s="41"/>
      <c r="N67" s="41"/>
    </row>
    <row r="68" spans="1:26" ht="12.6" customHeight="1" x14ac:dyDescent="0.2">
      <c r="I68" s="340"/>
      <c r="J68" s="1021" t="s">
        <v>431</v>
      </c>
      <c r="K68" s="1021"/>
      <c r="L68" s="1021"/>
      <c r="M68" s="1021"/>
      <c r="N68" s="1021"/>
      <c r="O68" s="1021"/>
      <c r="P68" s="1021"/>
      <c r="Q68" s="1021"/>
    </row>
    <row r="69" spans="1:26" ht="12.6" customHeight="1" x14ac:dyDescent="0.2">
      <c r="A69" s="1023" t="s">
        <v>430</v>
      </c>
      <c r="B69" s="1023"/>
      <c r="C69" s="1023"/>
      <c r="D69" s="1023"/>
      <c r="E69" s="1023"/>
      <c r="F69" s="1023"/>
      <c r="G69" s="1023"/>
      <c r="H69" s="1023"/>
      <c r="I69" s="1023"/>
      <c r="J69" s="1021"/>
      <c r="K69" s="1021"/>
      <c r="L69" s="1021"/>
      <c r="M69" s="1021"/>
      <c r="N69" s="1021"/>
      <c r="O69" s="1021"/>
      <c r="P69" s="1021"/>
      <c r="Q69" s="1021"/>
    </row>
    <row r="70" spans="1:26" ht="12.6" customHeight="1" x14ac:dyDescent="0.2">
      <c r="A70" s="1022" t="s">
        <v>432</v>
      </c>
      <c r="B70" s="1022"/>
      <c r="C70" s="1022"/>
      <c r="D70" s="1022"/>
      <c r="E70" s="1022"/>
      <c r="F70" s="1022"/>
      <c r="G70" s="1022"/>
      <c r="H70" s="1022"/>
      <c r="I70" s="340"/>
      <c r="J70"/>
      <c r="K70"/>
      <c r="L70"/>
      <c r="M70" s="1035"/>
      <c r="N70" s="1035"/>
      <c r="O70" s="1035"/>
      <c r="P70" s="1034"/>
      <c r="Q70" s="1034"/>
      <c r="R70" s="1034"/>
      <c r="S70" s="345"/>
    </row>
    <row r="71" spans="1:26" ht="12.6" customHeight="1" x14ac:dyDescent="0.2">
      <c r="A71" s="430" t="s">
        <v>300</v>
      </c>
      <c r="B71" s="430"/>
      <c r="C71" s="430"/>
      <c r="D71" s="430"/>
      <c r="E71" s="430"/>
      <c r="F71" s="431"/>
      <c r="G71" s="431"/>
      <c r="I71" s="431" t="s">
        <v>264</v>
      </c>
      <c r="J71"/>
      <c r="K71"/>
      <c r="L71"/>
      <c r="M71" s="354"/>
      <c r="N71" s="354"/>
      <c r="O71" s="354"/>
      <c r="P71" s="354"/>
      <c r="Q71" s="354"/>
      <c r="R71" s="354"/>
      <c r="S71" s="353"/>
    </row>
    <row r="72" spans="1:26" ht="12.6" customHeight="1" x14ac:dyDescent="0.2">
      <c r="A72" s="1054" t="s">
        <v>364</v>
      </c>
      <c r="B72" s="1056" t="s">
        <v>353</v>
      </c>
      <c r="C72" s="1041"/>
      <c r="D72" s="1040" t="s">
        <v>358</v>
      </c>
      <c r="E72" s="1041"/>
      <c r="F72" s="1042" t="s">
        <v>355</v>
      </c>
      <c r="G72" s="1043"/>
      <c r="H72" s="444"/>
      <c r="I72" s="438" t="s">
        <v>363</v>
      </c>
      <c r="J72"/>
      <c r="K72"/>
      <c r="L72"/>
      <c r="M72" s="355"/>
      <c r="N72" s="356"/>
      <c r="O72" s="355"/>
      <c r="P72" s="355"/>
      <c r="Q72" s="357"/>
      <c r="R72" s="355"/>
      <c r="S72" s="358"/>
    </row>
    <row r="73" spans="1:26" ht="12.6" customHeight="1" x14ac:dyDescent="0.2">
      <c r="A73" s="1055"/>
      <c r="B73" s="1044" t="s">
        <v>218</v>
      </c>
      <c r="C73" s="1045"/>
      <c r="D73" s="1046" t="s">
        <v>357</v>
      </c>
      <c r="E73" s="1047"/>
      <c r="F73" s="1048" t="s">
        <v>354</v>
      </c>
      <c r="G73" s="1049"/>
      <c r="H73" s="445"/>
      <c r="I73" s="439"/>
      <c r="J73"/>
      <c r="K73"/>
      <c r="L73"/>
      <c r="M73" s="359"/>
      <c r="N73" s="179"/>
      <c r="O73" s="149"/>
      <c r="P73" s="148"/>
      <c r="Q73" s="179"/>
      <c r="R73" s="149"/>
      <c r="S73" s="175"/>
    </row>
    <row r="74" spans="1:26" ht="12.6" customHeight="1" x14ac:dyDescent="0.2">
      <c r="A74" s="447" t="s">
        <v>48</v>
      </c>
      <c r="B74" s="1050">
        <v>1213</v>
      </c>
      <c r="C74" s="1051"/>
      <c r="D74" s="1050">
        <v>637.78</v>
      </c>
      <c r="E74" s="1052"/>
      <c r="F74" s="1050">
        <f>B74+D74</f>
        <v>1850.78</v>
      </c>
      <c r="G74" s="1051"/>
      <c r="H74" s="458"/>
      <c r="I74" s="459" t="s">
        <v>179</v>
      </c>
      <c r="J74" s="41"/>
      <c r="K74" s="41"/>
      <c r="L74" s="41"/>
      <c r="M74" s="41"/>
      <c r="N74" s="41"/>
    </row>
    <row r="75" spans="1:26" ht="1.5" customHeight="1" x14ac:dyDescent="0.2">
      <c r="A75" s="340"/>
      <c r="B75" s="340"/>
      <c r="C75" s="340"/>
      <c r="D75" s="340"/>
      <c r="E75" s="340"/>
      <c r="F75" s="340"/>
      <c r="G75" s="340"/>
      <c r="H75" s="340"/>
      <c r="I75" s="340"/>
      <c r="J75" s="41"/>
      <c r="K75" s="41"/>
      <c r="L75" s="41"/>
      <c r="M75" s="41"/>
      <c r="N75" s="41"/>
    </row>
    <row r="76" spans="1:26" ht="12.6" customHeight="1" x14ac:dyDescent="0.2">
      <c r="A76" s="340"/>
      <c r="B76" s="340"/>
      <c r="C76" s="340"/>
      <c r="D76" s="340"/>
      <c r="E76" s="340"/>
      <c r="F76" s="340"/>
      <c r="G76" s="340"/>
      <c r="H76" s="340"/>
      <c r="I76" s="340"/>
      <c r="J76" s="41"/>
      <c r="K76" s="41"/>
      <c r="L76" s="41"/>
      <c r="M76" s="41"/>
      <c r="N76" s="41"/>
    </row>
    <row r="77" spans="1:26" ht="12" hidden="1" customHeight="1" thickBot="1" x14ac:dyDescent="0.25">
      <c r="A77" s="340"/>
      <c r="B77" s="340"/>
      <c r="C77" s="340"/>
      <c r="D77" s="340"/>
      <c r="E77" s="340"/>
      <c r="F77" s="340"/>
      <c r="G77" s="340"/>
      <c r="H77" s="340"/>
      <c r="I77" s="340"/>
      <c r="J77" s="41"/>
      <c r="K77" s="41"/>
      <c r="L77" s="41"/>
      <c r="M77" s="41"/>
      <c r="N77" s="41"/>
    </row>
    <row r="78" spans="1:26" ht="12.6" customHeight="1" x14ac:dyDescent="0.2">
      <c r="A78" s="1014" t="s">
        <v>421</v>
      </c>
      <c r="B78" s="1014"/>
      <c r="C78" s="1014"/>
      <c r="D78" s="1014"/>
      <c r="E78" s="1014"/>
      <c r="F78" s="1014"/>
      <c r="G78" s="1014"/>
      <c r="H78" s="1014"/>
      <c r="I78" s="340"/>
      <c r="J78" s="41"/>
      <c r="K78" s="41"/>
      <c r="L78" s="41"/>
      <c r="M78" s="41"/>
      <c r="N78" s="41"/>
      <c r="U78" s="41"/>
    </row>
    <row r="79" spans="1:26" ht="12" customHeight="1" x14ac:dyDescent="0.2">
      <c r="A79" s="1015" t="s">
        <v>422</v>
      </c>
      <c r="B79" s="1015"/>
      <c r="C79" s="1015"/>
      <c r="D79" s="1015"/>
      <c r="E79" s="1015"/>
      <c r="F79" s="1015"/>
      <c r="G79" s="1015"/>
      <c r="H79" s="1015"/>
      <c r="I79" s="340"/>
      <c r="J79" s="41"/>
      <c r="K79" s="41"/>
      <c r="L79" s="41"/>
      <c r="M79" s="41"/>
      <c r="N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6" customHeight="1" x14ac:dyDescent="0.2">
      <c r="A80" s="468"/>
      <c r="B80" s="340"/>
      <c r="C80" s="340"/>
      <c r="D80" s="340"/>
      <c r="E80" s="340"/>
      <c r="F80" s="340"/>
      <c r="G80" s="340"/>
      <c r="H80" s="345"/>
      <c r="I80" s="345"/>
      <c r="J80" s="41"/>
      <c r="K80" s="1035"/>
      <c r="L80" s="1035"/>
      <c r="M80" s="1035"/>
      <c r="N80" s="1035"/>
      <c r="O80" s="1035"/>
      <c r="P80" s="1035"/>
      <c r="Q80" s="1034"/>
      <c r="R80" s="1034"/>
      <c r="S80" s="1034"/>
    </row>
    <row r="81" spans="1:19" ht="12.6" customHeight="1" x14ac:dyDescent="0.2">
      <c r="A81" s="1016" t="s">
        <v>364</v>
      </c>
      <c r="B81" s="1061" t="s">
        <v>408</v>
      </c>
      <c r="C81" s="1062"/>
      <c r="D81" s="1063"/>
      <c r="E81" s="1062" t="s">
        <v>407</v>
      </c>
      <c r="F81" s="1062"/>
      <c r="G81" s="1063"/>
      <c r="H81" s="444"/>
      <c r="I81" s="438" t="s">
        <v>363</v>
      </c>
      <c r="J81" s="41"/>
      <c r="K81" s="354"/>
      <c r="L81" s="354"/>
      <c r="M81" s="354"/>
      <c r="N81" s="354"/>
      <c r="O81" s="354"/>
      <c r="P81" s="354"/>
      <c r="Q81" s="354"/>
      <c r="R81" s="354"/>
      <c r="S81" s="354"/>
    </row>
    <row r="82" spans="1:19" ht="12.6" customHeight="1" x14ac:dyDescent="0.2">
      <c r="A82" s="1017"/>
      <c r="B82" s="466">
        <v>1390</v>
      </c>
      <c r="C82" s="464">
        <v>1389</v>
      </c>
      <c r="D82" s="464">
        <v>1388</v>
      </c>
      <c r="E82" s="464">
        <v>1390</v>
      </c>
      <c r="F82" s="464">
        <v>1389</v>
      </c>
      <c r="G82" s="462">
        <v>1388</v>
      </c>
      <c r="H82" s="289"/>
      <c r="I82" s="460"/>
      <c r="J82" s="41"/>
      <c r="K82" s="355"/>
      <c r="L82" s="356"/>
      <c r="M82" s="355"/>
      <c r="N82" s="355"/>
      <c r="O82" s="356"/>
      <c r="P82" s="355"/>
      <c r="Q82" s="355"/>
      <c r="R82" s="357"/>
      <c r="S82" s="355"/>
    </row>
    <row r="83" spans="1:19" ht="12.6" customHeight="1" x14ac:dyDescent="0.2">
      <c r="A83" s="1018"/>
      <c r="B83" s="467" t="s">
        <v>384</v>
      </c>
      <c r="C83" s="465" t="s">
        <v>352</v>
      </c>
      <c r="D83" s="463" t="s">
        <v>252</v>
      </c>
      <c r="E83" s="465" t="s">
        <v>384</v>
      </c>
      <c r="F83" s="465" t="s">
        <v>352</v>
      </c>
      <c r="G83" s="463" t="s">
        <v>252</v>
      </c>
      <c r="H83" s="461"/>
      <c r="I83" s="439"/>
      <c r="J83" s="41"/>
      <c r="K83" s="41"/>
      <c r="L83" s="41"/>
      <c r="M83" s="41"/>
      <c r="N83" s="41"/>
      <c r="Q83" s="41"/>
      <c r="R83" s="41"/>
      <c r="S83" s="41"/>
    </row>
    <row r="84" spans="1:19" ht="12.6" customHeight="1" x14ac:dyDescent="0.2">
      <c r="A84" s="488" t="s">
        <v>176</v>
      </c>
      <c r="B84" s="469">
        <v>250</v>
      </c>
      <c r="C84" s="470">
        <v>250</v>
      </c>
      <c r="D84" s="471">
        <v>325</v>
      </c>
      <c r="E84" s="470">
        <v>250</v>
      </c>
      <c r="F84" s="470">
        <v>250</v>
      </c>
      <c r="G84" s="472">
        <v>250</v>
      </c>
      <c r="H84" s="455"/>
      <c r="I84" s="471" t="s">
        <v>121</v>
      </c>
      <c r="J84" s="41"/>
      <c r="K84" s="41"/>
      <c r="L84" s="41"/>
      <c r="M84" s="41"/>
      <c r="N84" s="41"/>
    </row>
    <row r="85" spans="1:19" ht="12.6" customHeight="1" x14ac:dyDescent="0.2">
      <c r="A85" s="340"/>
      <c r="B85" s="340"/>
      <c r="C85" s="340"/>
      <c r="D85" s="340"/>
      <c r="E85" s="340"/>
      <c r="F85" s="340"/>
      <c r="G85" s="340"/>
      <c r="H85" s="340"/>
      <c r="I85" s="340"/>
      <c r="J85" s="41"/>
      <c r="K85" s="41"/>
      <c r="L85" s="41"/>
      <c r="M85" s="41"/>
      <c r="N85" s="41"/>
    </row>
    <row r="86" spans="1:19" ht="12.6" customHeight="1" x14ac:dyDescent="0.2">
      <c r="A86" s="1024" t="s">
        <v>414</v>
      </c>
      <c r="B86" s="1024"/>
      <c r="C86" s="1024"/>
      <c r="D86" s="1024"/>
      <c r="E86" s="1024"/>
      <c r="F86" s="1024"/>
      <c r="G86" s="1024"/>
      <c r="H86" s="1024"/>
      <c r="I86" s="1024"/>
      <c r="J86" s="41"/>
      <c r="K86" s="41"/>
      <c r="L86" s="41"/>
      <c r="M86" s="41"/>
      <c r="N86" s="41"/>
    </row>
    <row r="87" spans="1:19" ht="12.6" customHeight="1" x14ac:dyDescent="0.2">
      <c r="A87" s="1024" t="s">
        <v>415</v>
      </c>
      <c r="B87" s="1024"/>
      <c r="C87" s="1024"/>
      <c r="D87" s="1024"/>
      <c r="E87" s="1024"/>
      <c r="F87" s="1024"/>
      <c r="G87" s="1024"/>
      <c r="H87" s="1024"/>
      <c r="I87" s="1024"/>
      <c r="J87" s="41"/>
      <c r="K87" s="41"/>
      <c r="L87" s="41"/>
      <c r="M87" s="41"/>
      <c r="N87" s="41"/>
    </row>
    <row r="88" spans="1:19" ht="12.6" customHeight="1" x14ac:dyDescent="0.2">
      <c r="A88" s="473" t="s">
        <v>405</v>
      </c>
      <c r="B88" s="473"/>
      <c r="C88" s="473"/>
      <c r="D88" s="473"/>
      <c r="E88" s="473"/>
      <c r="F88" s="428"/>
      <c r="G88" s="428"/>
      <c r="H88" s="428"/>
      <c r="I88" s="474" t="s">
        <v>126</v>
      </c>
      <c r="J88" s="41"/>
      <c r="K88" s="41"/>
      <c r="L88" s="41"/>
      <c r="M88" s="41"/>
      <c r="N88" s="41"/>
    </row>
    <row r="89" spans="1:19" ht="12.75" customHeight="1" x14ac:dyDescent="0.2">
      <c r="A89" s="1016" t="s">
        <v>364</v>
      </c>
      <c r="B89" s="475" t="s">
        <v>266</v>
      </c>
      <c r="C89" s="475" t="s">
        <v>401</v>
      </c>
      <c r="D89" s="475" t="s">
        <v>402</v>
      </c>
      <c r="E89" s="476" t="s">
        <v>403</v>
      </c>
      <c r="F89" s="478" t="s">
        <v>393</v>
      </c>
      <c r="G89" s="477" t="s">
        <v>394</v>
      </c>
      <c r="H89" s="477" t="s">
        <v>395</v>
      </c>
      <c r="I89" s="1016" t="s">
        <v>374</v>
      </c>
      <c r="J89" s="41"/>
      <c r="K89" s="41"/>
      <c r="L89" s="41"/>
      <c r="M89" s="41"/>
      <c r="N89" s="41"/>
    </row>
    <row r="90" spans="1:19" ht="12.6" customHeight="1" x14ac:dyDescent="0.2">
      <c r="A90" s="1017"/>
      <c r="B90" s="1025" t="s">
        <v>203</v>
      </c>
      <c r="C90" s="1025" t="s">
        <v>396</v>
      </c>
      <c r="D90" s="1025" t="s">
        <v>388</v>
      </c>
      <c r="E90" s="1075" t="s">
        <v>389</v>
      </c>
      <c r="F90" s="1077" t="s">
        <v>390</v>
      </c>
      <c r="G90" s="1079" t="s">
        <v>391</v>
      </c>
      <c r="H90" s="1019" t="s">
        <v>392</v>
      </c>
      <c r="I90" s="1017"/>
      <c r="J90" s="41"/>
      <c r="K90" s="41"/>
      <c r="L90" s="41"/>
      <c r="M90" s="41"/>
      <c r="N90" s="41"/>
    </row>
    <row r="91" spans="1:19" ht="22.5" customHeight="1" x14ac:dyDescent="0.2">
      <c r="A91" s="1018"/>
      <c r="B91" s="1026"/>
      <c r="C91" s="1026"/>
      <c r="D91" s="1026"/>
      <c r="E91" s="1076"/>
      <c r="F91" s="1078"/>
      <c r="G91" s="1080"/>
      <c r="H91" s="1020"/>
      <c r="I91" s="1018"/>
      <c r="J91" s="41"/>
      <c r="K91" s="41"/>
      <c r="L91" s="41"/>
      <c r="M91" s="41"/>
      <c r="N91" s="41"/>
    </row>
    <row r="92" spans="1:19" ht="12.6" customHeight="1" x14ac:dyDescent="0.2">
      <c r="A92" s="489" t="s">
        <v>48</v>
      </c>
      <c r="B92" s="479">
        <v>5575.8980000000001</v>
      </c>
      <c r="C92" s="479">
        <v>656.46299999999997</v>
      </c>
      <c r="D92" s="487">
        <v>666.92200000000037</v>
      </c>
      <c r="E92" s="481">
        <v>2400.4180000000001</v>
      </c>
      <c r="F92" s="480">
        <v>59.896999999999998</v>
      </c>
      <c r="G92" s="481">
        <v>2376.654</v>
      </c>
      <c r="H92" s="482">
        <v>42.03</v>
      </c>
      <c r="I92" s="483" t="s">
        <v>49</v>
      </c>
      <c r="J92" s="41"/>
      <c r="K92" s="41"/>
      <c r="L92" s="41"/>
      <c r="M92" s="41"/>
      <c r="N92" s="41"/>
    </row>
    <row r="93" spans="1:19" ht="12.6" customHeight="1" x14ac:dyDescent="0.2">
      <c r="A93" s="490"/>
      <c r="B93" s="340"/>
      <c r="C93" s="340"/>
      <c r="D93" s="340"/>
      <c r="E93" s="340"/>
      <c r="F93" s="340"/>
      <c r="G93" s="340"/>
      <c r="H93" s="340"/>
      <c r="I93" s="340"/>
      <c r="J93" s="364"/>
      <c r="K93" s="364"/>
      <c r="L93" s="364"/>
      <c r="M93" s="41"/>
      <c r="N93" s="41"/>
    </row>
    <row r="94" spans="1:19" ht="12.6" customHeight="1" x14ac:dyDescent="0.2">
      <c r="A94" s="340"/>
      <c r="B94" s="291"/>
      <c r="C94" s="432"/>
      <c r="D94" s="432"/>
      <c r="E94" s="432"/>
      <c r="F94" s="432" t="s">
        <v>423</v>
      </c>
      <c r="G94" s="432"/>
      <c r="H94" s="340"/>
      <c r="I94" s="340"/>
      <c r="J94"/>
      <c r="K94"/>
      <c r="L94"/>
      <c r="M94" s="41"/>
      <c r="N94" s="41"/>
    </row>
    <row r="95" spans="1:19" ht="12.6" customHeight="1" x14ac:dyDescent="0.2">
      <c r="A95" s="340"/>
      <c r="E95" s="433" t="s">
        <v>424</v>
      </c>
      <c r="G95" s="433"/>
      <c r="H95" s="340"/>
      <c r="I95" s="340"/>
      <c r="J95"/>
      <c r="K95"/>
      <c r="L95"/>
      <c r="M95" s="41"/>
      <c r="N95" s="41"/>
    </row>
    <row r="96" spans="1:19" ht="9.75" customHeight="1" x14ac:dyDescent="0.2">
      <c r="A96" s="491" t="s">
        <v>429</v>
      </c>
      <c r="B96" s="435"/>
      <c r="C96" s="340"/>
      <c r="D96" s="340"/>
      <c r="E96" s="340"/>
      <c r="F96" s="340"/>
      <c r="G96" s="340"/>
      <c r="H96" s="436"/>
      <c r="I96" s="437" t="s">
        <v>428</v>
      </c>
      <c r="J96"/>
      <c r="K96"/>
      <c r="L96"/>
      <c r="M96" s="41"/>
      <c r="N96" s="41"/>
    </row>
    <row r="97" spans="1:21" ht="15" customHeight="1" x14ac:dyDescent="0.2">
      <c r="A97" s="486" t="s">
        <v>420</v>
      </c>
      <c r="B97" s="484"/>
      <c r="C97" s="452" t="s">
        <v>413</v>
      </c>
      <c r="D97" s="484" t="s">
        <v>419</v>
      </c>
      <c r="E97" s="452"/>
      <c r="F97" s="452" t="s">
        <v>418</v>
      </c>
      <c r="G97" s="452" t="s">
        <v>262</v>
      </c>
      <c r="H97" s="486" t="s">
        <v>417</v>
      </c>
      <c r="I97" s="452" t="s">
        <v>375</v>
      </c>
      <c r="J97"/>
      <c r="K97"/>
      <c r="L97"/>
      <c r="M97" s="41"/>
      <c r="N97" s="41"/>
    </row>
    <row r="98" spans="1:21" ht="12.75" x14ac:dyDescent="0.2">
      <c r="A98" s="489" t="s">
        <v>48</v>
      </c>
      <c r="B98" s="484"/>
      <c r="C98" s="452">
        <v>134</v>
      </c>
      <c r="D98" s="484">
        <v>31</v>
      </c>
      <c r="E98" s="452"/>
      <c r="F98" s="452">
        <v>360</v>
      </c>
      <c r="G98" s="452">
        <v>110</v>
      </c>
      <c r="H98" s="486">
        <v>4400</v>
      </c>
      <c r="I98" s="485" t="s">
        <v>416</v>
      </c>
      <c r="J98"/>
      <c r="K98"/>
      <c r="L98"/>
      <c r="M98" s="41"/>
      <c r="N98" s="41"/>
    </row>
    <row r="99" spans="1:21" ht="11.25" customHeight="1" x14ac:dyDescent="0.2">
      <c r="A99" s="492"/>
      <c r="J99"/>
      <c r="K99"/>
      <c r="L99"/>
      <c r="M99" s="41"/>
      <c r="N99" s="41"/>
    </row>
    <row r="100" spans="1:21" ht="12" x14ac:dyDescent="0.2">
      <c r="A100" s="340"/>
      <c r="B100" s="291"/>
      <c r="C100" s="432"/>
      <c r="D100" s="432"/>
      <c r="E100" s="432"/>
      <c r="F100" s="432" t="s">
        <v>435</v>
      </c>
      <c r="G100" s="432"/>
      <c r="H100" s="340"/>
      <c r="I100" s="340"/>
      <c r="J100" s="41"/>
      <c r="K100" s="41"/>
      <c r="L100" s="41"/>
      <c r="M100" s="41"/>
      <c r="N100" s="41"/>
    </row>
    <row r="101" spans="1:21" ht="12" x14ac:dyDescent="0.2">
      <c r="A101" s="340"/>
      <c r="E101" s="433" t="s">
        <v>425</v>
      </c>
      <c r="F101" s="433"/>
      <c r="G101" s="433"/>
      <c r="H101" s="340"/>
      <c r="I101" s="340"/>
      <c r="J101" s="41"/>
      <c r="K101" s="41"/>
      <c r="L101" s="41"/>
      <c r="M101" s="41"/>
      <c r="N101" s="41"/>
    </row>
    <row r="102" spans="1:21" ht="10.5" customHeight="1" x14ac:dyDescent="0.2">
      <c r="A102" s="434" t="s">
        <v>426</v>
      </c>
      <c r="B102" s="435"/>
      <c r="C102" s="340"/>
      <c r="D102" s="340"/>
      <c r="E102" s="340"/>
      <c r="F102" s="340"/>
      <c r="G102" s="340"/>
      <c r="H102" s="436"/>
      <c r="I102" s="437" t="s">
        <v>427</v>
      </c>
      <c r="J102" s="1057"/>
      <c r="K102" s="1057"/>
      <c r="L102" s="1057"/>
      <c r="M102" s="1057"/>
      <c r="N102" s="1057"/>
      <c r="O102" s="1057"/>
      <c r="P102" s="1057"/>
      <c r="Q102" s="1057"/>
      <c r="R102" s="1057"/>
      <c r="S102" s="1057"/>
      <c r="T102" s="1057"/>
      <c r="U102" s="1057"/>
    </row>
    <row r="103" spans="1:21" ht="14.25" x14ac:dyDescent="0.2">
      <c r="A103" s="486" t="s">
        <v>420</v>
      </c>
      <c r="B103" s="484"/>
      <c r="C103" s="452" t="s">
        <v>413</v>
      </c>
      <c r="D103" s="484" t="s">
        <v>419</v>
      </c>
      <c r="E103" s="452"/>
      <c r="F103" s="486" t="s">
        <v>418</v>
      </c>
      <c r="G103" s="486" t="s">
        <v>262</v>
      </c>
      <c r="H103" s="486" t="s">
        <v>417</v>
      </c>
      <c r="I103" s="452" t="s">
        <v>375</v>
      </c>
      <c r="J103" s="1058"/>
      <c r="K103" s="1058"/>
      <c r="L103" s="1058"/>
      <c r="M103" s="1058"/>
      <c r="N103" s="1058"/>
      <c r="O103" s="1058"/>
      <c r="P103" s="1058"/>
      <c r="Q103" s="1058"/>
      <c r="R103" s="1058"/>
      <c r="S103" s="1058"/>
      <c r="T103" s="1058"/>
      <c r="U103" s="1058"/>
    </row>
    <row r="104" spans="1:21" ht="12.75" x14ac:dyDescent="0.2">
      <c r="A104" s="489" t="s">
        <v>48</v>
      </c>
      <c r="B104" s="484"/>
      <c r="C104" s="452">
        <v>1072</v>
      </c>
      <c r="D104" s="484"/>
      <c r="E104" s="452">
        <v>140</v>
      </c>
      <c r="F104" s="486">
        <v>2660</v>
      </c>
      <c r="G104" s="486">
        <v>770</v>
      </c>
      <c r="H104" s="486">
        <v>35200</v>
      </c>
      <c r="I104" s="486" t="s">
        <v>416</v>
      </c>
      <c r="J104" s="334"/>
      <c r="K104" s="335"/>
      <c r="L104" s="335"/>
      <c r="M104" s="335"/>
      <c r="N104" s="335"/>
      <c r="O104" s="335"/>
      <c r="P104" s="335"/>
      <c r="Q104" s="248"/>
      <c r="R104" s="248"/>
      <c r="S104" s="336"/>
      <c r="T104" s="337"/>
      <c r="U104" s="338"/>
    </row>
    <row r="105" spans="1:21" x14ac:dyDescent="0.2">
      <c r="J105" s="322"/>
      <c r="K105" s="323"/>
      <c r="L105" s="323"/>
      <c r="M105" s="323"/>
      <c r="N105" s="323"/>
      <c r="O105" s="323"/>
      <c r="P105" s="323"/>
      <c r="Q105" s="360"/>
      <c r="R105" s="360"/>
      <c r="S105" s="361"/>
      <c r="T105" s="363"/>
      <c r="U105" s="324"/>
    </row>
    <row r="106" spans="1:21" ht="12.75" x14ac:dyDescent="0.2">
      <c r="J106" s="1053"/>
      <c r="K106" s="1059"/>
      <c r="L106" s="1059"/>
      <c r="M106" s="1059"/>
      <c r="N106" s="1059"/>
      <c r="O106" s="1059"/>
      <c r="P106" s="1060"/>
      <c r="Q106" s="1059"/>
      <c r="R106" s="1059"/>
      <c r="S106" s="1059"/>
      <c r="T106" s="1059"/>
      <c r="U106" s="1053"/>
    </row>
    <row r="107" spans="1:21" ht="12.75" x14ac:dyDescent="0.2">
      <c r="A107" s="340"/>
      <c r="B107" s="340"/>
      <c r="C107" s="340"/>
      <c r="D107" s="340"/>
      <c r="E107" s="340"/>
      <c r="F107" s="340"/>
      <c r="G107" s="340"/>
      <c r="H107" s="340"/>
      <c r="I107" s="340"/>
      <c r="J107" s="1053"/>
      <c r="K107" s="362"/>
      <c r="L107" s="362"/>
      <c r="M107" s="362"/>
      <c r="N107" s="362"/>
      <c r="O107" s="362"/>
      <c r="P107" s="362"/>
      <c r="Q107" s="362"/>
      <c r="R107" s="362"/>
      <c r="S107" s="362"/>
      <c r="T107" s="362"/>
      <c r="U107" s="1053"/>
    </row>
    <row r="108" spans="1:21" ht="12.75" x14ac:dyDescent="0.2">
      <c r="A108"/>
      <c r="B108"/>
      <c r="C108"/>
      <c r="D108"/>
      <c r="E108"/>
      <c r="F108"/>
      <c r="G108"/>
      <c r="H108"/>
      <c r="I108"/>
      <c r="J108" s="366"/>
      <c r="K108" s="187"/>
      <c r="L108" s="187"/>
      <c r="M108" s="187"/>
      <c r="N108" s="161"/>
      <c r="O108" s="161"/>
      <c r="P108" s="161"/>
      <c r="Q108" s="161"/>
      <c r="R108" s="187"/>
      <c r="S108" s="187"/>
      <c r="T108" s="187"/>
      <c r="U108" s="367"/>
    </row>
    <row r="109" spans="1:21" ht="13.5" customHeight="1" x14ac:dyDescent="0.2">
      <c r="G109" s="429"/>
      <c r="H109" s="429"/>
      <c r="I109" s="429"/>
      <c r="J109" s="429"/>
      <c r="K109" s="429"/>
      <c r="L109" s="429"/>
      <c r="M109" s="187"/>
      <c r="N109" s="161"/>
      <c r="O109" s="18"/>
      <c r="P109" s="18"/>
      <c r="Q109" s="161"/>
      <c r="R109" s="187"/>
      <c r="S109" s="187"/>
      <c r="T109" s="187"/>
      <c r="U109" s="367"/>
    </row>
    <row r="110" spans="1:21" ht="14.25" x14ac:dyDescent="0.2">
      <c r="G110" s="365"/>
      <c r="H110" s="365"/>
      <c r="I110" s="365"/>
      <c r="J110" s="365"/>
      <c r="K110" s="365"/>
      <c r="L110" s="365"/>
      <c r="M110" s="187"/>
      <c r="N110" s="187"/>
      <c r="O110" s="19"/>
      <c r="P110" s="19"/>
      <c r="Q110" s="161"/>
      <c r="R110" s="187"/>
      <c r="S110" s="186"/>
      <c r="T110" s="187"/>
      <c r="U110" s="368"/>
    </row>
    <row r="111" spans="1:21" ht="12.75" x14ac:dyDescent="0.2">
      <c r="C111" s="335"/>
      <c r="D111" s="335"/>
      <c r="E111" s="335"/>
      <c r="F111" s="335"/>
      <c r="G111" s="335"/>
      <c r="H111" s="413"/>
      <c r="I111" s="413"/>
      <c r="J111" s="336"/>
      <c r="M111" s="187"/>
      <c r="N111" s="161"/>
      <c r="O111" s="161"/>
      <c r="P111" s="161"/>
      <c r="Q111" s="161"/>
      <c r="R111" s="187"/>
      <c r="S111" s="187"/>
      <c r="T111" s="187"/>
      <c r="U111" s="367"/>
    </row>
    <row r="112" spans="1:21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 s="19"/>
      <c r="O112" s="161"/>
      <c r="P112" s="161"/>
      <c r="Q112" s="19"/>
      <c r="R112" s="19"/>
      <c r="S112" s="18"/>
      <c r="T112" s="187"/>
      <c r="U112" s="367"/>
    </row>
    <row r="113" spans="1:21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 s="161"/>
      <c r="O113" s="161"/>
      <c r="P113" s="161"/>
      <c r="Q113" s="161"/>
      <c r="R113" s="187"/>
      <c r="S113" s="187"/>
      <c r="T113" s="187"/>
      <c r="U113" s="367"/>
    </row>
    <row r="114" spans="1:21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 s="161"/>
      <c r="O114" s="161"/>
      <c r="P114" s="161"/>
      <c r="Q114" s="161"/>
      <c r="R114" s="187"/>
      <c r="S114" s="187"/>
      <c r="T114" s="187"/>
      <c r="U114" s="367"/>
    </row>
    <row r="115" spans="1:21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 s="161"/>
      <c r="O115" s="161"/>
      <c r="P115" s="161"/>
      <c r="Q115" s="161"/>
      <c r="R115" s="187"/>
      <c r="S115" s="187"/>
      <c r="T115" s="187"/>
      <c r="U115" s="367"/>
    </row>
    <row r="116" spans="1:21" ht="12.75" x14ac:dyDescent="0.2">
      <c r="A116"/>
      <c r="B116"/>
      <c r="C116"/>
      <c r="D116"/>
      <c r="E116"/>
      <c r="F116"/>
      <c r="G116"/>
      <c r="H116"/>
      <c r="I116"/>
      <c r="J116" s="366"/>
      <c r="K116" s="187"/>
      <c r="L116" s="187"/>
      <c r="M116" s="187"/>
      <c r="N116" s="161"/>
      <c r="O116" s="161"/>
      <c r="P116" s="161"/>
      <c r="Q116" s="161"/>
      <c r="R116" s="187"/>
      <c r="S116" s="187"/>
      <c r="T116" s="187"/>
      <c r="U116" s="367"/>
    </row>
    <row r="117" spans="1:21" ht="12.75" x14ac:dyDescent="0.2">
      <c r="A117"/>
      <c r="B117"/>
      <c r="C117"/>
      <c r="D117"/>
      <c r="E117"/>
      <c r="F117"/>
      <c r="G117"/>
      <c r="H117"/>
      <c r="I117"/>
      <c r="J117" s="366"/>
      <c r="K117" s="187"/>
      <c r="L117" s="187"/>
      <c r="M117" s="187"/>
      <c r="N117" s="161"/>
      <c r="O117" s="19"/>
      <c r="P117" s="19"/>
      <c r="Q117" s="161"/>
      <c r="R117" s="161"/>
      <c r="S117" s="187"/>
      <c r="T117" s="187"/>
      <c r="U117" s="367"/>
    </row>
    <row r="118" spans="1:21" ht="12.75" x14ac:dyDescent="0.2">
      <c r="A118"/>
      <c r="B118"/>
      <c r="C118"/>
      <c r="D118"/>
      <c r="E118"/>
      <c r="F118"/>
      <c r="G118"/>
      <c r="H118"/>
      <c r="I118"/>
      <c r="J118" s="366"/>
      <c r="K118" s="19"/>
      <c r="L118" s="19"/>
      <c r="M118" s="187"/>
      <c r="N118" s="161"/>
      <c r="O118" s="19"/>
      <c r="P118" s="19"/>
      <c r="Q118" s="161"/>
      <c r="R118" s="161"/>
      <c r="S118" s="187"/>
      <c r="T118" s="187"/>
      <c r="U118" s="367"/>
    </row>
    <row r="119" spans="1:21" ht="1.5" customHeight="1" x14ac:dyDescent="0.2">
      <c r="A119"/>
      <c r="B119"/>
      <c r="C119"/>
      <c r="D119"/>
      <c r="E119"/>
      <c r="F119"/>
      <c r="G119"/>
      <c r="H119"/>
      <c r="I119"/>
      <c r="J119" s="366"/>
      <c r="K119" s="187"/>
      <c r="L119" s="187"/>
      <c r="M119" s="187"/>
      <c r="N119" s="161"/>
      <c r="O119" s="19"/>
      <c r="P119" s="19"/>
      <c r="Q119" s="161"/>
      <c r="R119" s="187"/>
      <c r="S119" s="187"/>
      <c r="T119" s="187"/>
      <c r="U119" s="367"/>
    </row>
    <row r="120" spans="1:21" ht="3" customHeight="1" x14ac:dyDescent="0.2">
      <c r="A120"/>
      <c r="B120"/>
      <c r="C120"/>
      <c r="D120"/>
      <c r="E120"/>
      <c r="F120"/>
      <c r="G120"/>
      <c r="H120"/>
      <c r="I120"/>
      <c r="J120" s="41"/>
      <c r="K120" s="41"/>
      <c r="L120" s="41"/>
      <c r="M120" s="41"/>
      <c r="N120" s="41"/>
      <c r="O120" s="41"/>
      <c r="P120" s="41"/>
      <c r="Q120" s="41"/>
      <c r="R120" s="41"/>
      <c r="S120" s="41"/>
    </row>
    <row r="121" spans="1:21" ht="12.75" x14ac:dyDescent="0.2">
      <c r="A121"/>
      <c r="B121"/>
      <c r="C121"/>
      <c r="D121"/>
      <c r="E121"/>
      <c r="F121"/>
      <c r="G121"/>
      <c r="H121"/>
      <c r="I121"/>
    </row>
    <row r="122" spans="1:21" ht="12.75" x14ac:dyDescent="0.2">
      <c r="A122"/>
      <c r="B122"/>
      <c r="C122"/>
      <c r="D122"/>
      <c r="E122"/>
      <c r="F122"/>
      <c r="G122"/>
      <c r="H122"/>
      <c r="I122"/>
    </row>
    <row r="123" spans="1:21" ht="12.75" x14ac:dyDescent="0.2">
      <c r="A123"/>
      <c r="B123"/>
      <c r="C123"/>
      <c r="D123"/>
      <c r="E123"/>
      <c r="F123"/>
      <c r="G123"/>
      <c r="H123"/>
      <c r="I123"/>
      <c r="J123" s="41"/>
      <c r="K123" s="41"/>
      <c r="L123" s="41"/>
      <c r="M123" s="41"/>
      <c r="N123" s="41"/>
    </row>
    <row r="124" spans="1:21" ht="12.75" x14ac:dyDescent="0.2">
      <c r="A124"/>
      <c r="B124"/>
      <c r="C124"/>
      <c r="D124"/>
      <c r="E124"/>
      <c r="F124"/>
      <c r="G124"/>
      <c r="H124"/>
      <c r="I124"/>
      <c r="J124" s="41"/>
      <c r="K124" s="41"/>
      <c r="L124" s="41"/>
      <c r="M124" s="41"/>
      <c r="N124" s="41"/>
    </row>
    <row r="125" spans="1:21" ht="12.75" x14ac:dyDescent="0.2">
      <c r="A125"/>
      <c r="B125"/>
      <c r="C125"/>
      <c r="D125"/>
      <c r="E125"/>
      <c r="F125"/>
      <c r="G125"/>
      <c r="H125"/>
      <c r="I125"/>
      <c r="J125" s="41"/>
      <c r="K125" s="41"/>
      <c r="L125" s="41"/>
      <c r="M125" s="41"/>
      <c r="N125" s="41"/>
    </row>
    <row r="126" spans="1:21" ht="12.75" x14ac:dyDescent="0.2">
      <c r="A126"/>
      <c r="B126"/>
      <c r="C126"/>
      <c r="D126"/>
      <c r="E126"/>
      <c r="F126"/>
      <c r="G126"/>
      <c r="H126"/>
      <c r="I126"/>
      <c r="J126" s="41"/>
      <c r="K126" s="41"/>
      <c r="L126" s="41"/>
      <c r="M126" s="41"/>
      <c r="N126" s="41"/>
    </row>
    <row r="127" spans="1:21" ht="12.75" x14ac:dyDescent="0.2">
      <c r="A127"/>
      <c r="B127"/>
      <c r="C127"/>
      <c r="D127"/>
      <c r="E127"/>
      <c r="F127"/>
      <c r="G127"/>
      <c r="H127"/>
      <c r="I127"/>
      <c r="J127" s="41"/>
      <c r="K127" s="41"/>
      <c r="L127" s="41"/>
      <c r="M127" s="41"/>
      <c r="N127" s="41"/>
    </row>
    <row r="128" spans="1:21" ht="12.75" x14ac:dyDescent="0.2">
      <c r="A128"/>
      <c r="B128"/>
      <c r="C128"/>
      <c r="D128"/>
      <c r="E128"/>
      <c r="F128"/>
      <c r="G128"/>
      <c r="H128"/>
      <c r="I128"/>
    </row>
    <row r="129" spans="1:9" ht="12.75" x14ac:dyDescent="0.2">
      <c r="A129"/>
      <c r="B129"/>
      <c r="C129"/>
      <c r="D129"/>
      <c r="E129"/>
      <c r="F129"/>
      <c r="G129"/>
      <c r="H129"/>
      <c r="I129"/>
    </row>
    <row r="130" spans="1:9" ht="12.75" x14ac:dyDescent="0.2">
      <c r="A130"/>
      <c r="B130"/>
      <c r="C130"/>
      <c r="D130"/>
      <c r="E130"/>
      <c r="F130"/>
      <c r="G130"/>
      <c r="H130"/>
      <c r="I130"/>
    </row>
    <row r="131" spans="1:9" ht="12.75" x14ac:dyDescent="0.2">
      <c r="A131"/>
      <c r="B131"/>
      <c r="C131"/>
      <c r="D131"/>
      <c r="E131"/>
      <c r="F131"/>
      <c r="G131"/>
      <c r="H131"/>
      <c r="I131"/>
    </row>
    <row r="132" spans="1:9" ht="12.75" x14ac:dyDescent="0.2">
      <c r="A132"/>
      <c r="B132"/>
      <c r="C132"/>
      <c r="D132"/>
      <c r="E132"/>
      <c r="F132"/>
      <c r="G132"/>
      <c r="H132"/>
      <c r="I132"/>
    </row>
    <row r="133" spans="1:9" ht="12.75" x14ac:dyDescent="0.2">
      <c r="A133"/>
      <c r="B133"/>
      <c r="C133"/>
      <c r="D133"/>
      <c r="E133"/>
      <c r="F133"/>
      <c r="G133"/>
      <c r="H133"/>
      <c r="I133"/>
    </row>
    <row r="134" spans="1:9" ht="12.75" x14ac:dyDescent="0.2">
      <c r="A134"/>
      <c r="B134"/>
      <c r="C134"/>
      <c r="D134"/>
      <c r="E134"/>
      <c r="F134"/>
      <c r="G134"/>
      <c r="H134"/>
      <c r="I134"/>
    </row>
    <row r="135" spans="1:9" ht="12.75" x14ac:dyDescent="0.2">
      <c r="A135"/>
      <c r="B135"/>
      <c r="C135"/>
      <c r="D135"/>
      <c r="E135"/>
      <c r="F135"/>
      <c r="G135"/>
      <c r="H135"/>
      <c r="I135"/>
    </row>
    <row r="136" spans="1:9" ht="12.75" x14ac:dyDescent="0.2">
      <c r="A136"/>
      <c r="B136"/>
      <c r="C136"/>
      <c r="D136"/>
      <c r="E136"/>
      <c r="F136"/>
      <c r="G136"/>
      <c r="H136"/>
      <c r="I136"/>
    </row>
    <row r="137" spans="1:9" ht="12.75" x14ac:dyDescent="0.2">
      <c r="A137"/>
      <c r="B137"/>
      <c r="C137"/>
      <c r="D137"/>
      <c r="E137"/>
      <c r="F137"/>
      <c r="G137"/>
      <c r="H137"/>
      <c r="I137"/>
    </row>
    <row r="138" spans="1:9" ht="12.75" x14ac:dyDescent="0.2">
      <c r="A138"/>
      <c r="B138"/>
      <c r="C138"/>
      <c r="D138"/>
      <c r="E138"/>
      <c r="F138"/>
      <c r="G138"/>
      <c r="H138"/>
      <c r="I138"/>
    </row>
    <row r="139" spans="1:9" ht="12.75" x14ac:dyDescent="0.2">
      <c r="A139"/>
      <c r="B139"/>
      <c r="C139"/>
      <c r="D139"/>
      <c r="E139"/>
      <c r="F139"/>
      <c r="G139"/>
      <c r="H139"/>
      <c r="I139"/>
    </row>
    <row r="140" spans="1:9" ht="12.75" x14ac:dyDescent="0.2">
      <c r="A140"/>
      <c r="B140"/>
      <c r="C140"/>
      <c r="D140"/>
      <c r="E140"/>
      <c r="F140"/>
      <c r="G140"/>
      <c r="H140"/>
      <c r="I140"/>
    </row>
    <row r="141" spans="1:9" ht="12.75" customHeight="1" x14ac:dyDescent="0.2">
      <c r="A141"/>
      <c r="B141"/>
      <c r="C141"/>
      <c r="D141"/>
      <c r="E141"/>
      <c r="F141"/>
      <c r="G141"/>
      <c r="H141"/>
      <c r="I141"/>
    </row>
    <row r="142" spans="1:9" ht="11.25" customHeight="1" x14ac:dyDescent="0.2">
      <c r="A142"/>
      <c r="B142"/>
      <c r="C142"/>
      <c r="D142"/>
      <c r="E142"/>
      <c r="F142"/>
      <c r="G142"/>
      <c r="H142"/>
      <c r="I142"/>
    </row>
    <row r="143" spans="1:9" ht="11.25" customHeight="1" x14ac:dyDescent="0.2">
      <c r="A143"/>
      <c r="B143"/>
      <c r="C143"/>
      <c r="D143"/>
      <c r="E143"/>
      <c r="F143"/>
      <c r="G143"/>
      <c r="H143"/>
      <c r="I143"/>
    </row>
    <row r="144" spans="1:9" ht="11.25" customHeight="1" x14ac:dyDescent="0.2">
      <c r="A144"/>
      <c r="B144"/>
      <c r="C144"/>
      <c r="D144"/>
      <c r="E144"/>
      <c r="F144"/>
      <c r="G144"/>
      <c r="H144"/>
      <c r="I144"/>
    </row>
    <row r="145" spans="1:9" ht="12.75" x14ac:dyDescent="0.2">
      <c r="A145"/>
      <c r="B145"/>
      <c r="C145"/>
      <c r="D145"/>
      <c r="E145"/>
      <c r="F145"/>
      <c r="G145"/>
      <c r="H145"/>
      <c r="I145"/>
    </row>
    <row r="146" spans="1:9" ht="12.75" x14ac:dyDescent="0.2">
      <c r="A146"/>
      <c r="B146"/>
      <c r="C146"/>
      <c r="D146"/>
      <c r="E146"/>
      <c r="F146"/>
      <c r="G146"/>
      <c r="H146"/>
      <c r="I146"/>
    </row>
    <row r="147" spans="1:9" ht="12.75" x14ac:dyDescent="0.2">
      <c r="A147"/>
      <c r="B147"/>
      <c r="C147"/>
      <c r="D147"/>
      <c r="E147"/>
      <c r="F147"/>
      <c r="G147"/>
      <c r="H147"/>
      <c r="I147"/>
    </row>
    <row r="148" spans="1:9" ht="12.75" x14ac:dyDescent="0.2">
      <c r="A148"/>
      <c r="B148"/>
      <c r="C148"/>
      <c r="D148"/>
      <c r="E148"/>
      <c r="F148"/>
      <c r="G148"/>
      <c r="H148"/>
      <c r="I148"/>
    </row>
    <row r="149" spans="1:9" ht="12.75" x14ac:dyDescent="0.2">
      <c r="A149"/>
      <c r="B149"/>
      <c r="C149"/>
      <c r="D149"/>
      <c r="E149"/>
      <c r="F149"/>
      <c r="G149"/>
      <c r="H149"/>
      <c r="I149"/>
    </row>
    <row r="150" spans="1:9" ht="12.75" x14ac:dyDescent="0.2">
      <c r="A150"/>
      <c r="B150"/>
      <c r="C150"/>
      <c r="D150"/>
      <c r="E150"/>
      <c r="F150"/>
      <c r="G150"/>
      <c r="H150"/>
      <c r="I150"/>
    </row>
    <row r="151" spans="1:9" ht="12.75" x14ac:dyDescent="0.2">
      <c r="A151"/>
      <c r="B151"/>
      <c r="C151"/>
      <c r="D151"/>
      <c r="E151"/>
      <c r="F151"/>
      <c r="G151"/>
      <c r="H151"/>
      <c r="I151"/>
    </row>
    <row r="152" spans="1:9" ht="12.75" x14ac:dyDescent="0.2">
      <c r="A152"/>
      <c r="B152"/>
      <c r="C152"/>
      <c r="D152"/>
      <c r="E152"/>
      <c r="F152"/>
      <c r="G152"/>
      <c r="H152"/>
      <c r="I152"/>
    </row>
    <row r="153" spans="1:9" ht="12.75" x14ac:dyDescent="0.2">
      <c r="A153"/>
      <c r="B153"/>
      <c r="C153"/>
      <c r="D153"/>
      <c r="E153"/>
      <c r="F153"/>
      <c r="G153"/>
      <c r="H153"/>
      <c r="I153"/>
    </row>
    <row r="154" spans="1:9" ht="12.75" x14ac:dyDescent="0.2">
      <c r="A154"/>
      <c r="B154"/>
      <c r="C154"/>
      <c r="D154"/>
      <c r="E154"/>
      <c r="F154"/>
      <c r="G154"/>
      <c r="H154"/>
      <c r="I154"/>
    </row>
    <row r="155" spans="1:9" ht="12.75" x14ac:dyDescent="0.2">
      <c r="A155"/>
      <c r="B155"/>
      <c r="C155"/>
      <c r="D155"/>
      <c r="E155"/>
      <c r="F155"/>
      <c r="G155"/>
      <c r="H155"/>
      <c r="I155"/>
    </row>
    <row r="156" spans="1:9" ht="12.75" x14ac:dyDescent="0.2">
      <c r="A156"/>
      <c r="B156"/>
      <c r="C156"/>
      <c r="D156"/>
      <c r="E156"/>
      <c r="F156"/>
      <c r="G156"/>
      <c r="H156"/>
      <c r="I156"/>
    </row>
    <row r="157" spans="1:9" ht="12.75" x14ac:dyDescent="0.2">
      <c r="A157"/>
      <c r="B157"/>
      <c r="C157"/>
      <c r="D157"/>
      <c r="E157"/>
      <c r="F157"/>
      <c r="G157"/>
      <c r="H157"/>
      <c r="I157"/>
    </row>
    <row r="158" spans="1:9" ht="12.75" x14ac:dyDescent="0.2">
      <c r="A158"/>
      <c r="B158"/>
      <c r="C158"/>
      <c r="D158"/>
      <c r="E158"/>
      <c r="F158"/>
      <c r="G158"/>
      <c r="H158"/>
      <c r="I158"/>
    </row>
    <row r="159" spans="1:9" ht="12.75" x14ac:dyDescent="0.2">
      <c r="A159"/>
      <c r="B159"/>
      <c r="C159"/>
      <c r="D159"/>
      <c r="E159"/>
      <c r="F159"/>
      <c r="G159"/>
      <c r="H159"/>
      <c r="I159"/>
    </row>
    <row r="160" spans="1:9" ht="13.5" customHeight="1" x14ac:dyDescent="0.2">
      <c r="A160"/>
      <c r="B160"/>
      <c r="C160"/>
      <c r="D160"/>
      <c r="E160"/>
      <c r="F160"/>
      <c r="G160"/>
      <c r="H160"/>
      <c r="I160"/>
    </row>
    <row r="161" spans="1:12" ht="12.75" x14ac:dyDescent="0.2">
      <c r="A161"/>
      <c r="B161"/>
      <c r="C161"/>
      <c r="D161"/>
      <c r="E161"/>
      <c r="F161"/>
      <c r="G161"/>
      <c r="H161"/>
      <c r="I161"/>
    </row>
    <row r="162" spans="1:12" ht="12.75" x14ac:dyDescent="0.2">
      <c r="A162"/>
      <c r="B162"/>
      <c r="C162"/>
      <c r="D162"/>
      <c r="E162"/>
      <c r="F162"/>
      <c r="G162"/>
      <c r="H162"/>
      <c r="I162"/>
    </row>
    <row r="163" spans="1:12" ht="12.75" x14ac:dyDescent="0.2">
      <c r="A163"/>
      <c r="B163"/>
      <c r="C163"/>
      <c r="D163"/>
      <c r="E163"/>
      <c r="F163"/>
      <c r="G163"/>
      <c r="H163"/>
      <c r="I163"/>
    </row>
    <row r="164" spans="1:12" ht="12.75" x14ac:dyDescent="0.2">
      <c r="A164"/>
      <c r="B164"/>
      <c r="C164"/>
      <c r="D164"/>
      <c r="E164"/>
      <c r="F164"/>
      <c r="G164"/>
      <c r="H164"/>
      <c r="I164"/>
    </row>
    <row r="165" spans="1:12" ht="12.75" x14ac:dyDescent="0.2">
      <c r="A165"/>
      <c r="B165"/>
      <c r="C165"/>
      <c r="D165"/>
      <c r="E165"/>
      <c r="F165"/>
      <c r="G165"/>
      <c r="H165"/>
      <c r="I165"/>
    </row>
    <row r="166" spans="1:12" ht="12.75" x14ac:dyDescent="0.2">
      <c r="A166"/>
      <c r="B166"/>
      <c r="C166"/>
      <c r="D166"/>
      <c r="E166"/>
      <c r="F166"/>
      <c r="G166"/>
      <c r="H166"/>
      <c r="I166"/>
    </row>
    <row r="167" spans="1:12" ht="14.25" x14ac:dyDescent="0.2">
      <c r="A167"/>
      <c r="B167"/>
      <c r="C167"/>
      <c r="D167"/>
      <c r="E167"/>
      <c r="F167"/>
      <c r="G167"/>
      <c r="H167"/>
      <c r="I167"/>
      <c r="J167" s="364"/>
      <c r="K167" s="364"/>
      <c r="L167" s="364"/>
    </row>
    <row r="168" spans="1:12" ht="14.25" x14ac:dyDescent="0.2">
      <c r="A168"/>
      <c r="B168"/>
      <c r="C168"/>
      <c r="D168"/>
      <c r="E168"/>
      <c r="F168"/>
      <c r="G168"/>
      <c r="H168"/>
      <c r="I168"/>
      <c r="J168" s="365"/>
      <c r="K168" s="365"/>
      <c r="L168" s="365"/>
    </row>
    <row r="169" spans="1:12" ht="12.75" x14ac:dyDescent="0.2">
      <c r="A169"/>
      <c r="B169"/>
      <c r="C169"/>
      <c r="D169"/>
      <c r="E169"/>
      <c r="F169"/>
      <c r="G169"/>
      <c r="H169"/>
      <c r="I169"/>
      <c r="J169" s="336"/>
    </row>
    <row r="170" spans="1:12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ht="13.5" thickBot="1" x14ac:dyDescent="0.25">
      <c r="A171"/>
      <c r="B171"/>
      <c r="C171"/>
      <c r="D171"/>
      <c r="E171"/>
      <c r="F171"/>
      <c r="G171"/>
      <c r="H171"/>
      <c r="I171"/>
      <c r="J171" s="307"/>
      <c r="K171"/>
      <c r="L171"/>
    </row>
    <row r="172" spans="1:12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ht="12.75" x14ac:dyDescent="0.2">
      <c r="A174"/>
      <c r="B174"/>
      <c r="C174"/>
      <c r="D174"/>
      <c r="E174"/>
      <c r="F174"/>
      <c r="G174"/>
      <c r="H174"/>
      <c r="I174"/>
    </row>
    <row r="175" spans="1:12" ht="12.75" x14ac:dyDescent="0.2">
      <c r="A175"/>
      <c r="B175"/>
      <c r="C175"/>
      <c r="D175"/>
      <c r="E175"/>
      <c r="F175"/>
      <c r="G175"/>
      <c r="H175"/>
      <c r="I175"/>
    </row>
    <row r="176" spans="1:12" ht="13.5" customHeight="1" x14ac:dyDescent="0.2">
      <c r="A176"/>
      <c r="B176"/>
      <c r="C176"/>
      <c r="D176"/>
      <c r="E176"/>
      <c r="F176"/>
      <c r="G176"/>
      <c r="H176"/>
      <c r="I176"/>
    </row>
    <row r="177" spans="1:9" ht="12.75" x14ac:dyDescent="0.2">
      <c r="A177"/>
      <c r="B177"/>
      <c r="C177"/>
      <c r="D177"/>
      <c r="E177"/>
      <c r="F177"/>
      <c r="G177"/>
      <c r="H177"/>
      <c r="I177"/>
    </row>
    <row r="178" spans="1:9" ht="12.75" x14ac:dyDescent="0.2">
      <c r="A178"/>
      <c r="B178"/>
      <c r="C178"/>
      <c r="D178"/>
      <c r="E178"/>
      <c r="F178"/>
      <c r="G178"/>
      <c r="H178"/>
      <c r="I178"/>
    </row>
    <row r="179" spans="1:9" ht="12.75" x14ac:dyDescent="0.2">
      <c r="A179"/>
      <c r="B179"/>
      <c r="C179"/>
      <c r="D179"/>
      <c r="E179"/>
      <c r="F179"/>
      <c r="G179"/>
      <c r="H179"/>
      <c r="I179"/>
    </row>
    <row r="180" spans="1:9" ht="12.75" x14ac:dyDescent="0.2">
      <c r="A180"/>
      <c r="B180"/>
      <c r="C180"/>
      <c r="D180"/>
      <c r="E180"/>
      <c r="F180"/>
      <c r="G180"/>
      <c r="H180"/>
      <c r="I180"/>
    </row>
    <row r="181" spans="1:9" ht="12.75" x14ac:dyDescent="0.2">
      <c r="A181"/>
      <c r="B181"/>
      <c r="C181"/>
      <c r="D181"/>
      <c r="E181"/>
      <c r="F181"/>
      <c r="G181"/>
      <c r="H181"/>
      <c r="I181"/>
    </row>
    <row r="182" spans="1:9" ht="12.75" x14ac:dyDescent="0.2">
      <c r="A182"/>
      <c r="B182"/>
      <c r="C182"/>
      <c r="D182"/>
      <c r="E182"/>
      <c r="F182"/>
      <c r="G182"/>
      <c r="H182"/>
      <c r="I182"/>
    </row>
    <row r="183" spans="1:9" ht="12.75" x14ac:dyDescent="0.2">
      <c r="A183"/>
      <c r="B183"/>
      <c r="C183"/>
      <c r="D183"/>
      <c r="E183"/>
      <c r="F183"/>
      <c r="G183"/>
      <c r="H183"/>
      <c r="I183"/>
    </row>
    <row r="184" spans="1:9" ht="12.75" x14ac:dyDescent="0.2">
      <c r="A184"/>
      <c r="B184"/>
      <c r="C184"/>
      <c r="D184"/>
      <c r="E184"/>
      <c r="F184"/>
      <c r="G184"/>
      <c r="H184"/>
      <c r="I184"/>
    </row>
    <row r="185" spans="1:9" ht="12.75" x14ac:dyDescent="0.2">
      <c r="A185"/>
      <c r="B185"/>
      <c r="C185"/>
      <c r="D185"/>
      <c r="E185"/>
      <c r="F185"/>
      <c r="G185"/>
      <c r="H185"/>
      <c r="I185"/>
    </row>
    <row r="186" spans="1:9" ht="12.75" x14ac:dyDescent="0.2">
      <c r="A186"/>
      <c r="B186"/>
      <c r="C186"/>
      <c r="D186"/>
      <c r="E186"/>
      <c r="F186"/>
      <c r="G186"/>
      <c r="H186"/>
      <c r="I186"/>
    </row>
    <row r="187" spans="1:9" ht="12.75" x14ac:dyDescent="0.2">
      <c r="A187"/>
      <c r="B187"/>
      <c r="C187"/>
      <c r="D187"/>
      <c r="E187"/>
      <c r="F187"/>
      <c r="G187"/>
      <c r="H187"/>
      <c r="I187"/>
    </row>
    <row r="188" spans="1:9" ht="12.75" x14ac:dyDescent="0.2">
      <c r="A188"/>
      <c r="B188"/>
      <c r="C188"/>
      <c r="D188"/>
      <c r="E188"/>
      <c r="F188"/>
      <c r="G188"/>
      <c r="H188"/>
      <c r="I188"/>
    </row>
    <row r="189" spans="1:9" ht="12.75" x14ac:dyDescent="0.2">
      <c r="A189"/>
      <c r="B189"/>
      <c r="C189"/>
      <c r="D189"/>
      <c r="E189"/>
      <c r="F189"/>
      <c r="G189"/>
      <c r="H189"/>
      <c r="I189"/>
    </row>
    <row r="190" spans="1:9" ht="12.75" x14ac:dyDescent="0.2">
      <c r="A190"/>
      <c r="B190"/>
      <c r="C190"/>
      <c r="D190"/>
      <c r="E190"/>
      <c r="F190"/>
      <c r="G190"/>
      <c r="H190"/>
      <c r="I190"/>
    </row>
    <row r="191" spans="1:9" ht="12.75" x14ac:dyDescent="0.2">
      <c r="A191"/>
      <c r="B191"/>
      <c r="C191"/>
      <c r="D191"/>
      <c r="E191"/>
      <c r="F191"/>
      <c r="G191"/>
      <c r="H191"/>
      <c r="I191"/>
    </row>
    <row r="192" spans="1:9" ht="12.75" x14ac:dyDescent="0.2">
      <c r="A192"/>
      <c r="B192"/>
      <c r="C192"/>
      <c r="D192"/>
      <c r="E192"/>
      <c r="F192"/>
      <c r="G192"/>
      <c r="H192"/>
      <c r="I192"/>
    </row>
    <row r="193" spans="1:9" ht="12.75" x14ac:dyDescent="0.2">
      <c r="A193"/>
      <c r="B193"/>
      <c r="C193"/>
      <c r="D193"/>
      <c r="E193"/>
      <c r="F193"/>
      <c r="G193"/>
      <c r="H193"/>
      <c r="I193"/>
    </row>
    <row r="194" spans="1:9" ht="12.75" x14ac:dyDescent="0.2">
      <c r="A194"/>
      <c r="B194"/>
      <c r="C194"/>
      <c r="D194"/>
      <c r="E194"/>
      <c r="F194"/>
      <c r="G194"/>
      <c r="H194"/>
      <c r="I194"/>
    </row>
    <row r="195" spans="1:9" ht="12.75" x14ac:dyDescent="0.2">
      <c r="A195"/>
      <c r="B195"/>
      <c r="C195"/>
      <c r="D195"/>
      <c r="E195"/>
      <c r="F195"/>
      <c r="G195"/>
      <c r="H195"/>
      <c r="I195"/>
    </row>
    <row r="196" spans="1:9" ht="7.5" customHeight="1" x14ac:dyDescent="0.2">
      <c r="A196"/>
      <c r="B196"/>
      <c r="C196"/>
      <c r="D196"/>
      <c r="E196"/>
      <c r="F196"/>
      <c r="G196"/>
      <c r="H196"/>
      <c r="I196"/>
    </row>
    <row r="197" spans="1:9" ht="12.75" x14ac:dyDescent="0.2">
      <c r="A197"/>
      <c r="B197"/>
      <c r="C197"/>
      <c r="D197"/>
      <c r="E197"/>
      <c r="F197"/>
      <c r="G197"/>
      <c r="H197"/>
      <c r="I197"/>
    </row>
    <row r="198" spans="1:9" ht="12.75" x14ac:dyDescent="0.2">
      <c r="A198"/>
      <c r="B198"/>
      <c r="C198"/>
      <c r="D198"/>
      <c r="E198"/>
      <c r="F198"/>
      <c r="G198"/>
      <c r="H198"/>
      <c r="I198"/>
    </row>
    <row r="199" spans="1:9" ht="12.75" x14ac:dyDescent="0.2">
      <c r="A199"/>
      <c r="B199"/>
      <c r="C199"/>
      <c r="D199"/>
      <c r="E199"/>
      <c r="F199"/>
      <c r="G199"/>
      <c r="H199"/>
      <c r="I199"/>
    </row>
    <row r="200" spans="1:9" ht="12.75" x14ac:dyDescent="0.2">
      <c r="A200"/>
      <c r="B200"/>
      <c r="C200"/>
      <c r="D200"/>
      <c r="E200"/>
      <c r="F200"/>
      <c r="G200"/>
      <c r="H200"/>
      <c r="I200"/>
    </row>
    <row r="201" spans="1:9" ht="12.75" x14ac:dyDescent="0.2">
      <c r="A201"/>
      <c r="B201"/>
      <c r="C201"/>
      <c r="D201"/>
      <c r="E201"/>
      <c r="F201"/>
      <c r="G201"/>
      <c r="H201"/>
      <c r="I201"/>
    </row>
    <row r="202" spans="1:9" ht="12.75" x14ac:dyDescent="0.2">
      <c r="A202"/>
      <c r="B202"/>
      <c r="C202"/>
      <c r="D202"/>
      <c r="E202"/>
      <c r="F202"/>
      <c r="G202"/>
      <c r="H202"/>
      <c r="I202"/>
    </row>
    <row r="203" spans="1:9" ht="12.75" x14ac:dyDescent="0.2">
      <c r="A203"/>
      <c r="B203"/>
      <c r="C203"/>
      <c r="D203"/>
      <c r="E203"/>
      <c r="F203"/>
      <c r="G203"/>
      <c r="H203"/>
      <c r="I203"/>
    </row>
    <row r="204" spans="1:9" ht="12.75" x14ac:dyDescent="0.2">
      <c r="A204"/>
      <c r="B204"/>
      <c r="C204"/>
      <c r="D204"/>
      <c r="E204"/>
      <c r="F204"/>
      <c r="G204"/>
      <c r="H204"/>
      <c r="I204"/>
    </row>
    <row r="205" spans="1:9" ht="12.75" x14ac:dyDescent="0.2">
      <c r="A205"/>
      <c r="B205"/>
      <c r="C205"/>
      <c r="D205"/>
      <c r="E205"/>
      <c r="F205"/>
      <c r="G205"/>
      <c r="H205"/>
      <c r="I205"/>
    </row>
    <row r="206" spans="1:9" ht="12.75" x14ac:dyDescent="0.2">
      <c r="A206"/>
      <c r="B206"/>
      <c r="C206"/>
      <c r="D206"/>
      <c r="E206"/>
      <c r="F206"/>
      <c r="G206"/>
      <c r="H206"/>
      <c r="I206"/>
    </row>
    <row r="207" spans="1:9" ht="12.75" x14ac:dyDescent="0.2">
      <c r="A207"/>
      <c r="B207"/>
      <c r="C207"/>
      <c r="D207"/>
      <c r="E207"/>
      <c r="F207"/>
      <c r="G207"/>
      <c r="H207"/>
      <c r="I207"/>
    </row>
    <row r="208" spans="1:9" ht="12.75" x14ac:dyDescent="0.2">
      <c r="A208"/>
      <c r="B208"/>
      <c r="C208"/>
      <c r="D208"/>
      <c r="E208"/>
      <c r="F208"/>
      <c r="G208"/>
      <c r="H208"/>
      <c r="I208"/>
    </row>
  </sheetData>
  <mergeCells count="61">
    <mergeCell ref="A2:H2"/>
    <mergeCell ref="B65:C65"/>
    <mergeCell ref="D65:E65"/>
    <mergeCell ref="F65:G65"/>
    <mergeCell ref="S106:T106"/>
    <mergeCell ref="A57:H57"/>
    <mergeCell ref="A58:H58"/>
    <mergeCell ref="A60:A61"/>
    <mergeCell ref="B60:C60"/>
    <mergeCell ref="D60:E60"/>
    <mergeCell ref="F60:G60"/>
    <mergeCell ref="A3:H3"/>
    <mergeCell ref="E90:E91"/>
    <mergeCell ref="F90:F91"/>
    <mergeCell ref="G90:G91"/>
    <mergeCell ref="F74:G74"/>
    <mergeCell ref="U106:U107"/>
    <mergeCell ref="A72:A73"/>
    <mergeCell ref="B72:C72"/>
    <mergeCell ref="A65:A66"/>
    <mergeCell ref="M70:O70"/>
    <mergeCell ref="P70:R70"/>
    <mergeCell ref="J102:U102"/>
    <mergeCell ref="J103:U103"/>
    <mergeCell ref="J106:J107"/>
    <mergeCell ref="K106:L106"/>
    <mergeCell ref="M106:N106"/>
    <mergeCell ref="O106:P106"/>
    <mergeCell ref="Q106:R106"/>
    <mergeCell ref="B81:D81"/>
    <mergeCell ref="E81:G81"/>
    <mergeCell ref="D90:D91"/>
    <mergeCell ref="A1:H1"/>
    <mergeCell ref="B5:C5"/>
    <mergeCell ref="D5:E5"/>
    <mergeCell ref="F5:G5"/>
    <mergeCell ref="Q80:S80"/>
    <mergeCell ref="K80:M80"/>
    <mergeCell ref="N80:P80"/>
    <mergeCell ref="H5:H6"/>
    <mergeCell ref="A5:A6"/>
    <mergeCell ref="D72:E72"/>
    <mergeCell ref="F72:G72"/>
    <mergeCell ref="B73:C73"/>
    <mergeCell ref="D73:E73"/>
    <mergeCell ref="F73:G73"/>
    <mergeCell ref="B74:C74"/>
    <mergeCell ref="D74:E74"/>
    <mergeCell ref="A78:H78"/>
    <mergeCell ref="A79:H79"/>
    <mergeCell ref="A81:A83"/>
    <mergeCell ref="H90:H91"/>
    <mergeCell ref="J68:Q69"/>
    <mergeCell ref="A70:H70"/>
    <mergeCell ref="A69:I69"/>
    <mergeCell ref="A86:I86"/>
    <mergeCell ref="A87:I87"/>
    <mergeCell ref="A89:A91"/>
    <mergeCell ref="I89:I91"/>
    <mergeCell ref="B90:B91"/>
    <mergeCell ref="C90:C91"/>
  </mergeCells>
  <phoneticPr fontId="5" type="noConversion"/>
  <pageMargins left="0.7" right="0.57999999999999996" top="0.75" bottom="0.75" header="0.3" footer="0.3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workbookViewId="0">
      <selection activeCell="B19" sqref="B19"/>
    </sheetView>
  </sheetViews>
  <sheetFormatPr defaultRowHeight="12.75" x14ac:dyDescent="0.2"/>
  <cols>
    <col min="1" max="1" width="16.83203125" customWidth="1"/>
    <col min="2" max="2" width="8.5" customWidth="1"/>
    <col min="3" max="3" width="11.83203125" customWidth="1"/>
    <col min="4" max="4" width="10.5" customWidth="1"/>
    <col min="5" max="5" width="11.1640625" customWidth="1"/>
    <col min="6" max="6" width="8.83203125" customWidth="1"/>
    <col min="7" max="7" width="10.5" customWidth="1"/>
    <col min="8" max="8" width="18.1640625" customWidth="1"/>
    <col min="9" max="9" width="25.6640625" customWidth="1"/>
    <col min="10" max="10" width="7.1640625" customWidth="1"/>
    <col min="12" max="12" width="6" customWidth="1"/>
    <col min="15" max="15" width="8.5" customWidth="1"/>
    <col min="16" max="16" width="6.33203125" customWidth="1"/>
    <col min="17" max="17" width="5" customWidth="1"/>
    <col min="19" max="19" width="8.33203125" customWidth="1"/>
    <col min="20" max="20" width="6.6640625" customWidth="1"/>
  </cols>
  <sheetData>
    <row r="1" spans="1:14" ht="15.75" x14ac:dyDescent="0.25">
      <c r="A1" s="1081" t="s">
        <v>747</v>
      </c>
      <c r="B1" s="1081"/>
      <c r="C1" s="1081"/>
      <c r="D1" s="1081"/>
      <c r="E1" s="1081"/>
      <c r="F1" s="1081"/>
      <c r="G1" s="1081"/>
      <c r="H1" s="1081"/>
      <c r="I1" s="533"/>
      <c r="J1" s="37"/>
    </row>
    <row r="2" spans="1:14" ht="15.75" x14ac:dyDescent="0.25">
      <c r="A2" s="1081" t="s">
        <v>748</v>
      </c>
      <c r="B2" s="1090"/>
      <c r="C2" s="1090"/>
      <c r="D2" s="1090"/>
      <c r="E2" s="1090"/>
      <c r="F2" s="1090"/>
      <c r="G2" s="1090"/>
      <c r="H2" s="1090"/>
      <c r="I2" s="535"/>
      <c r="J2" s="37"/>
    </row>
    <row r="3" spans="1:14" ht="15.75" x14ac:dyDescent="0.25">
      <c r="A3" s="1088" t="s">
        <v>749</v>
      </c>
      <c r="B3" s="1089"/>
      <c r="C3" s="1089"/>
      <c r="D3" s="1089"/>
      <c r="E3" s="1089"/>
      <c r="F3" s="1089"/>
      <c r="G3" s="1089"/>
      <c r="H3" s="1089"/>
      <c r="I3" s="534"/>
      <c r="J3" s="37"/>
    </row>
    <row r="4" spans="1:14" ht="15.75" customHeight="1" x14ac:dyDescent="0.2">
      <c r="A4" s="250" t="s">
        <v>805</v>
      </c>
      <c r="B4" s="250"/>
      <c r="C4" s="250"/>
      <c r="D4" s="250"/>
      <c r="E4" s="250"/>
      <c r="F4" s="251"/>
      <c r="G4" s="251"/>
      <c r="H4" s="507" t="s">
        <v>804</v>
      </c>
      <c r="I4" s="507"/>
    </row>
    <row r="5" spans="1:14" ht="6" customHeight="1" thickBot="1" x14ac:dyDescent="0.25">
      <c r="A5" s="250"/>
      <c r="B5" s="250"/>
      <c r="C5" s="250"/>
      <c r="D5" s="250"/>
      <c r="E5" s="250"/>
      <c r="F5" s="251"/>
      <c r="G5" s="251"/>
      <c r="H5" s="251"/>
      <c r="I5" s="251"/>
    </row>
    <row r="6" spans="1:14" ht="16.5" customHeight="1" thickBot="1" x14ac:dyDescent="0.25">
      <c r="A6" s="1036" t="s">
        <v>364</v>
      </c>
      <c r="B6" s="1082" t="s">
        <v>471</v>
      </c>
      <c r="C6" s="1083"/>
      <c r="D6" s="1084" t="s">
        <v>440</v>
      </c>
      <c r="E6" s="1085"/>
      <c r="F6" s="1086" t="s">
        <v>439</v>
      </c>
      <c r="G6" s="1087"/>
      <c r="H6" s="1036" t="s">
        <v>363</v>
      </c>
      <c r="I6" s="532"/>
      <c r="J6" s="506"/>
    </row>
    <row r="7" spans="1:14" ht="38.25" customHeight="1" thickBot="1" x14ac:dyDescent="0.25">
      <c r="A7" s="1037"/>
      <c r="B7" s="330" t="s">
        <v>365</v>
      </c>
      <c r="C7" s="328" t="s">
        <v>611</v>
      </c>
      <c r="D7" s="330" t="s">
        <v>385</v>
      </c>
      <c r="E7" s="328" t="s">
        <v>612</v>
      </c>
      <c r="F7" s="328" t="s">
        <v>366</v>
      </c>
      <c r="G7" s="328" t="s">
        <v>611</v>
      </c>
      <c r="H7" s="1037"/>
      <c r="I7" s="532"/>
    </row>
    <row r="8" spans="1:14" ht="17.100000000000001" customHeight="1" x14ac:dyDescent="0.2">
      <c r="A8" s="783" t="s">
        <v>30</v>
      </c>
      <c r="B8" s="826">
        <f t="shared" ref="B8:G8" si="0">SUM(B9:B42)</f>
        <v>68179</v>
      </c>
      <c r="C8" s="826">
        <f t="shared" si="0"/>
        <v>94995</v>
      </c>
      <c r="D8" s="826">
        <f t="shared" si="0"/>
        <v>109452</v>
      </c>
      <c r="E8" s="826">
        <f t="shared" si="0"/>
        <v>338420</v>
      </c>
      <c r="F8" s="826">
        <f t="shared" si="0"/>
        <v>134225</v>
      </c>
      <c r="G8" s="827">
        <f t="shared" si="0"/>
        <v>173912</v>
      </c>
      <c r="H8" s="828" t="s">
        <v>470</v>
      </c>
      <c r="I8" s="536"/>
      <c r="J8" s="52"/>
      <c r="L8" s="52"/>
      <c r="N8" s="62"/>
    </row>
    <row r="9" spans="1:14" ht="17.100000000000001" customHeight="1" x14ac:dyDescent="0.2">
      <c r="A9" s="399" t="s">
        <v>13</v>
      </c>
      <c r="B9" s="569">
        <v>212</v>
      </c>
      <c r="C9" s="314">
        <v>360</v>
      </c>
      <c r="D9" s="525">
        <v>100</v>
      </c>
      <c r="E9" s="525">
        <v>300</v>
      </c>
      <c r="F9" s="187">
        <v>0</v>
      </c>
      <c r="G9" s="420">
        <v>0</v>
      </c>
      <c r="H9" s="398" t="s">
        <v>502</v>
      </c>
      <c r="I9" s="536"/>
      <c r="J9" s="52"/>
      <c r="L9" s="52"/>
      <c r="N9" s="62"/>
    </row>
    <row r="10" spans="1:14" ht="17.100000000000001" customHeight="1" x14ac:dyDescent="0.2">
      <c r="A10" s="829" t="s">
        <v>15</v>
      </c>
      <c r="B10" s="830">
        <v>60</v>
      </c>
      <c r="C10" s="831">
        <v>48</v>
      </c>
      <c r="D10" s="832">
        <v>0</v>
      </c>
      <c r="E10" s="832">
        <v>0</v>
      </c>
      <c r="F10" s="833">
        <v>9000</v>
      </c>
      <c r="G10" s="834">
        <v>13500</v>
      </c>
      <c r="H10" s="835" t="s">
        <v>503</v>
      </c>
      <c r="I10" s="536"/>
      <c r="J10" s="52"/>
      <c r="L10" s="52"/>
      <c r="N10" s="62"/>
    </row>
    <row r="11" spans="1:14" ht="17.100000000000001" customHeight="1" x14ac:dyDescent="0.2">
      <c r="A11" s="399" t="s">
        <v>14</v>
      </c>
      <c r="B11" s="569">
        <v>106</v>
      </c>
      <c r="C11" s="314">
        <v>159</v>
      </c>
      <c r="D11" s="525">
        <v>0</v>
      </c>
      <c r="E11" s="525">
        <v>0</v>
      </c>
      <c r="F11" s="187">
        <v>11352</v>
      </c>
      <c r="G11" s="420">
        <v>15000</v>
      </c>
      <c r="H11" s="398" t="s">
        <v>504</v>
      </c>
      <c r="I11" s="536"/>
      <c r="J11" s="52"/>
      <c r="L11" s="52"/>
      <c r="N11" s="62"/>
    </row>
    <row r="12" spans="1:14" ht="17.100000000000001" customHeight="1" x14ac:dyDescent="0.2">
      <c r="A12" s="829" t="s">
        <v>17</v>
      </c>
      <c r="B12" s="830">
        <v>1686</v>
      </c>
      <c r="C12" s="787">
        <v>1686</v>
      </c>
      <c r="D12" s="832">
        <v>0</v>
      </c>
      <c r="E12" s="832">
        <v>0</v>
      </c>
      <c r="F12" s="833">
        <v>465</v>
      </c>
      <c r="G12" s="834">
        <v>465</v>
      </c>
      <c r="H12" s="835" t="s">
        <v>296</v>
      </c>
      <c r="I12" s="536"/>
      <c r="J12" s="52"/>
      <c r="L12" s="52"/>
      <c r="N12" s="62"/>
    </row>
    <row r="13" spans="1:14" ht="17.100000000000001" customHeight="1" x14ac:dyDescent="0.2">
      <c r="A13" s="399" t="s">
        <v>16</v>
      </c>
      <c r="B13" s="569">
        <v>112</v>
      </c>
      <c r="C13" s="52">
        <v>235</v>
      </c>
      <c r="D13" s="525">
        <v>0</v>
      </c>
      <c r="E13" s="525">
        <v>0</v>
      </c>
      <c r="F13" s="187">
        <v>3130</v>
      </c>
      <c r="G13" s="420">
        <v>6573</v>
      </c>
      <c r="H13" s="398" t="s">
        <v>505</v>
      </c>
      <c r="I13" s="536"/>
      <c r="J13" s="52"/>
      <c r="L13" s="52"/>
      <c r="N13" s="62"/>
    </row>
    <row r="14" spans="1:14" ht="17.100000000000001" customHeight="1" x14ac:dyDescent="0.2">
      <c r="A14" s="829" t="s">
        <v>22</v>
      </c>
      <c r="B14" s="830">
        <v>114</v>
      </c>
      <c r="C14" s="787">
        <v>159</v>
      </c>
      <c r="D14" s="832">
        <v>6352</v>
      </c>
      <c r="E14" s="832">
        <v>18421</v>
      </c>
      <c r="F14" s="833">
        <v>27032</v>
      </c>
      <c r="G14" s="834">
        <v>38000</v>
      </c>
      <c r="H14" s="835" t="s">
        <v>506</v>
      </c>
      <c r="I14" s="536"/>
      <c r="J14" s="52"/>
      <c r="L14" s="52"/>
      <c r="N14" s="62"/>
    </row>
    <row r="15" spans="1:14" ht="17.100000000000001" customHeight="1" x14ac:dyDescent="0.2">
      <c r="A15" s="399" t="s">
        <v>23</v>
      </c>
      <c r="B15" s="569">
        <v>228</v>
      </c>
      <c r="C15" s="52">
        <v>410</v>
      </c>
      <c r="D15" s="525">
        <v>3792</v>
      </c>
      <c r="E15" s="525">
        <v>10049</v>
      </c>
      <c r="F15" s="187">
        <v>0</v>
      </c>
      <c r="G15" s="420">
        <v>0</v>
      </c>
      <c r="H15" s="398" t="s">
        <v>525</v>
      </c>
      <c r="I15" s="536"/>
      <c r="J15" s="52"/>
      <c r="L15" s="52"/>
      <c r="N15" s="62"/>
    </row>
    <row r="16" spans="1:14" ht="17.100000000000001" customHeight="1" x14ac:dyDescent="0.2">
      <c r="A16" s="829" t="s">
        <v>104</v>
      </c>
      <c r="B16" s="830">
        <v>42</v>
      </c>
      <c r="C16" s="787">
        <v>50</v>
      </c>
      <c r="D16" s="832">
        <v>0</v>
      </c>
      <c r="E16" s="832">
        <v>0</v>
      </c>
      <c r="F16" s="833">
        <v>0</v>
      </c>
      <c r="G16" s="834">
        <v>0</v>
      </c>
      <c r="H16" s="836" t="s">
        <v>173</v>
      </c>
      <c r="I16" s="536"/>
      <c r="J16" s="52"/>
      <c r="L16" s="52"/>
      <c r="N16" s="62"/>
    </row>
    <row r="17" spans="1:14" ht="17.100000000000001" customHeight="1" x14ac:dyDescent="0.2">
      <c r="A17" s="399" t="s">
        <v>33</v>
      </c>
      <c r="B17" s="569">
        <v>5764</v>
      </c>
      <c r="C17" s="52">
        <v>10374</v>
      </c>
      <c r="D17" s="525">
        <v>15879</v>
      </c>
      <c r="E17" s="525">
        <v>55687</v>
      </c>
      <c r="F17" s="187">
        <v>213</v>
      </c>
      <c r="G17" s="420">
        <v>372</v>
      </c>
      <c r="H17" s="398" t="s">
        <v>526</v>
      </c>
      <c r="I17" s="536"/>
      <c r="J17" s="52"/>
      <c r="K17" s="8"/>
      <c r="L17" s="52"/>
      <c r="N17" s="62"/>
    </row>
    <row r="18" spans="1:14" ht="17.100000000000001" customHeight="1" x14ac:dyDescent="0.2">
      <c r="A18" s="829" t="s">
        <v>12</v>
      </c>
      <c r="B18" s="830">
        <v>1200</v>
      </c>
      <c r="C18" s="787">
        <v>1200</v>
      </c>
      <c r="D18" s="832">
        <v>600</v>
      </c>
      <c r="E18" s="832">
        <v>1365</v>
      </c>
      <c r="F18" s="833">
        <v>0</v>
      </c>
      <c r="G18" s="834">
        <v>0</v>
      </c>
      <c r="H18" s="835" t="s">
        <v>508</v>
      </c>
      <c r="I18" s="536"/>
      <c r="J18" s="52"/>
      <c r="L18" s="52"/>
      <c r="N18" s="62"/>
    </row>
    <row r="19" spans="1:14" ht="17.100000000000001" customHeight="1" x14ac:dyDescent="0.2">
      <c r="A19" s="399" t="s">
        <v>21</v>
      </c>
      <c r="B19" s="569">
        <v>3600</v>
      </c>
      <c r="C19" s="52">
        <v>7560</v>
      </c>
      <c r="D19" s="525">
        <v>0</v>
      </c>
      <c r="E19" s="525">
        <v>0</v>
      </c>
      <c r="F19" s="187">
        <v>0</v>
      </c>
      <c r="G19" s="420">
        <v>0</v>
      </c>
      <c r="H19" s="398" t="s">
        <v>509</v>
      </c>
      <c r="I19" s="536"/>
      <c r="J19" s="52"/>
      <c r="L19" s="52"/>
      <c r="N19" s="62"/>
    </row>
    <row r="20" spans="1:14" ht="17.100000000000001" customHeight="1" x14ac:dyDescent="0.2">
      <c r="A20" s="829" t="s">
        <v>19</v>
      </c>
      <c r="B20" s="830">
        <v>570</v>
      </c>
      <c r="C20" s="787">
        <v>627</v>
      </c>
      <c r="D20" s="832">
        <v>0</v>
      </c>
      <c r="E20" s="832">
        <v>0</v>
      </c>
      <c r="F20" s="833">
        <v>680</v>
      </c>
      <c r="G20" s="834">
        <v>1000</v>
      </c>
      <c r="H20" s="835" t="s">
        <v>193</v>
      </c>
      <c r="I20" s="536"/>
      <c r="J20" s="52"/>
      <c r="L20" s="52"/>
      <c r="N20" s="62"/>
    </row>
    <row r="21" spans="1:14" ht="17.100000000000001" customHeight="1" x14ac:dyDescent="0.2">
      <c r="A21" s="399" t="s">
        <v>194</v>
      </c>
      <c r="B21" s="569">
        <v>38</v>
      </c>
      <c r="C21" s="52">
        <v>64</v>
      </c>
      <c r="D21" s="525">
        <v>945</v>
      </c>
      <c r="E21" s="525">
        <v>1985</v>
      </c>
      <c r="F21" s="187">
        <v>970</v>
      </c>
      <c r="G21" s="420">
        <v>1200</v>
      </c>
      <c r="H21" s="398" t="s">
        <v>181</v>
      </c>
      <c r="I21" s="536"/>
      <c r="J21" s="52"/>
      <c r="L21" s="52"/>
      <c r="N21" s="62"/>
    </row>
    <row r="22" spans="1:14" ht="17.100000000000001" customHeight="1" x14ac:dyDescent="0.2">
      <c r="A22" s="829" t="s">
        <v>20</v>
      </c>
      <c r="B22" s="830">
        <v>180</v>
      </c>
      <c r="C22" s="787">
        <v>288</v>
      </c>
      <c r="D22" s="832">
        <v>2771</v>
      </c>
      <c r="E22" s="832">
        <v>8716</v>
      </c>
      <c r="F22" s="833">
        <v>5150</v>
      </c>
      <c r="G22" s="834">
        <v>1081</v>
      </c>
      <c r="H22" s="835" t="s">
        <v>510</v>
      </c>
      <c r="I22" s="536"/>
      <c r="J22" s="52"/>
      <c r="L22" s="52"/>
      <c r="N22" s="62"/>
    </row>
    <row r="23" spans="1:14" ht="17.100000000000001" customHeight="1" x14ac:dyDescent="0.2">
      <c r="A23" s="399" t="s">
        <v>24</v>
      </c>
      <c r="B23" s="569">
        <v>226</v>
      </c>
      <c r="C23" s="52">
        <v>474</v>
      </c>
      <c r="D23" s="525">
        <v>354</v>
      </c>
      <c r="E23" s="525">
        <v>991</v>
      </c>
      <c r="F23" s="187">
        <v>9268</v>
      </c>
      <c r="G23" s="420">
        <v>1853</v>
      </c>
      <c r="H23" s="396" t="s">
        <v>511</v>
      </c>
      <c r="I23" s="536"/>
      <c r="J23" s="52"/>
      <c r="L23" s="52"/>
      <c r="N23" s="62"/>
    </row>
    <row r="24" spans="1:14" ht="17.100000000000001" customHeight="1" x14ac:dyDescent="0.2">
      <c r="A24" s="829" t="s">
        <v>45</v>
      </c>
      <c r="B24" s="830">
        <v>0</v>
      </c>
      <c r="C24" s="787">
        <v>0</v>
      </c>
      <c r="D24" s="837">
        <v>0</v>
      </c>
      <c r="E24" s="832">
        <v>0</v>
      </c>
      <c r="F24" s="833">
        <v>3000</v>
      </c>
      <c r="G24" s="834">
        <v>3000</v>
      </c>
      <c r="H24" s="838" t="s">
        <v>139</v>
      </c>
      <c r="I24" s="536"/>
      <c r="J24" s="52"/>
      <c r="L24" s="52"/>
      <c r="N24" s="62"/>
    </row>
    <row r="25" spans="1:14" ht="17.100000000000001" customHeight="1" x14ac:dyDescent="0.2">
      <c r="A25" s="399" t="s">
        <v>8</v>
      </c>
      <c r="B25" s="569">
        <v>858</v>
      </c>
      <c r="C25" s="52">
        <v>1030</v>
      </c>
      <c r="D25" s="525">
        <v>1667</v>
      </c>
      <c r="E25" s="525">
        <v>5030</v>
      </c>
      <c r="F25" s="187">
        <v>180</v>
      </c>
      <c r="G25" s="420">
        <v>90</v>
      </c>
      <c r="H25" s="653" t="s">
        <v>704</v>
      </c>
      <c r="I25" s="536"/>
      <c r="J25" s="52"/>
      <c r="L25" s="52"/>
      <c r="N25" s="62"/>
    </row>
    <row r="26" spans="1:14" ht="17.100000000000001" customHeight="1" x14ac:dyDescent="0.2">
      <c r="A26" s="829" t="s">
        <v>7</v>
      </c>
      <c r="B26" s="830">
        <v>6436</v>
      </c>
      <c r="C26" s="787">
        <v>11585</v>
      </c>
      <c r="D26" s="832">
        <v>25574</v>
      </c>
      <c r="E26" s="832">
        <v>78001</v>
      </c>
      <c r="F26" s="833">
        <v>0</v>
      </c>
      <c r="G26" s="834">
        <v>0</v>
      </c>
      <c r="H26" s="835" t="s">
        <v>527</v>
      </c>
      <c r="I26" s="536"/>
      <c r="J26" s="52"/>
      <c r="L26" s="52"/>
      <c r="N26" s="62"/>
    </row>
    <row r="27" spans="1:14" ht="17.100000000000001" customHeight="1" x14ac:dyDescent="0.2">
      <c r="A27" s="399" t="s">
        <v>6</v>
      </c>
      <c r="B27" s="569">
        <v>854</v>
      </c>
      <c r="C27" s="52">
        <v>1708</v>
      </c>
      <c r="D27" s="525">
        <v>38700</v>
      </c>
      <c r="E27" s="525">
        <v>119970</v>
      </c>
      <c r="F27" s="187">
        <v>2380</v>
      </c>
      <c r="G27" s="420">
        <v>23800</v>
      </c>
      <c r="H27" s="398" t="s">
        <v>44</v>
      </c>
      <c r="I27" s="536"/>
      <c r="J27" s="52"/>
      <c r="L27" s="52"/>
      <c r="N27" s="62"/>
    </row>
    <row r="28" spans="1:14" ht="17.100000000000001" customHeight="1" x14ac:dyDescent="0.2">
      <c r="A28" s="829" t="s">
        <v>5</v>
      </c>
      <c r="B28" s="830">
        <v>300</v>
      </c>
      <c r="C28" s="787">
        <v>240</v>
      </c>
      <c r="D28" s="832">
        <v>0</v>
      </c>
      <c r="E28" s="832">
        <v>0</v>
      </c>
      <c r="F28" s="833"/>
      <c r="G28" s="834"/>
      <c r="H28" s="835" t="s">
        <v>514</v>
      </c>
      <c r="I28" s="536"/>
      <c r="J28" s="52"/>
      <c r="L28" s="52"/>
      <c r="N28" s="62"/>
    </row>
    <row r="29" spans="1:14" ht="17.100000000000001" customHeight="1" x14ac:dyDescent="0.2">
      <c r="A29" s="399" t="s">
        <v>4</v>
      </c>
      <c r="B29" s="569">
        <v>10380</v>
      </c>
      <c r="C29" s="52">
        <v>10380</v>
      </c>
      <c r="D29" s="525">
        <v>1822</v>
      </c>
      <c r="E29" s="525">
        <v>5466</v>
      </c>
      <c r="F29" s="187">
        <v>36600</v>
      </c>
      <c r="G29" s="420">
        <v>29500</v>
      </c>
      <c r="H29" s="398" t="s">
        <v>46</v>
      </c>
      <c r="I29" s="536"/>
      <c r="J29" s="52"/>
      <c r="L29" s="52"/>
      <c r="N29" s="62"/>
    </row>
    <row r="30" spans="1:14" ht="17.100000000000001" customHeight="1" x14ac:dyDescent="0.2">
      <c r="A30" s="829" t="s">
        <v>234</v>
      </c>
      <c r="B30" s="830">
        <v>2010</v>
      </c>
      <c r="C30" s="787">
        <v>2010</v>
      </c>
      <c r="D30" s="837">
        <v>48</v>
      </c>
      <c r="E30" s="832">
        <v>36</v>
      </c>
      <c r="F30" s="833">
        <v>380</v>
      </c>
      <c r="G30" s="834">
        <v>334</v>
      </c>
      <c r="H30" s="835" t="s">
        <v>47</v>
      </c>
      <c r="I30" s="536"/>
      <c r="J30" s="52"/>
      <c r="L30" s="52"/>
      <c r="N30" s="62"/>
    </row>
    <row r="31" spans="1:14" ht="17.100000000000001" customHeight="1" x14ac:dyDescent="0.2">
      <c r="A31" s="399" t="s">
        <v>11</v>
      </c>
      <c r="B31" s="569">
        <v>1650</v>
      </c>
      <c r="C31" s="52">
        <v>1980</v>
      </c>
      <c r="D31" s="525">
        <v>0</v>
      </c>
      <c r="E31" s="525">
        <v>0</v>
      </c>
      <c r="F31" s="187">
        <v>455</v>
      </c>
      <c r="G31" s="420">
        <v>546</v>
      </c>
      <c r="H31" s="398" t="s">
        <v>54</v>
      </c>
      <c r="I31" s="536"/>
      <c r="J31" s="52"/>
      <c r="L31" s="52"/>
      <c r="N31" s="62"/>
    </row>
    <row r="32" spans="1:14" ht="17.100000000000001" customHeight="1" x14ac:dyDescent="0.2">
      <c r="A32" s="829" t="s">
        <v>274</v>
      </c>
      <c r="B32" s="830">
        <v>812</v>
      </c>
      <c r="C32" s="787">
        <v>1461</v>
      </c>
      <c r="D32" s="837">
        <v>789</v>
      </c>
      <c r="E32" s="832">
        <v>2867</v>
      </c>
      <c r="F32" s="833">
        <v>12178</v>
      </c>
      <c r="G32" s="834">
        <v>20596</v>
      </c>
      <c r="H32" s="835" t="s">
        <v>524</v>
      </c>
      <c r="I32" s="536"/>
      <c r="J32" s="52"/>
      <c r="L32" s="52"/>
      <c r="N32" s="62"/>
    </row>
    <row r="33" spans="1:14" ht="17.100000000000001" customHeight="1" x14ac:dyDescent="0.2">
      <c r="A33" s="399" t="s">
        <v>178</v>
      </c>
      <c r="B33" s="569">
        <v>486</v>
      </c>
      <c r="C33" s="52">
        <v>680</v>
      </c>
      <c r="D33" s="525">
        <v>89</v>
      </c>
      <c r="E33" s="525">
        <v>365</v>
      </c>
      <c r="F33" s="187">
        <v>6000</v>
      </c>
      <c r="G33" s="420">
        <v>10200</v>
      </c>
      <c r="H33" s="398" t="s">
        <v>516</v>
      </c>
      <c r="I33" s="536"/>
      <c r="J33" s="52"/>
      <c r="L33" s="52"/>
      <c r="N33" s="62"/>
    </row>
    <row r="34" spans="1:14" ht="17.100000000000001" customHeight="1" x14ac:dyDescent="0.2">
      <c r="A34" s="829" t="s">
        <v>27</v>
      </c>
      <c r="B34" s="830">
        <v>300</v>
      </c>
      <c r="C34" s="831">
        <v>270</v>
      </c>
      <c r="D34" s="832">
        <v>0</v>
      </c>
      <c r="E34" s="832">
        <v>0</v>
      </c>
      <c r="F34" s="833">
        <v>0</v>
      </c>
      <c r="G34" s="834">
        <v>0</v>
      </c>
      <c r="H34" s="835" t="s">
        <v>517</v>
      </c>
      <c r="I34" s="536"/>
      <c r="J34" s="52"/>
      <c r="L34" s="52"/>
      <c r="N34" s="62"/>
    </row>
    <row r="35" spans="1:14" ht="17.100000000000001" customHeight="1" x14ac:dyDescent="0.2">
      <c r="A35" s="399" t="s">
        <v>25</v>
      </c>
      <c r="B35" s="569">
        <v>900</v>
      </c>
      <c r="C35" s="314">
        <v>360</v>
      </c>
      <c r="D35" s="525">
        <v>0</v>
      </c>
      <c r="E35" s="525">
        <v>0</v>
      </c>
      <c r="F35" s="187">
        <v>350</v>
      </c>
      <c r="G35" s="420">
        <v>332</v>
      </c>
      <c r="H35" s="398" t="s">
        <v>518</v>
      </c>
      <c r="I35" s="536"/>
      <c r="J35" s="52"/>
      <c r="L35" s="52"/>
      <c r="N35" s="62"/>
    </row>
    <row r="36" spans="1:14" ht="17.100000000000001" customHeight="1" x14ac:dyDescent="0.2">
      <c r="A36" s="829" t="s">
        <v>295</v>
      </c>
      <c r="B36" s="830">
        <v>5900</v>
      </c>
      <c r="C36" s="831">
        <v>7670</v>
      </c>
      <c r="D36" s="832">
        <v>0</v>
      </c>
      <c r="E36" s="832">
        <v>0</v>
      </c>
      <c r="F36" s="833">
        <v>4364</v>
      </c>
      <c r="G36" s="834">
        <v>4364</v>
      </c>
      <c r="H36" s="835" t="s">
        <v>519</v>
      </c>
      <c r="I36" s="536"/>
      <c r="J36" s="52"/>
      <c r="L36" s="52"/>
      <c r="N36" s="62"/>
    </row>
    <row r="37" spans="1:14" ht="17.100000000000001" customHeight="1" x14ac:dyDescent="0.2">
      <c r="A37" s="399" t="s">
        <v>2</v>
      </c>
      <c r="B37" s="569">
        <v>6540</v>
      </c>
      <c r="C37" s="314">
        <v>8502</v>
      </c>
      <c r="D37" s="525">
        <v>0</v>
      </c>
      <c r="E37" s="525">
        <v>0</v>
      </c>
      <c r="F37" s="187">
        <v>50</v>
      </c>
      <c r="G37" s="420">
        <v>50</v>
      </c>
      <c r="H37" s="398" t="s">
        <v>528</v>
      </c>
      <c r="I37" s="536"/>
      <c r="J37" s="52"/>
      <c r="L37" s="52"/>
      <c r="N37" s="62"/>
    </row>
    <row r="38" spans="1:14" ht="17.100000000000001" customHeight="1" x14ac:dyDescent="0.2">
      <c r="A38" s="829" t="s">
        <v>26</v>
      </c>
      <c r="B38" s="830">
        <v>5885</v>
      </c>
      <c r="C38" s="831">
        <v>11770</v>
      </c>
      <c r="D38" s="832">
        <v>0</v>
      </c>
      <c r="E38" s="832">
        <v>0</v>
      </c>
      <c r="F38" s="833">
        <v>0</v>
      </c>
      <c r="G38" s="834">
        <v>0</v>
      </c>
      <c r="H38" s="835" t="s">
        <v>182</v>
      </c>
      <c r="I38" s="536"/>
      <c r="J38" s="52"/>
      <c r="L38" s="52"/>
      <c r="N38" s="62"/>
    </row>
    <row r="39" spans="1:14" ht="17.100000000000001" customHeight="1" x14ac:dyDescent="0.2">
      <c r="A39" s="399" t="s">
        <v>10</v>
      </c>
      <c r="B39" s="569">
        <v>66</v>
      </c>
      <c r="C39" s="314">
        <v>106</v>
      </c>
      <c r="D39" s="525">
        <v>1400</v>
      </c>
      <c r="E39" s="525">
        <v>3500</v>
      </c>
      <c r="F39" s="187">
        <v>100</v>
      </c>
      <c r="G39" s="420">
        <v>200</v>
      </c>
      <c r="H39" s="398" t="s">
        <v>521</v>
      </c>
      <c r="I39" s="536"/>
      <c r="J39" s="52"/>
      <c r="L39" s="52"/>
      <c r="N39" s="62"/>
    </row>
    <row r="40" spans="1:14" ht="17.100000000000001" customHeight="1" x14ac:dyDescent="0.2">
      <c r="A40" s="829" t="s">
        <v>48</v>
      </c>
      <c r="B40" s="830">
        <v>2954</v>
      </c>
      <c r="C40" s="831">
        <v>3840</v>
      </c>
      <c r="D40" s="832">
        <v>8570</v>
      </c>
      <c r="E40" s="832">
        <v>25671</v>
      </c>
      <c r="F40" s="833">
        <v>928</v>
      </c>
      <c r="G40" s="834">
        <v>1856</v>
      </c>
      <c r="H40" s="835" t="s">
        <v>49</v>
      </c>
      <c r="I40" s="536"/>
      <c r="J40" s="52"/>
      <c r="L40" s="52"/>
      <c r="N40" s="62"/>
    </row>
    <row r="41" spans="1:14" ht="17.100000000000001" customHeight="1" x14ac:dyDescent="0.2">
      <c r="A41" s="399" t="s">
        <v>9</v>
      </c>
      <c r="B41" s="569">
        <v>3426</v>
      </c>
      <c r="C41" s="314">
        <v>5139</v>
      </c>
      <c r="D41" s="525">
        <v>0</v>
      </c>
      <c r="E41" s="525">
        <v>0</v>
      </c>
      <c r="F41" s="187">
        <v>0</v>
      </c>
      <c r="G41" s="420">
        <v>0</v>
      </c>
      <c r="H41" s="398" t="s">
        <v>522</v>
      </c>
      <c r="I41" s="536"/>
      <c r="J41" s="52"/>
      <c r="L41" s="52"/>
      <c r="N41" s="62"/>
    </row>
    <row r="42" spans="1:14" ht="17.100000000000001" customHeight="1" thickBot="1" x14ac:dyDescent="0.25">
      <c r="A42" s="839" t="s">
        <v>235</v>
      </c>
      <c r="B42" s="840">
        <v>4284</v>
      </c>
      <c r="C42" s="841">
        <v>2570</v>
      </c>
      <c r="D42" s="842">
        <v>0</v>
      </c>
      <c r="E42" s="843">
        <v>0</v>
      </c>
      <c r="F42" s="844">
        <v>0</v>
      </c>
      <c r="G42" s="845">
        <v>0</v>
      </c>
      <c r="H42" s="846" t="s">
        <v>51</v>
      </c>
      <c r="I42" s="536"/>
      <c r="J42" s="52"/>
      <c r="L42" s="52"/>
      <c r="N42" s="62"/>
    </row>
    <row r="43" spans="1:14" ht="17.100000000000001" customHeight="1" x14ac:dyDescent="0.2">
      <c r="A43" s="342" t="s">
        <v>341</v>
      </c>
      <c r="B43" s="342"/>
      <c r="D43" s="68"/>
      <c r="E43" s="514"/>
      <c r="G43" s="615"/>
      <c r="H43" s="616" t="s">
        <v>621</v>
      </c>
    </row>
    <row r="44" spans="1:14" ht="17.100000000000001" customHeight="1" x14ac:dyDescent="0.2">
      <c r="E44" s="52"/>
      <c r="G44" s="340"/>
      <c r="H44" s="505"/>
      <c r="I44" s="505"/>
    </row>
    <row r="45" spans="1:14" ht="15" customHeight="1" x14ac:dyDescent="0.2">
      <c r="G45" s="52"/>
    </row>
    <row r="46" spans="1:14" ht="15.75" customHeight="1" x14ac:dyDescent="0.2"/>
    <row r="47" spans="1:14" ht="27" customHeight="1" x14ac:dyDescent="0.2"/>
    <row r="48" spans="1:14" ht="15" customHeight="1" x14ac:dyDescent="0.2"/>
    <row r="49" spans="1:9" ht="14.25" customHeight="1" x14ac:dyDescent="0.2"/>
    <row r="50" spans="1:9" ht="14.25" customHeight="1" x14ac:dyDescent="0.2"/>
    <row r="51" spans="1:9" ht="13.15" customHeight="1" x14ac:dyDescent="0.2"/>
    <row r="52" spans="1:9" ht="13.1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</row>
    <row r="53" spans="1:9" ht="10.3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</row>
    <row r="54" spans="1:9" ht="10.35" customHeight="1" x14ac:dyDescent="0.2">
      <c r="A54" s="18"/>
      <c r="B54" s="18"/>
      <c r="C54" s="18"/>
      <c r="D54" s="18"/>
      <c r="E54" s="18"/>
      <c r="F54" s="18"/>
      <c r="G54" s="18"/>
      <c r="H54" s="18"/>
      <c r="I54" s="18"/>
    </row>
    <row r="55" spans="1:9" x14ac:dyDescent="0.2">
      <c r="A55" s="18"/>
      <c r="B55" s="18"/>
      <c r="C55" s="18"/>
      <c r="D55" s="18"/>
      <c r="E55" s="18"/>
      <c r="F55" s="18"/>
      <c r="G55" s="18"/>
      <c r="H55" s="18"/>
      <c r="I55" s="18"/>
    </row>
    <row r="62" spans="1:9" x14ac:dyDescent="0.2">
      <c r="E62" s="8"/>
      <c r="F62" s="8"/>
    </row>
    <row r="67" spans="1:9" x14ac:dyDescent="0.2">
      <c r="A67" s="288"/>
      <c r="B67" s="262"/>
      <c r="C67" s="283"/>
      <c r="D67" s="262"/>
      <c r="E67" s="283"/>
      <c r="F67" s="262"/>
      <c r="G67" s="283"/>
      <c r="H67" s="285"/>
      <c r="I67" s="537"/>
    </row>
  </sheetData>
  <mergeCells count="8">
    <mergeCell ref="A1:H1"/>
    <mergeCell ref="B6:C6"/>
    <mergeCell ref="D6:E6"/>
    <mergeCell ref="F6:G6"/>
    <mergeCell ref="H6:H7"/>
    <mergeCell ref="A6:A7"/>
    <mergeCell ref="A3:H3"/>
    <mergeCell ref="A2:H2"/>
  </mergeCells>
  <phoneticPr fontId="5" type="noConversion"/>
  <printOptions horizontalCentered="1" verticalCentered="1"/>
  <pageMargins left="0" right="0" top="0.75" bottom="0.75" header="0.3" footer="0.3"/>
  <pageSetup paperSize="7" scale="88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Normal="100" zoomScaleSheetLayoutView="75" workbookViewId="0">
      <selection activeCell="G13" sqref="G13"/>
    </sheetView>
  </sheetViews>
  <sheetFormatPr defaultRowHeight="12.75" x14ac:dyDescent="0.2"/>
  <cols>
    <col min="1" max="1" width="21.83203125" customWidth="1"/>
    <col min="2" max="4" width="13.83203125" customWidth="1"/>
    <col min="5" max="5" width="37.33203125" customWidth="1"/>
    <col min="6" max="6" width="13.33203125" customWidth="1"/>
    <col min="9" max="9" width="43" customWidth="1"/>
    <col min="10" max="10" width="10.33203125" bestFit="1" customWidth="1"/>
    <col min="11" max="11" width="35.33203125" customWidth="1"/>
    <col min="12" max="12" width="10.33203125" bestFit="1" customWidth="1"/>
  </cols>
  <sheetData>
    <row r="1" spans="1:15" ht="15.75" customHeight="1" x14ac:dyDescent="0.25">
      <c r="A1" s="984" t="s">
        <v>486</v>
      </c>
      <c r="B1" s="984"/>
      <c r="C1" s="984"/>
      <c r="D1" s="984"/>
      <c r="E1" s="984"/>
      <c r="F1" s="249"/>
      <c r="G1" s="249"/>
      <c r="H1" s="249"/>
    </row>
    <row r="2" spans="1:15" ht="15.75" customHeight="1" x14ac:dyDescent="0.25">
      <c r="A2" s="984" t="s">
        <v>656</v>
      </c>
      <c r="B2" s="984"/>
      <c r="C2" s="984"/>
      <c r="D2" s="984"/>
      <c r="E2" s="984"/>
      <c r="F2" s="249"/>
      <c r="G2" s="249"/>
      <c r="H2" s="249"/>
    </row>
    <row r="3" spans="1:15" ht="15.75" x14ac:dyDescent="0.25">
      <c r="A3" s="1006" t="s">
        <v>655</v>
      </c>
      <c r="B3" s="1006"/>
      <c r="C3" s="1006"/>
      <c r="D3" s="1006"/>
      <c r="E3" s="1006"/>
      <c r="F3" s="249"/>
      <c r="G3" s="249"/>
      <c r="H3" s="249"/>
      <c r="I3" s="272"/>
      <c r="J3" s="272"/>
      <c r="K3" s="269"/>
      <c r="L3" s="272"/>
      <c r="M3" s="269"/>
      <c r="N3" s="269"/>
      <c r="O3" s="269"/>
    </row>
    <row r="4" spans="1:15" ht="16.5" thickBot="1" x14ac:dyDescent="0.3">
      <c r="A4" s="57" t="s">
        <v>671</v>
      </c>
      <c r="B4" s="265"/>
      <c r="C4" s="265"/>
      <c r="D4" s="265"/>
      <c r="E4" s="280" t="s">
        <v>858</v>
      </c>
      <c r="I4" s="302"/>
      <c r="J4" s="24"/>
      <c r="K4" s="303"/>
      <c r="L4" s="19"/>
    </row>
    <row r="5" spans="1:15" ht="18.95" customHeight="1" x14ac:dyDescent="0.2">
      <c r="A5" s="987" t="s">
        <v>152</v>
      </c>
      <c r="B5" s="282">
        <v>1396</v>
      </c>
      <c r="C5" s="282">
        <v>1395</v>
      </c>
      <c r="D5" s="282">
        <v>1394</v>
      </c>
      <c r="E5" s="1094" t="s">
        <v>552</v>
      </c>
      <c r="G5" s="70"/>
    </row>
    <row r="6" spans="1:15" ht="18.95" customHeight="1" thickBot="1" x14ac:dyDescent="0.25">
      <c r="A6" s="988"/>
      <c r="B6" s="415" t="s">
        <v>741</v>
      </c>
      <c r="C6" s="415" t="s">
        <v>665</v>
      </c>
      <c r="D6" s="415" t="s">
        <v>643</v>
      </c>
      <c r="E6" s="1095"/>
      <c r="F6" s="246"/>
      <c r="G6" s="65"/>
      <c r="H6" s="65"/>
      <c r="L6" s="65"/>
      <c r="M6" s="65"/>
    </row>
    <row r="7" spans="1:15" ht="30" customHeight="1" x14ac:dyDescent="0.2">
      <c r="A7" s="790" t="s">
        <v>157</v>
      </c>
      <c r="B7" s="752">
        <v>4977</v>
      </c>
      <c r="C7" s="752">
        <v>5234.3999999999996</v>
      </c>
      <c r="D7" s="752">
        <v>5261</v>
      </c>
      <c r="E7" s="847" t="s">
        <v>553</v>
      </c>
      <c r="F7" s="246"/>
      <c r="H7" s="104"/>
    </row>
    <row r="8" spans="1:15" ht="30" customHeight="1" x14ac:dyDescent="0.2">
      <c r="A8" s="416" t="s">
        <v>31</v>
      </c>
      <c r="B8" s="61">
        <v>13866</v>
      </c>
      <c r="C8" s="61">
        <v>13265.2</v>
      </c>
      <c r="D8" s="61">
        <v>13218</v>
      </c>
      <c r="E8" s="596" t="s">
        <v>554</v>
      </c>
      <c r="F8" s="246"/>
      <c r="H8" s="103"/>
      <c r="L8" s="66"/>
      <c r="M8" s="67"/>
    </row>
    <row r="9" spans="1:15" ht="30" customHeight="1" x14ac:dyDescent="0.2">
      <c r="A9" s="790" t="s">
        <v>205</v>
      </c>
      <c r="B9" s="757">
        <v>7598</v>
      </c>
      <c r="C9" s="848">
        <v>7447.7</v>
      </c>
      <c r="D9" s="758">
        <v>7723.4</v>
      </c>
      <c r="E9" s="772" t="s">
        <v>706</v>
      </c>
      <c r="F9" s="246"/>
      <c r="H9" s="64"/>
      <c r="I9" s="52"/>
      <c r="L9" s="64"/>
      <c r="M9" s="64"/>
    </row>
    <row r="10" spans="1:15" ht="30" customHeight="1" x14ac:dyDescent="0.2">
      <c r="A10" s="416" t="s">
        <v>209</v>
      </c>
      <c r="B10" s="584">
        <v>172</v>
      </c>
      <c r="C10" s="61">
        <v>170.5</v>
      </c>
      <c r="D10" s="61">
        <v>170</v>
      </c>
      <c r="E10" s="596" t="s">
        <v>705</v>
      </c>
      <c r="F10" s="246"/>
    </row>
    <row r="11" spans="1:15" ht="30" customHeight="1" x14ac:dyDescent="0.2">
      <c r="A11" s="790" t="s">
        <v>207</v>
      </c>
      <c r="B11" s="757">
        <v>175</v>
      </c>
      <c r="C11" s="752">
        <v>171.2</v>
      </c>
      <c r="D11" s="752">
        <v>173</v>
      </c>
      <c r="E11" s="772" t="s">
        <v>707</v>
      </c>
      <c r="F11" s="246"/>
      <c r="I11" s="10"/>
    </row>
    <row r="12" spans="1:15" ht="30" customHeight="1" x14ac:dyDescent="0.2">
      <c r="A12" s="416" t="s">
        <v>613</v>
      </c>
      <c r="B12" s="734">
        <v>1317</v>
      </c>
      <c r="C12" s="61">
        <v>1472.1</v>
      </c>
      <c r="D12" s="61">
        <v>1481</v>
      </c>
      <c r="E12" s="596" t="s">
        <v>708</v>
      </c>
      <c r="F12" s="246"/>
      <c r="I12" s="293"/>
    </row>
    <row r="13" spans="1:15" ht="30" customHeight="1" x14ac:dyDescent="0.2">
      <c r="A13" s="790" t="s">
        <v>208</v>
      </c>
      <c r="B13" s="757">
        <v>24</v>
      </c>
      <c r="C13" s="752">
        <v>24.9</v>
      </c>
      <c r="D13" s="752">
        <v>24.5</v>
      </c>
      <c r="E13" s="772" t="s">
        <v>555</v>
      </c>
      <c r="F13" s="246"/>
      <c r="H13" s="8"/>
    </row>
    <row r="14" spans="1:15" ht="30" customHeight="1" thickBot="1" x14ac:dyDescent="0.25">
      <c r="A14" s="417" t="s">
        <v>206</v>
      </c>
      <c r="B14" s="735">
        <v>13573</v>
      </c>
      <c r="C14" s="331">
        <v>11899.4</v>
      </c>
      <c r="D14" s="331">
        <v>11863</v>
      </c>
      <c r="E14" s="603" t="s">
        <v>808</v>
      </c>
      <c r="F14" s="246"/>
    </row>
    <row r="15" spans="1:15" s="340" customFormat="1" ht="18.95" customHeight="1" x14ac:dyDescent="0.2">
      <c r="A15" s="151" t="s">
        <v>342</v>
      </c>
      <c r="B15" s="369"/>
      <c r="C15" s="1092" t="s">
        <v>605</v>
      </c>
      <c r="D15" s="1093"/>
      <c r="E15" s="1093"/>
      <c r="F15" s="346"/>
      <c r="H15" s="351"/>
      <c r="I15" s="351"/>
    </row>
    <row r="16" spans="1:15" ht="15.75" x14ac:dyDescent="0.2">
      <c r="A16" s="1003" t="s">
        <v>809</v>
      </c>
      <c r="B16" s="1003"/>
      <c r="C16" s="1003"/>
      <c r="D16" s="1003"/>
      <c r="E16" s="1003"/>
      <c r="G16" s="1"/>
      <c r="I16" s="515"/>
      <c r="J16" s="66"/>
    </row>
    <row r="17" spans="1:10" x14ac:dyDescent="0.2">
      <c r="A17" s="1091" t="s">
        <v>778</v>
      </c>
      <c r="B17" s="1091"/>
      <c r="C17" s="1091"/>
      <c r="D17" s="1091"/>
      <c r="E17" s="1091"/>
      <c r="J17" s="66"/>
    </row>
    <row r="18" spans="1:10" x14ac:dyDescent="0.2">
      <c r="J18" s="66"/>
    </row>
    <row r="19" spans="1:10" x14ac:dyDescent="0.2">
      <c r="J19" s="66"/>
    </row>
    <row r="20" spans="1:10" x14ac:dyDescent="0.2">
      <c r="J20" s="66"/>
    </row>
    <row r="21" spans="1:10" x14ac:dyDescent="0.2">
      <c r="J21" s="66"/>
    </row>
    <row r="22" spans="1:10" x14ac:dyDescent="0.2">
      <c r="J22" s="66"/>
    </row>
    <row r="23" spans="1:10" x14ac:dyDescent="0.2">
      <c r="J23" s="52"/>
    </row>
    <row r="24" spans="1:10" x14ac:dyDescent="0.2">
      <c r="J24" s="66"/>
    </row>
    <row r="25" spans="1:10" x14ac:dyDescent="0.2">
      <c r="J25" s="66"/>
    </row>
    <row r="26" spans="1:10" x14ac:dyDescent="0.2">
      <c r="J26" s="66"/>
    </row>
    <row r="39" spans="1:6" x14ac:dyDescent="0.2">
      <c r="F39" s="2"/>
    </row>
    <row r="40" spans="1:6" x14ac:dyDescent="0.2">
      <c r="F40" s="2"/>
    </row>
    <row r="41" spans="1:6" x14ac:dyDescent="0.2">
      <c r="F41" s="2"/>
    </row>
    <row r="42" spans="1:6" x14ac:dyDescent="0.2">
      <c r="A42" s="170"/>
      <c r="B42" s="230"/>
      <c r="C42" s="549"/>
      <c r="F42" s="52"/>
    </row>
    <row r="43" spans="1:6" x14ac:dyDescent="0.2">
      <c r="A43" s="554"/>
      <c r="B43" s="555"/>
      <c r="C43" s="552"/>
      <c r="F43" s="2"/>
    </row>
    <row r="44" spans="1:6" ht="9" customHeight="1" x14ac:dyDescent="0.2">
      <c r="A44" s="554"/>
      <c r="B44" s="508"/>
      <c r="C44" s="552"/>
      <c r="F44" s="2"/>
    </row>
    <row r="45" spans="1:6" x14ac:dyDescent="0.2">
      <c r="A45" s="554"/>
      <c r="B45" s="508"/>
      <c r="C45" s="552"/>
      <c r="F45" s="2"/>
    </row>
    <row r="46" spans="1:6" ht="13.5" customHeight="1" x14ac:dyDescent="0.2">
      <c r="A46" s="18"/>
      <c r="B46" s="18"/>
      <c r="C46" s="553"/>
    </row>
    <row r="47" spans="1:6" x14ac:dyDescent="0.2">
      <c r="A47" s="551"/>
      <c r="B47" s="56"/>
    </row>
    <row r="48" spans="1:6" x14ac:dyDescent="0.2">
      <c r="A48" s="550"/>
      <c r="B48" s="56"/>
    </row>
    <row r="50" spans="1:12" x14ac:dyDescent="0.2">
      <c r="A50" s="5"/>
      <c r="B50" s="42"/>
    </row>
    <row r="51" spans="1:12" x14ac:dyDescent="0.2">
      <c r="A51" s="5"/>
      <c r="B51" s="42"/>
    </row>
    <row r="52" spans="1:12" x14ac:dyDescent="0.2">
      <c r="A52" s="5"/>
      <c r="B52" s="42"/>
    </row>
    <row r="53" spans="1:12" x14ac:dyDescent="0.2">
      <c r="A53" s="5"/>
      <c r="B53" s="42"/>
    </row>
    <row r="54" spans="1:12" x14ac:dyDescent="0.2">
      <c r="A54" s="7"/>
      <c r="B54" s="42"/>
      <c r="G54" s="42"/>
    </row>
    <row r="55" spans="1:12" x14ac:dyDescent="0.2">
      <c r="A55" s="9"/>
      <c r="B55" s="3"/>
    </row>
    <row r="59" spans="1:12" x14ac:dyDescent="0.2">
      <c r="C59" s="56"/>
      <c r="D59" s="56"/>
    </row>
    <row r="60" spans="1:12" x14ac:dyDescent="0.2">
      <c r="C60" s="56"/>
      <c r="D60" s="56"/>
    </row>
    <row r="61" spans="1:12" x14ac:dyDescent="0.2">
      <c r="C61" s="56"/>
      <c r="D61" s="56"/>
    </row>
    <row r="62" spans="1:12" x14ac:dyDescent="0.2">
      <c r="C62" s="56"/>
      <c r="D62" s="56"/>
      <c r="J62" s="8"/>
      <c r="K62" s="8"/>
      <c r="L62" s="8"/>
    </row>
    <row r="63" spans="1:12" x14ac:dyDescent="0.2">
      <c r="C63" s="56"/>
      <c r="D63" s="56"/>
    </row>
    <row r="64" spans="1:12" x14ac:dyDescent="0.2">
      <c r="C64" s="56"/>
      <c r="D64" s="56"/>
    </row>
    <row r="65" spans="1:10" x14ac:dyDescent="0.2">
      <c r="A65" s="550" t="s">
        <v>498</v>
      </c>
      <c r="B65">
        <v>5.2</v>
      </c>
      <c r="C65">
        <v>5.2</v>
      </c>
      <c r="D65" s="56"/>
    </row>
    <row r="66" spans="1:10" x14ac:dyDescent="0.2">
      <c r="A66" s="550" t="s">
        <v>497</v>
      </c>
      <c r="B66" s="56">
        <v>13.1</v>
      </c>
      <c r="C66">
        <v>14</v>
      </c>
      <c r="D66" s="56"/>
    </row>
    <row r="67" spans="1:10" x14ac:dyDescent="0.2">
      <c r="A67" s="551" t="s">
        <v>495</v>
      </c>
      <c r="B67" s="56">
        <v>7.1</v>
      </c>
      <c r="C67">
        <v>7.3</v>
      </c>
    </row>
    <row r="68" spans="1:10" x14ac:dyDescent="0.2">
      <c r="A68" s="550" t="s">
        <v>496</v>
      </c>
      <c r="B68" s="56">
        <v>11.1</v>
      </c>
      <c r="C68">
        <v>13.2</v>
      </c>
    </row>
    <row r="73" spans="1:10" x14ac:dyDescent="0.2">
      <c r="I73" s="230"/>
      <c r="J73" s="549"/>
    </row>
    <row r="74" spans="1:10" x14ac:dyDescent="0.2">
      <c r="I74" s="176"/>
      <c r="J74" s="552"/>
    </row>
    <row r="75" spans="1:10" x14ac:dyDescent="0.2">
      <c r="I75" s="508"/>
      <c r="J75" s="552"/>
    </row>
    <row r="76" spans="1:10" x14ac:dyDescent="0.2">
      <c r="I76" s="508"/>
      <c r="J76" s="552"/>
    </row>
    <row r="77" spans="1:10" x14ac:dyDescent="0.2">
      <c r="J77" s="553"/>
    </row>
    <row r="80" spans="1:10" x14ac:dyDescent="0.2">
      <c r="C80" s="637" t="s">
        <v>788</v>
      </c>
      <c r="D80" s="637" t="s">
        <v>789</v>
      </c>
      <c r="E80" s="637" t="s">
        <v>790</v>
      </c>
    </row>
    <row r="82" spans="1:12" ht="13.5" thickBot="1" x14ac:dyDescent="0.25">
      <c r="A82" s="170"/>
      <c r="B82" s="230"/>
      <c r="C82" s="415"/>
      <c r="D82" s="541"/>
      <c r="E82" s="415"/>
    </row>
    <row r="83" spans="1:12" x14ac:dyDescent="0.2">
      <c r="A83" s="554" t="s">
        <v>157</v>
      </c>
      <c r="B83" s="176" t="s">
        <v>499</v>
      </c>
      <c r="C83">
        <v>5261</v>
      </c>
      <c r="D83" s="18">
        <v>5234</v>
      </c>
      <c r="E83" s="655">
        <v>4977</v>
      </c>
    </row>
    <row r="84" spans="1:12" x14ac:dyDescent="0.2">
      <c r="A84" s="150" t="s">
        <v>31</v>
      </c>
      <c r="B84" s="508" t="s">
        <v>452</v>
      </c>
      <c r="C84">
        <v>13218</v>
      </c>
      <c r="D84" s="18">
        <v>13265</v>
      </c>
      <c r="E84" s="655">
        <v>13866</v>
      </c>
    </row>
    <row r="85" spans="1:12" x14ac:dyDescent="0.2">
      <c r="A85" s="554" t="s">
        <v>205</v>
      </c>
      <c r="B85" s="508" t="s">
        <v>500</v>
      </c>
      <c r="C85" s="52">
        <v>7723</v>
      </c>
      <c r="D85" s="18">
        <v>7448</v>
      </c>
      <c r="E85" s="655">
        <v>7598</v>
      </c>
    </row>
    <row r="86" spans="1:12" x14ac:dyDescent="0.2">
      <c r="A86" t="s">
        <v>206</v>
      </c>
      <c r="B86" s="564" t="s">
        <v>857</v>
      </c>
      <c r="C86" s="52">
        <v>11863</v>
      </c>
      <c r="D86" s="51">
        <v>11899</v>
      </c>
      <c r="E86" s="51">
        <v>13573</v>
      </c>
    </row>
    <row r="87" spans="1:12" x14ac:dyDescent="0.2">
      <c r="E87" s="52"/>
    </row>
    <row r="91" spans="1:12" x14ac:dyDescent="0.2">
      <c r="J91" s="282">
        <v>1395</v>
      </c>
      <c r="K91" s="282">
        <v>1394</v>
      </c>
      <c r="L91" s="282">
        <v>1393</v>
      </c>
    </row>
    <row r="92" spans="1:12" ht="15.75" x14ac:dyDescent="0.2">
      <c r="I92" s="416" t="s">
        <v>157</v>
      </c>
      <c r="J92">
        <v>5234.3999999999996</v>
      </c>
      <c r="K92">
        <v>5261</v>
      </c>
      <c r="L92">
        <v>5349</v>
      </c>
    </row>
    <row r="93" spans="1:12" ht="15.75" x14ac:dyDescent="0.2">
      <c r="I93" s="416" t="s">
        <v>31</v>
      </c>
      <c r="J93">
        <v>13265.2</v>
      </c>
      <c r="K93">
        <v>13218</v>
      </c>
      <c r="L93">
        <v>13485</v>
      </c>
    </row>
    <row r="94" spans="1:12" ht="15.75" x14ac:dyDescent="0.2">
      <c r="I94" s="416" t="s">
        <v>205</v>
      </c>
      <c r="J94" s="408">
        <v>7447.7</v>
      </c>
      <c r="K94" s="52">
        <v>7723.4</v>
      </c>
      <c r="L94">
        <v>7059</v>
      </c>
    </row>
    <row r="95" spans="1:12" ht="15.75" x14ac:dyDescent="0.2">
      <c r="I95" s="416" t="s">
        <v>209</v>
      </c>
      <c r="J95">
        <v>170.5</v>
      </c>
      <c r="K95">
        <v>170</v>
      </c>
      <c r="L95">
        <v>171</v>
      </c>
    </row>
    <row r="96" spans="1:12" ht="15.75" x14ac:dyDescent="0.2">
      <c r="E96" s="52"/>
      <c r="I96" s="416" t="s">
        <v>207</v>
      </c>
      <c r="J96">
        <v>171.2</v>
      </c>
      <c r="K96">
        <v>173</v>
      </c>
      <c r="L96">
        <v>171</v>
      </c>
    </row>
    <row r="97" spans="9:12" ht="15.75" x14ac:dyDescent="0.2">
      <c r="I97" s="416" t="s">
        <v>613</v>
      </c>
      <c r="J97">
        <v>1472.1</v>
      </c>
      <c r="K97">
        <v>1481</v>
      </c>
      <c r="L97">
        <v>1441</v>
      </c>
    </row>
    <row r="98" spans="9:12" ht="15.75" x14ac:dyDescent="0.2">
      <c r="I98" s="509" t="s">
        <v>208</v>
      </c>
      <c r="J98">
        <v>24.9</v>
      </c>
      <c r="K98">
        <v>24.5</v>
      </c>
      <c r="L98">
        <v>24</v>
      </c>
    </row>
    <row r="99" spans="9:12" ht="16.5" thickBot="1" x14ac:dyDescent="0.25">
      <c r="I99" s="417" t="s">
        <v>206</v>
      </c>
      <c r="J99" s="304">
        <v>11899.4</v>
      </c>
      <c r="K99" s="307">
        <v>11863</v>
      </c>
      <c r="L99" s="307">
        <v>11098</v>
      </c>
    </row>
  </sheetData>
  <mergeCells count="8">
    <mergeCell ref="A1:E1"/>
    <mergeCell ref="A3:E3"/>
    <mergeCell ref="A2:E2"/>
    <mergeCell ref="A16:E16"/>
    <mergeCell ref="A17:E17"/>
    <mergeCell ref="C15:E15"/>
    <mergeCell ref="E5:E6"/>
    <mergeCell ref="A5:A6"/>
  </mergeCells>
  <phoneticPr fontId="5" type="noConversion"/>
  <pageMargins left="0.69" right="0.37" top="0.92" bottom="1.02" header="0.35" footer="0.54"/>
  <pageSetup paperSize="9" firstPageNumber="88" orientation="portrait" useFirstPageNumber="1" r:id="rId1"/>
  <headerFooter alignWithMargins="0">
    <oddFooter>&amp;LAfghanistan Statistical Yearbook 2017-18&amp;Rسا لنا مۀ احصا ئیوی افغانستا ن / د افغا نستا ن  احصائيوي کا لني  ۱۳۹۶</oddFooter>
  </headerFooter>
  <rowBreaks count="1" manualBreakCount="1">
    <brk id="38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zoomScale="110" zoomScaleNormal="110" workbookViewId="0">
      <selection activeCell="G37" sqref="G37"/>
    </sheetView>
  </sheetViews>
  <sheetFormatPr defaultRowHeight="12.75" x14ac:dyDescent="0.2"/>
  <cols>
    <col min="1" max="1" width="23.5" customWidth="1"/>
    <col min="2" max="3" width="10.6640625" customWidth="1"/>
    <col min="4" max="4" width="12.83203125" customWidth="1"/>
    <col min="5" max="5" width="32.5" customWidth="1"/>
    <col min="6" max="6" width="9.33203125" customWidth="1"/>
    <col min="8" max="8" width="14.33203125" customWidth="1"/>
    <col min="10" max="10" width="9.5" customWidth="1"/>
    <col min="11" max="11" width="11.33203125" customWidth="1"/>
    <col min="12" max="12" width="10" customWidth="1"/>
  </cols>
  <sheetData>
    <row r="1" spans="1:9" ht="15" customHeight="1" x14ac:dyDescent="0.2">
      <c r="A1" s="1099" t="s">
        <v>714</v>
      </c>
      <c r="B1" s="1099"/>
      <c r="C1" s="1099"/>
      <c r="D1" s="1099"/>
      <c r="E1" s="1099"/>
    </row>
    <row r="2" spans="1:9" ht="15" customHeight="1" x14ac:dyDescent="0.2">
      <c r="A2" s="1099" t="s">
        <v>810</v>
      </c>
      <c r="B2" s="1099"/>
      <c r="C2" s="1099"/>
      <c r="D2" s="1099"/>
      <c r="E2" s="1099"/>
    </row>
    <row r="3" spans="1:9" ht="15" customHeight="1" x14ac:dyDescent="0.2">
      <c r="A3" s="1102" t="s">
        <v>715</v>
      </c>
      <c r="B3" s="1102"/>
      <c r="C3" s="1102"/>
      <c r="D3" s="1102"/>
      <c r="E3" s="1102"/>
      <c r="F3" s="169"/>
    </row>
    <row r="4" spans="1:9" ht="12" customHeight="1" thickBot="1" x14ac:dyDescent="0.25">
      <c r="A4" s="57" t="s">
        <v>812</v>
      </c>
      <c r="B4" s="311"/>
      <c r="C4" s="311"/>
      <c r="D4" s="311"/>
      <c r="E4" s="280" t="s">
        <v>811</v>
      </c>
    </row>
    <row r="5" spans="1:9" ht="15" customHeight="1" x14ac:dyDescent="0.2">
      <c r="A5" s="1000" t="s">
        <v>400</v>
      </c>
      <c r="B5" s="282">
        <v>1396</v>
      </c>
      <c r="C5" s="282">
        <v>1395</v>
      </c>
      <c r="D5" s="282">
        <v>1394</v>
      </c>
      <c r="E5" s="989" t="s">
        <v>129</v>
      </c>
      <c r="F5" s="409"/>
      <c r="G5" s="409"/>
      <c r="H5" s="409"/>
      <c r="I5" s="409"/>
    </row>
    <row r="6" spans="1:9" ht="15" customHeight="1" thickBot="1" x14ac:dyDescent="0.25">
      <c r="A6" s="1010"/>
      <c r="B6" s="415" t="s">
        <v>741</v>
      </c>
      <c r="C6" s="415" t="s">
        <v>665</v>
      </c>
      <c r="D6" s="415" t="s">
        <v>643</v>
      </c>
      <c r="E6" s="990"/>
    </row>
    <row r="7" spans="1:9" ht="15" customHeight="1" x14ac:dyDescent="0.2">
      <c r="A7" s="786" t="s">
        <v>127</v>
      </c>
      <c r="B7" s="849">
        <f>SUM(B8:B12)</f>
        <v>1825.3</v>
      </c>
      <c r="C7" s="849">
        <f>SUM(C8:C12)</f>
        <v>2143.3000000000002</v>
      </c>
      <c r="D7" s="850">
        <f>SUM(D8:D12)</f>
        <v>2474.8000000000002</v>
      </c>
      <c r="E7" s="851" t="s">
        <v>473</v>
      </c>
    </row>
    <row r="8" spans="1:9" ht="15" customHeight="1" x14ac:dyDescent="0.2">
      <c r="A8" s="405" t="s">
        <v>292</v>
      </c>
      <c r="B8">
        <v>882.4</v>
      </c>
      <c r="C8" s="664">
        <v>1261.2</v>
      </c>
      <c r="D8" s="715">
        <v>1475.3</v>
      </c>
      <c r="E8" s="565" t="s">
        <v>130</v>
      </c>
    </row>
    <row r="9" spans="1:9" ht="15" customHeight="1" x14ac:dyDescent="0.2">
      <c r="A9" s="852" t="s">
        <v>128</v>
      </c>
      <c r="B9" s="768">
        <v>32.5</v>
      </c>
      <c r="C9" s="853">
        <v>45</v>
      </c>
      <c r="D9" s="854">
        <v>230</v>
      </c>
      <c r="E9" s="855" t="s">
        <v>131</v>
      </c>
    </row>
    <row r="10" spans="1:9" ht="15" customHeight="1" x14ac:dyDescent="0.2">
      <c r="A10" s="405" t="s">
        <v>317</v>
      </c>
      <c r="B10">
        <v>264.60000000000002</v>
      </c>
      <c r="C10" s="43">
        <v>235.4</v>
      </c>
      <c r="D10" s="665">
        <v>317</v>
      </c>
      <c r="E10" s="384" t="s">
        <v>132</v>
      </c>
    </row>
    <row r="11" spans="1:9" ht="15" customHeight="1" x14ac:dyDescent="0.2">
      <c r="A11" s="798" t="s">
        <v>653</v>
      </c>
      <c r="B11" s="768">
        <v>350.8</v>
      </c>
      <c r="C11" s="853">
        <v>329.7</v>
      </c>
      <c r="D11" s="854">
        <v>246</v>
      </c>
      <c r="E11" s="792" t="s">
        <v>652</v>
      </c>
    </row>
    <row r="12" spans="1:9" ht="15" customHeight="1" thickBot="1" x14ac:dyDescent="0.25">
      <c r="A12" s="406" t="s">
        <v>58</v>
      </c>
      <c r="B12" s="304">
        <v>295</v>
      </c>
      <c r="C12" s="666">
        <v>272</v>
      </c>
      <c r="D12" s="666">
        <v>206.5</v>
      </c>
      <c r="E12" s="631" t="s">
        <v>133</v>
      </c>
    </row>
    <row r="13" spans="1:9" ht="15" customHeight="1" x14ac:dyDescent="0.2">
      <c r="A13" s="514" t="s">
        <v>277</v>
      </c>
      <c r="B13" s="558"/>
      <c r="C13" s="673"/>
      <c r="D13" s="674"/>
      <c r="E13" s="675" t="s">
        <v>621</v>
      </c>
      <c r="H13" s="236"/>
    </row>
    <row r="14" spans="1:9" ht="15" customHeight="1" x14ac:dyDescent="0.2">
      <c r="A14" s="1003" t="s">
        <v>859</v>
      </c>
      <c r="B14" s="1003"/>
      <c r="C14" s="1003"/>
      <c r="D14" s="1003"/>
      <c r="E14" s="1003"/>
    </row>
    <row r="15" spans="1:9" ht="15" customHeight="1" x14ac:dyDescent="0.2">
      <c r="A15" s="1003" t="s">
        <v>779</v>
      </c>
      <c r="B15" s="1003"/>
      <c r="C15" s="1003"/>
      <c r="D15" s="1003"/>
      <c r="E15" s="1003"/>
    </row>
    <row r="16" spans="1:9" ht="15" customHeight="1" x14ac:dyDescent="0.25">
      <c r="A16" s="54"/>
      <c r="B16" s="54"/>
      <c r="C16" s="54"/>
      <c r="D16" s="54"/>
      <c r="E16" s="54"/>
      <c r="G16" s="672"/>
    </row>
    <row r="17" spans="1:14" ht="15" customHeight="1" x14ac:dyDescent="0.2">
      <c r="A17" s="54"/>
      <c r="B17" s="54"/>
      <c r="C17" s="54"/>
      <c r="D17" s="54"/>
      <c r="E17" s="54"/>
    </row>
    <row r="18" spans="1:14" ht="15" customHeight="1" x14ac:dyDescent="0.2">
      <c r="A18" s="54"/>
      <c r="B18" s="54"/>
      <c r="C18" s="54"/>
      <c r="D18" s="54"/>
      <c r="E18" s="54"/>
      <c r="G18" s="211"/>
      <c r="H18" s="211"/>
      <c r="I18" s="211"/>
      <c r="J18" s="211"/>
      <c r="K18" s="211"/>
    </row>
    <row r="19" spans="1:14" ht="15" customHeight="1" x14ac:dyDescent="0.2">
      <c r="A19" s="54"/>
      <c r="B19" s="54"/>
      <c r="C19" s="54"/>
      <c r="D19" s="54"/>
      <c r="E19" s="54"/>
      <c r="H19" s="52"/>
    </row>
    <row r="20" spans="1:14" ht="15" customHeight="1" x14ac:dyDescent="0.2">
      <c r="A20" s="54"/>
      <c r="B20" s="54"/>
      <c r="C20" s="54"/>
      <c r="D20" s="54"/>
      <c r="E20" s="54"/>
    </row>
    <row r="21" spans="1:14" ht="15" customHeight="1" x14ac:dyDescent="0.2">
      <c r="A21" s="54"/>
      <c r="B21" s="54"/>
      <c r="C21" s="54"/>
      <c r="D21" s="54"/>
      <c r="E21" s="54"/>
    </row>
    <row r="22" spans="1:14" ht="15" customHeight="1" x14ac:dyDescent="0.2">
      <c r="A22" s="54"/>
      <c r="B22" s="54"/>
      <c r="C22" s="54"/>
      <c r="D22" s="54"/>
      <c r="E22" s="54"/>
    </row>
    <row r="23" spans="1:14" ht="15" customHeight="1" x14ac:dyDescent="0.2">
      <c r="A23" s="54"/>
      <c r="B23" s="54"/>
      <c r="C23" s="54"/>
      <c r="D23" s="54"/>
      <c r="E23" s="54"/>
    </row>
    <row r="24" spans="1:14" ht="15" customHeight="1" x14ac:dyDescent="0.2">
      <c r="A24" s="54"/>
      <c r="B24" s="54"/>
      <c r="C24" s="54"/>
      <c r="D24" s="54"/>
      <c r="E24" s="54"/>
      <c r="K24" s="286"/>
    </row>
    <row r="25" spans="1:14" ht="15" customHeight="1" x14ac:dyDescent="0.2">
      <c r="A25" s="1100" t="s">
        <v>716</v>
      </c>
      <c r="B25" s="1100"/>
      <c r="C25" s="1100"/>
      <c r="D25" s="1100"/>
      <c r="E25" s="1100"/>
    </row>
    <row r="26" spans="1:14" ht="15" customHeight="1" x14ac:dyDescent="0.2">
      <c r="A26" s="1100" t="s">
        <v>860</v>
      </c>
      <c r="B26" s="1100"/>
      <c r="C26" s="1100"/>
      <c r="D26" s="1100"/>
      <c r="E26" s="1100"/>
    </row>
    <row r="27" spans="1:14" ht="12.75" customHeight="1" x14ac:dyDescent="0.2">
      <c r="A27" s="1101" t="s">
        <v>813</v>
      </c>
      <c r="B27" s="1101"/>
      <c r="C27" s="1101"/>
      <c r="D27" s="1101"/>
      <c r="E27" s="1101"/>
    </row>
    <row r="28" spans="1:14" ht="12.75" customHeight="1" thickBot="1" x14ac:dyDescent="0.25">
      <c r="A28" s="608" t="s">
        <v>669</v>
      </c>
      <c r="B28" s="572"/>
      <c r="C28" s="572"/>
      <c r="D28" s="572"/>
      <c r="E28" s="560" t="s">
        <v>670</v>
      </c>
      <c r="F28" s="61"/>
      <c r="G28" s="61"/>
      <c r="H28" s="61"/>
      <c r="K28" s="52"/>
      <c r="L28" s="52"/>
      <c r="N28" s="287"/>
    </row>
    <row r="29" spans="1:14" ht="15" customHeight="1" x14ac:dyDescent="0.2">
      <c r="A29" s="587" t="s">
        <v>229</v>
      </c>
      <c r="B29" s="282">
        <v>1396</v>
      </c>
      <c r="C29" s="282">
        <v>1395</v>
      </c>
      <c r="D29" s="282">
        <v>1394</v>
      </c>
      <c r="E29" s="1097" t="s">
        <v>596</v>
      </c>
      <c r="F29" s="61"/>
      <c r="G29" s="61"/>
      <c r="H29" s="61"/>
      <c r="K29" s="52"/>
      <c r="L29" s="52"/>
      <c r="N29" s="287"/>
    </row>
    <row r="30" spans="1:14" ht="13.5" thickBot="1" x14ac:dyDescent="0.25">
      <c r="A30" s="588"/>
      <c r="B30" s="415" t="s">
        <v>741</v>
      </c>
      <c r="C30" s="415" t="s">
        <v>665</v>
      </c>
      <c r="D30" s="415" t="s">
        <v>643</v>
      </c>
      <c r="E30" s="1098"/>
      <c r="F30" s="61"/>
      <c r="G30" s="61"/>
      <c r="H30" s="61"/>
      <c r="K30" s="52"/>
      <c r="L30" s="52"/>
      <c r="N30" s="287"/>
    </row>
    <row r="31" spans="1:14" x14ac:dyDescent="0.2">
      <c r="A31" s="852" t="s">
        <v>255</v>
      </c>
      <c r="B31" s="768">
        <v>2399665</v>
      </c>
      <c r="C31" s="856">
        <v>1354415</v>
      </c>
      <c r="D31" s="856">
        <v>1165816</v>
      </c>
      <c r="E31" s="857" t="s">
        <v>597</v>
      </c>
      <c r="F31" s="61"/>
      <c r="G31" s="61"/>
      <c r="H31" s="61"/>
      <c r="K31" s="52"/>
      <c r="L31" s="52"/>
      <c r="N31" s="287"/>
    </row>
    <row r="32" spans="1:14" x14ac:dyDescent="0.2">
      <c r="A32" s="387" t="s">
        <v>205</v>
      </c>
      <c r="B32">
        <v>3449695</v>
      </c>
      <c r="C32" s="340">
        <v>2731939</v>
      </c>
      <c r="D32" s="340">
        <v>1950355</v>
      </c>
      <c r="E32" s="595" t="s">
        <v>558</v>
      </c>
      <c r="F32" s="61"/>
      <c r="G32" s="61"/>
      <c r="H32" s="61"/>
      <c r="K32" s="52"/>
      <c r="L32" s="52"/>
      <c r="N32" s="287"/>
    </row>
    <row r="33" spans="1:14" x14ac:dyDescent="0.2">
      <c r="A33" s="852" t="s">
        <v>134</v>
      </c>
      <c r="B33" s="768">
        <v>6652529</v>
      </c>
      <c r="C33" s="856">
        <v>3661182</v>
      </c>
      <c r="D33" s="856">
        <v>2643139</v>
      </c>
      <c r="E33" s="756" t="s">
        <v>559</v>
      </c>
      <c r="F33" s="61"/>
      <c r="G33" s="61"/>
      <c r="H33" s="604"/>
      <c r="K33" s="52"/>
      <c r="L33" s="52"/>
      <c r="N33" s="287"/>
    </row>
    <row r="34" spans="1:14" x14ac:dyDescent="0.2">
      <c r="A34" s="405" t="s">
        <v>207</v>
      </c>
      <c r="B34">
        <v>1142</v>
      </c>
      <c r="C34" s="340">
        <v>259</v>
      </c>
      <c r="D34" s="340">
        <v>171</v>
      </c>
      <c r="E34" s="595" t="s">
        <v>560</v>
      </c>
      <c r="F34" s="61"/>
      <c r="G34" s="61"/>
      <c r="H34" s="61"/>
      <c r="K34" s="52"/>
      <c r="L34" s="52"/>
      <c r="N34" s="287"/>
    </row>
    <row r="35" spans="1:14" x14ac:dyDescent="0.2">
      <c r="A35" s="852" t="s">
        <v>209</v>
      </c>
      <c r="B35" s="768">
        <v>111</v>
      </c>
      <c r="C35" s="858">
        <v>58</v>
      </c>
      <c r="D35" s="858">
        <v>56</v>
      </c>
      <c r="E35" s="756" t="s">
        <v>562</v>
      </c>
      <c r="F35" s="61"/>
      <c r="G35" s="61"/>
      <c r="H35" s="641"/>
      <c r="K35" s="52"/>
      <c r="L35" s="52"/>
      <c r="N35" s="287"/>
    </row>
    <row r="36" spans="1:14" x14ac:dyDescent="0.2">
      <c r="A36" s="405" t="s">
        <v>334</v>
      </c>
      <c r="B36">
        <v>749</v>
      </c>
      <c r="C36" s="340">
        <v>411</v>
      </c>
      <c r="D36" s="340">
        <v>170</v>
      </c>
      <c r="E36" s="595" t="s">
        <v>658</v>
      </c>
      <c r="F36" s="584"/>
      <c r="G36" s="593"/>
      <c r="H36" s="61"/>
      <c r="K36" s="52"/>
      <c r="L36" s="52"/>
      <c r="N36" s="287"/>
    </row>
    <row r="37" spans="1:14" x14ac:dyDescent="0.2">
      <c r="A37" s="852" t="s">
        <v>239</v>
      </c>
      <c r="B37" s="768">
        <v>27487</v>
      </c>
      <c r="C37" s="859">
        <v>51777</v>
      </c>
      <c r="D37" s="859">
        <v>54077</v>
      </c>
      <c r="E37" s="756" t="s">
        <v>561</v>
      </c>
      <c r="F37" s="246"/>
      <c r="G37" s="654"/>
      <c r="K37" s="52"/>
      <c r="L37" s="52"/>
      <c r="N37" s="287"/>
    </row>
    <row r="38" spans="1:14" ht="13.5" thickBot="1" x14ac:dyDescent="0.25">
      <c r="A38" s="594" t="s">
        <v>598</v>
      </c>
      <c r="B38" s="304">
        <v>5436283</v>
      </c>
      <c r="C38" s="663">
        <v>2552087</v>
      </c>
      <c r="D38" s="663">
        <v>1449519</v>
      </c>
      <c r="E38" s="642" t="s">
        <v>659</v>
      </c>
      <c r="G38" s="654"/>
      <c r="L38" s="230"/>
      <c r="M38" s="549"/>
    </row>
    <row r="39" spans="1:14" x14ac:dyDescent="0.2">
      <c r="A39" s="43" t="s">
        <v>278</v>
      </c>
      <c r="B39" s="612"/>
      <c r="C39" s="43"/>
      <c r="D39" s="610"/>
      <c r="E39" s="611" t="s">
        <v>477</v>
      </c>
      <c r="K39" s="150"/>
      <c r="L39" s="221"/>
      <c r="M39" s="556"/>
      <c r="N39" s="18"/>
    </row>
    <row r="40" spans="1:14" x14ac:dyDescent="0.2">
      <c r="A40" s="1096" t="s">
        <v>814</v>
      </c>
      <c r="B40" s="1096"/>
      <c r="C40" s="1096"/>
      <c r="D40" s="1096"/>
      <c r="E40" s="1096"/>
      <c r="K40" s="54"/>
      <c r="L40" s="264"/>
      <c r="M40" s="557"/>
      <c r="N40" s="18"/>
    </row>
    <row r="41" spans="1:14" x14ac:dyDescent="0.2">
      <c r="A41" s="1096" t="s">
        <v>815</v>
      </c>
      <c r="B41" s="1096"/>
      <c r="C41" s="1096"/>
      <c r="D41" s="1096"/>
      <c r="E41" s="1096"/>
      <c r="K41" s="325"/>
      <c r="L41" s="277"/>
      <c r="M41" s="18"/>
      <c r="N41" s="18"/>
    </row>
    <row r="42" spans="1:14" x14ac:dyDescent="0.2">
      <c r="A42" s="54"/>
      <c r="B42" s="54"/>
      <c r="C42" s="54"/>
      <c r="D42" s="54"/>
      <c r="E42" s="54"/>
      <c r="N42" s="18"/>
    </row>
    <row r="43" spans="1:14" x14ac:dyDescent="0.2">
      <c r="A43" s="54"/>
      <c r="B43" s="54"/>
      <c r="C43" s="54"/>
      <c r="D43" s="54"/>
      <c r="E43" s="54"/>
      <c r="K43" s="52"/>
    </row>
    <row r="44" spans="1:14" x14ac:dyDescent="0.2">
      <c r="A44" s="54"/>
      <c r="B44" s="54"/>
      <c r="C44" s="54"/>
      <c r="D44" s="54"/>
      <c r="E44" s="54"/>
    </row>
    <row r="45" spans="1:14" x14ac:dyDescent="0.2">
      <c r="A45" s="54"/>
      <c r="B45" s="54"/>
      <c r="C45" s="54"/>
      <c r="D45" s="54"/>
      <c r="E45" s="54"/>
    </row>
    <row r="46" spans="1:14" x14ac:dyDescent="0.2">
      <c r="A46" s="54"/>
      <c r="B46" s="54"/>
      <c r="C46" s="54"/>
      <c r="D46" s="54"/>
      <c r="E46" s="54"/>
      <c r="K46" s="8"/>
    </row>
    <row r="47" spans="1:14" x14ac:dyDescent="0.2">
      <c r="A47" s="54"/>
      <c r="B47" s="54"/>
      <c r="C47" s="54"/>
      <c r="D47" s="54"/>
      <c r="E47" s="54"/>
    </row>
    <row r="48" spans="1:14" x14ac:dyDescent="0.2">
      <c r="A48" s="54"/>
      <c r="B48" s="54"/>
      <c r="C48" s="54"/>
      <c r="D48" s="54"/>
      <c r="E48" s="54"/>
    </row>
    <row r="51" spans="1:9" x14ac:dyDescent="0.2">
      <c r="B51" s="39" t="s">
        <v>643</v>
      </c>
      <c r="C51" s="39" t="s">
        <v>665</v>
      </c>
      <c r="D51" s="39" t="s">
        <v>741</v>
      </c>
    </row>
    <row r="52" spans="1:9" x14ac:dyDescent="0.2">
      <c r="B52" s="39">
        <v>1394</v>
      </c>
      <c r="C52" s="39">
        <v>1395</v>
      </c>
      <c r="D52" s="39">
        <v>1396</v>
      </c>
      <c r="I52" s="52"/>
    </row>
    <row r="53" spans="1:9" x14ac:dyDescent="0.2">
      <c r="A53" t="s">
        <v>137</v>
      </c>
      <c r="B53" s="102">
        <v>2475</v>
      </c>
      <c r="C53" s="102">
        <v>2143</v>
      </c>
      <c r="D53" s="95">
        <v>1825</v>
      </c>
    </row>
    <row r="54" spans="1:9" x14ac:dyDescent="0.2">
      <c r="B54" s="90"/>
      <c r="C54" s="90"/>
      <c r="D54" s="90"/>
    </row>
    <row r="55" spans="1:9" x14ac:dyDescent="0.2">
      <c r="B55" s="8"/>
      <c r="C55" s="8"/>
      <c r="D55" s="8"/>
    </row>
    <row r="57" spans="1:9" x14ac:dyDescent="0.2">
      <c r="B57" s="39" t="s">
        <v>643</v>
      </c>
      <c r="C57" s="39" t="s">
        <v>665</v>
      </c>
      <c r="D57" s="39" t="s">
        <v>741</v>
      </c>
    </row>
    <row r="58" spans="1:9" x14ac:dyDescent="0.2">
      <c r="B58" s="39">
        <v>1394</v>
      </c>
      <c r="C58" s="39">
        <v>1395</v>
      </c>
      <c r="D58" s="39">
        <v>1396</v>
      </c>
    </row>
    <row r="59" spans="1:9" x14ac:dyDescent="0.2">
      <c r="A59" t="s">
        <v>136</v>
      </c>
      <c r="B59" s="55">
        <v>1166</v>
      </c>
      <c r="C59" s="52">
        <v>1354</v>
      </c>
      <c r="D59" s="52">
        <v>2399.6999999999998</v>
      </c>
    </row>
  </sheetData>
  <mergeCells count="13">
    <mergeCell ref="A40:E40"/>
    <mergeCell ref="A41:E41"/>
    <mergeCell ref="E29:E30"/>
    <mergeCell ref="A1:E1"/>
    <mergeCell ref="A5:A6"/>
    <mergeCell ref="E5:E6"/>
    <mergeCell ref="A25:E25"/>
    <mergeCell ref="A27:E27"/>
    <mergeCell ref="A3:E3"/>
    <mergeCell ref="A2:E2"/>
    <mergeCell ref="A26:E26"/>
    <mergeCell ref="A14:E14"/>
    <mergeCell ref="A15:E15"/>
  </mergeCells>
  <phoneticPr fontId="5" type="noConversion"/>
  <pageMargins left="0.7" right="0.7" top="0.75" bottom="0.8" header="0.3" footer="0.3"/>
  <pageSetup paperSize="9" orientation="portrait" r:id="rId1"/>
  <headerFooter alignWithMargins="0">
    <oddFooter>&amp;LAfghanistan Statistical Yearbook 2017-18&amp;Rسا لنا مۀ احصا ئیوی افغانستا ن / د افغا نستا ن  احصائيوي کا لني  ۱۳۹۶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11</vt:i4>
      </vt:variant>
    </vt:vector>
  </HeadingPairs>
  <TitlesOfParts>
    <vt:vector size="31" baseType="lpstr">
      <vt:lpstr>1LU</vt:lpstr>
      <vt:lpstr>2La</vt:lpstr>
      <vt:lpstr>3Pro</vt:lpstr>
      <vt:lpstr>4Yi</vt:lpstr>
      <vt:lpstr>5FV</vt:lpstr>
      <vt:lpstr>6Wh</vt:lpstr>
      <vt:lpstr>7LbA</vt:lpstr>
      <vt:lpstr>8LivS</vt:lpstr>
      <vt:lpstr>9-10vacci</vt:lpstr>
      <vt:lpstr>11prese</vt:lpstr>
      <vt:lpstr>12saff</vt:lpstr>
      <vt:lpstr>13cotan</vt:lpstr>
      <vt:lpstr>14dispa</vt:lpstr>
      <vt:lpstr>15CeB</vt:lpstr>
      <vt:lpstr>16-3C</vt:lpstr>
      <vt:lpstr>17CS</vt:lpstr>
      <vt:lpstr>18C</vt:lpstr>
      <vt:lpstr>19food alloc</vt:lpstr>
      <vt:lpstr>Sheet1</vt:lpstr>
      <vt:lpstr>Sheet2</vt:lpstr>
      <vt:lpstr>Food_Use</vt:lpstr>
      <vt:lpstr>Losses</vt:lpstr>
      <vt:lpstr>'11prese'!Print_Area</vt:lpstr>
      <vt:lpstr>'14dispa'!Print_Area</vt:lpstr>
      <vt:lpstr>'15CeB'!Print_Area</vt:lpstr>
      <vt:lpstr>'16-3C'!Print_Area</vt:lpstr>
      <vt:lpstr>'18C'!Print_Area</vt:lpstr>
      <vt:lpstr>'19food alloc'!Print_Area</vt:lpstr>
      <vt:lpstr>'4Yi'!Print_Area</vt:lpstr>
      <vt:lpstr>'7LbA'!Print_Area</vt:lpstr>
      <vt:lpstr>Seed_Provision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 User</dc:creator>
  <cp:lastModifiedBy>Agriculture</cp:lastModifiedBy>
  <cp:lastPrinted>2018-05-08T05:02:50Z</cp:lastPrinted>
  <dcterms:created xsi:type="dcterms:W3CDTF">2003-03-06T16:29:09Z</dcterms:created>
  <dcterms:modified xsi:type="dcterms:W3CDTF">2018-05-12T05:17:46Z</dcterms:modified>
</cp:coreProperties>
</file>