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a89b0b6314c61c/MAFF_2023-2024/workspace_livestock/results/"/>
    </mc:Choice>
  </mc:AlternateContent>
  <xr:revisionPtr revIDLastSave="444" documentId="8_{A62A70B1-9E6C-4893-8DE2-6E694FEB68FC}" xr6:coauthVersionLast="47" xr6:coauthVersionMax="47" xr10:uidLastSave="{FE8F478C-C803-4C36-9B3C-8E7FE1CA78ED}"/>
  <bookViews>
    <workbookView xWindow="19090" yWindow="-110" windowWidth="38620" windowHeight="21100" activeTab="5" xr2:uid="{6AD5B66C-819A-4621-A4B6-F56DD2DB1204}"/>
  </bookViews>
  <sheets>
    <sheet name="zpoprep" sheetId="3" r:id="rId1"/>
    <sheet name="zliverep" sheetId="4" r:id="rId2"/>
    <sheet name="zdietrep" sheetId="5" r:id="rId3"/>
    <sheet name="zyfeed" sheetId="1" r:id="rId4"/>
    <sheet name="zfeedrep" sheetId="2" r:id="rId5"/>
    <sheet name="rada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D16" i="6" s="1"/>
  <c r="E8" i="6"/>
  <c r="D9" i="6"/>
  <c r="D17" i="6" s="1"/>
  <c r="E9" i="6"/>
  <c r="D10" i="6"/>
  <c r="E10" i="6"/>
  <c r="D11" i="6"/>
  <c r="D19" i="6" s="1"/>
  <c r="E11" i="6"/>
  <c r="D12" i="6"/>
  <c r="E12" i="6"/>
  <c r="D13" i="6"/>
  <c r="E13" i="6"/>
  <c r="C9" i="6"/>
  <c r="C10" i="6"/>
  <c r="C11" i="6"/>
  <c r="C12" i="6"/>
  <c r="C13" i="6"/>
  <c r="C8" i="6"/>
  <c r="D2" i="6"/>
  <c r="E2" i="6"/>
  <c r="D3" i="6"/>
  <c r="E3" i="6"/>
  <c r="D4" i="6"/>
  <c r="E4" i="6"/>
  <c r="D5" i="6"/>
  <c r="C19" i="6" s="1"/>
  <c r="E5" i="6"/>
  <c r="D6" i="6"/>
  <c r="C20" i="6" s="1"/>
  <c r="E6" i="6"/>
  <c r="D7" i="6"/>
  <c r="E7" i="6"/>
  <c r="C3" i="6"/>
  <c r="C4" i="6"/>
  <c r="C5" i="6"/>
  <c r="C6" i="6"/>
  <c r="C7" i="6"/>
  <c r="C2" i="6"/>
  <c r="D20" i="6"/>
  <c r="D18" i="6"/>
  <c r="C18" i="6"/>
  <c r="C17" i="6"/>
  <c r="C16" i="6"/>
  <c r="C22" i="6" s="1"/>
  <c r="M15" i="5"/>
  <c r="K15" i="5"/>
  <c r="M13" i="5"/>
  <c r="K13" i="5"/>
  <c r="K11" i="5"/>
  <c r="M11" i="5" s="1"/>
  <c r="M9" i="5"/>
  <c r="K9" i="5"/>
  <c r="O13" i="4"/>
  <c r="Q13" i="4" s="1"/>
  <c r="N13" i="4"/>
  <c r="M13" i="4"/>
  <c r="O12" i="4"/>
  <c r="Q12" i="4" s="1"/>
  <c r="N12" i="4"/>
  <c r="M12" i="4"/>
  <c r="Q11" i="4"/>
  <c r="P11" i="4"/>
  <c r="O11" i="4"/>
  <c r="N11" i="4"/>
  <c r="M11" i="4"/>
  <c r="O10" i="4"/>
  <c r="Q10" i="4" s="1"/>
  <c r="N10" i="4"/>
  <c r="M10" i="4"/>
  <c r="O9" i="4"/>
  <c r="Q9" i="4" s="1"/>
  <c r="N9" i="4"/>
  <c r="M9" i="4"/>
  <c r="O8" i="4"/>
  <c r="Q8" i="4" s="1"/>
  <c r="N8" i="4"/>
  <c r="M8" i="4"/>
  <c r="M17" i="3"/>
  <c r="L17" i="3"/>
  <c r="K17" i="3"/>
  <c r="J14" i="3"/>
  <c r="M13" i="3"/>
  <c r="L13" i="3"/>
  <c r="K13" i="3"/>
  <c r="J13" i="3"/>
  <c r="M12" i="3"/>
  <c r="L12" i="3"/>
  <c r="K12" i="3"/>
  <c r="J12" i="3"/>
  <c r="M11" i="3"/>
  <c r="M9" i="3"/>
  <c r="M8" i="3"/>
  <c r="L8" i="3"/>
  <c r="K8" i="3"/>
  <c r="J8" i="3"/>
  <c r="J17" i="3" s="1"/>
  <c r="J7" i="3"/>
  <c r="J16" i="3" s="1"/>
  <c r="J6" i="3"/>
  <c r="J15" i="3" s="1"/>
  <c r="M5" i="3"/>
  <c r="M14" i="3" s="1"/>
  <c r="L5" i="3"/>
  <c r="L14" i="3" s="1"/>
  <c r="K5" i="3"/>
  <c r="K14" i="3" s="1"/>
  <c r="J5" i="3"/>
  <c r="M4" i="3"/>
  <c r="L4" i="3"/>
  <c r="K4" i="3"/>
  <c r="J4" i="3"/>
  <c r="M3" i="3"/>
  <c r="L3" i="3"/>
  <c r="K3" i="3"/>
  <c r="J3" i="3"/>
  <c r="M2" i="3"/>
  <c r="L2" i="3"/>
  <c r="L11" i="3" s="1"/>
  <c r="K2" i="3"/>
  <c r="K11" i="3" s="1"/>
  <c r="J2" i="3"/>
  <c r="J11" i="3" s="1"/>
  <c r="D25" i="6" l="1"/>
  <c r="C25" i="6"/>
  <c r="C23" i="6"/>
  <c r="C24" i="6"/>
  <c r="C26" i="6"/>
  <c r="E20" i="6"/>
  <c r="E26" i="6" s="1"/>
  <c r="D26" i="6"/>
  <c r="E17" i="6"/>
  <c r="E23" i="6" s="1"/>
  <c r="D23" i="6"/>
  <c r="E18" i="6"/>
  <c r="E24" i="6" s="1"/>
  <c r="D24" i="6"/>
  <c r="E16" i="6"/>
  <c r="E22" i="6" s="1"/>
  <c r="D22" i="6"/>
  <c r="E19" i="6"/>
  <c r="E25" i="6" s="1"/>
  <c r="P12" i="4"/>
  <c r="P9" i="4"/>
  <c r="P13" i="4"/>
  <c r="P10" i="4"/>
  <c r="P8" i="4"/>
  <c r="J9" i="3"/>
  <c r="K9" i="3"/>
  <c r="L9" i="3"/>
</calcChain>
</file>

<file path=xl/sharedStrings.xml><?xml version="1.0" encoding="utf-8"?>
<sst xmlns="http://schemas.openxmlformats.org/spreadsheetml/2006/main" count="429" uniqueCount="91">
  <si>
    <t>low</t>
  </si>
  <si>
    <t>dairycow</t>
  </si>
  <si>
    <t>dairyox</t>
  </si>
  <si>
    <t>heifer</t>
  </si>
  <si>
    <t>calves</t>
  </si>
  <si>
    <t>swine</t>
  </si>
  <si>
    <t>layinghens</t>
  </si>
  <si>
    <t>mid</t>
  </si>
  <si>
    <t>high</t>
  </si>
  <si>
    <t>fodder</t>
  </si>
  <si>
    <t>ricestraw</t>
  </si>
  <si>
    <t>ricebran</t>
  </si>
  <si>
    <t>wheatstraw</t>
  </si>
  <si>
    <t>wheatbran</t>
  </si>
  <si>
    <t>potatovines</t>
  </si>
  <si>
    <t>beetpulp</t>
  </si>
  <si>
    <t>molasses</t>
  </si>
  <si>
    <t>bagasse</t>
  </si>
  <si>
    <t>meatbonemeal</t>
  </si>
  <si>
    <t>fishmeal</t>
  </si>
  <si>
    <t>tdp_dist</t>
  </si>
  <si>
    <t>cp_dist</t>
  </si>
  <si>
    <t>total</t>
  </si>
  <si>
    <t>broiler</t>
  </si>
  <si>
    <t>current_head</t>
  </si>
  <si>
    <t>potential_head</t>
  </si>
  <si>
    <t>change</t>
  </si>
  <si>
    <t>roc</t>
  </si>
  <si>
    <t>beef</t>
  </si>
  <si>
    <t>pork</t>
  </si>
  <si>
    <t>chicken</t>
  </si>
  <si>
    <t>egg</t>
  </si>
  <si>
    <t>milk</t>
  </si>
  <si>
    <t>current_kg_pypc</t>
  </si>
  <si>
    <t>potential_kg_pypc</t>
  </si>
  <si>
    <t>current_g_pdpc</t>
  </si>
  <si>
    <t>potential_g_pdpc</t>
  </si>
  <si>
    <t>calorie</t>
  </si>
  <si>
    <t>protein</t>
  </si>
  <si>
    <t>fat</t>
  </si>
  <si>
    <t>carbonhydrate</t>
  </si>
  <si>
    <t>current_kcal_pdpc</t>
  </si>
  <si>
    <t>potential_kcal_pdpc</t>
  </si>
  <si>
    <t>soybeancake</t>
  </si>
  <si>
    <t>rapeseedcake</t>
  </si>
  <si>
    <t>corn</t>
  </si>
  <si>
    <t>sorghum</t>
  </si>
  <si>
    <t>wheat</t>
  </si>
  <si>
    <t>barley</t>
  </si>
  <si>
    <t>rice</t>
  </si>
  <si>
    <t>fstock</t>
  </si>
  <si>
    <t>carcass</t>
  </si>
  <si>
    <t>carcass_kcal_pdpc</t>
  </si>
  <si>
    <t>carcass_g_pdpc</t>
  </si>
  <si>
    <t>current</t>
    <phoneticPr fontId="1"/>
  </si>
  <si>
    <t>LSU</t>
    <phoneticPr fontId="1"/>
  </si>
  <si>
    <t>乳用牛メス</t>
    <rPh sb="0" eb="2">
      <t>ニュウヨウギュウ</t>
    </rPh>
    <phoneticPr fontId="1"/>
  </si>
  <si>
    <t>乳用牛オス</t>
    <rPh sb="0" eb="2">
      <t>ニュウヨウギュウ</t>
    </rPh>
    <phoneticPr fontId="1"/>
  </si>
  <si>
    <t>未経産牛</t>
    <rPh sb="0" eb="3">
      <t>ケイサンギュウ</t>
    </rPh>
    <phoneticPr fontId="1"/>
  </si>
  <si>
    <t>子牛</t>
    <rPh sb="0" eb="1">
      <t>コウシ</t>
    </rPh>
    <phoneticPr fontId="1"/>
  </si>
  <si>
    <t>豚</t>
    <rPh sb="0" eb="1">
      <t>ブタ</t>
    </rPh>
    <phoneticPr fontId="1"/>
  </si>
  <si>
    <t>ブロイラー</t>
    <phoneticPr fontId="1"/>
  </si>
  <si>
    <t>採卵鶏</t>
    <rPh sb="0" eb="2">
      <t>サイランケイ</t>
    </rPh>
    <phoneticPr fontId="1"/>
  </si>
  <si>
    <t>計（家畜単位）</t>
    <rPh sb="0" eb="1">
      <t>ケイ</t>
    </rPh>
    <rPh sb="2" eb="6">
      <t>カチクタンイ</t>
    </rPh>
    <phoneticPr fontId="1"/>
  </si>
  <si>
    <t>CP_low</t>
    <phoneticPr fontId="1"/>
  </si>
  <si>
    <t>CP_mid</t>
    <phoneticPr fontId="1"/>
  </si>
  <si>
    <t>CP_high</t>
    <phoneticPr fontId="1"/>
  </si>
  <si>
    <t>年間(kg)</t>
    <rPh sb="0" eb="2">
      <t>ネンカン</t>
    </rPh>
    <phoneticPr fontId="1"/>
  </si>
  <si>
    <t>１日当たり(kg)</t>
    <phoneticPr fontId="1"/>
  </si>
  <si>
    <t>現在の摂取量</t>
    <rPh sb="0" eb="1">
      <t>ゲンザイ</t>
    </rPh>
    <rPh sb="2" eb="5">
      <t>セッシュリョウ</t>
    </rPh>
    <phoneticPr fontId="1"/>
  </si>
  <si>
    <t>供給量</t>
    <rPh sb="0" eb="2">
      <t>キョウキュウリョウ</t>
    </rPh>
    <phoneticPr fontId="1"/>
  </si>
  <si>
    <t>不足量</t>
    <rPh sb="0" eb="3">
      <t>フソクリョウ</t>
    </rPh>
    <phoneticPr fontId="1"/>
  </si>
  <si>
    <t>充足率（%）</t>
    <rPh sb="0" eb="2">
      <t>ジュウソクリツ</t>
    </rPh>
    <phoneticPr fontId="1"/>
  </si>
  <si>
    <t>牛肉</t>
    <rPh sb="0" eb="1">
      <t>ギュウニク</t>
    </rPh>
    <phoneticPr fontId="1"/>
  </si>
  <si>
    <t>豚肉</t>
    <rPh sb="0" eb="1">
      <t>ブタニク</t>
    </rPh>
    <phoneticPr fontId="1"/>
  </si>
  <si>
    <t>鶏肉</t>
    <rPh sb="0" eb="1">
      <t>トリニク</t>
    </rPh>
    <phoneticPr fontId="1"/>
  </si>
  <si>
    <t>鶏卵</t>
    <rPh sb="0" eb="1">
      <t>ケイラン</t>
    </rPh>
    <phoneticPr fontId="1"/>
  </si>
  <si>
    <t>牛乳</t>
    <rPh sb="0" eb="1">
      <t>ギュウニュウ</t>
    </rPh>
    <phoneticPr fontId="1"/>
  </si>
  <si>
    <t>合計</t>
    <rPh sb="0" eb="1">
      <t>ゴウケイ</t>
    </rPh>
    <phoneticPr fontId="1"/>
  </si>
  <si>
    <t>基準量</t>
    <phoneticPr fontId="1"/>
  </si>
  <si>
    <t>潜在的な供給量</t>
    <phoneticPr fontId="1"/>
  </si>
  <si>
    <t>不足量</t>
  </si>
  <si>
    <t>充足率（%）</t>
  </si>
  <si>
    <t>熱量（kcal）</t>
    <phoneticPr fontId="1"/>
  </si>
  <si>
    <t>タンパク質（g）</t>
  </si>
  <si>
    <t>脂質（g）</t>
  </si>
  <si>
    <t>炭水化物（g）</t>
  </si>
  <si>
    <t>生産</t>
    <rPh sb="0" eb="2">
      <t>セイサン</t>
    </rPh>
    <phoneticPr fontId="1"/>
  </si>
  <si>
    <t>生産＋備蓄</t>
    <rPh sb="0" eb="2">
      <t>セイサン</t>
    </rPh>
    <rPh sb="3" eb="5">
      <t>ビチク</t>
    </rPh>
    <phoneticPr fontId="1"/>
  </si>
  <si>
    <t>生産＋備蓄＋早期と畜</t>
    <rPh sb="0" eb="2">
      <t>セイサン</t>
    </rPh>
    <rPh sb="3" eb="5">
      <t>ビチク</t>
    </rPh>
    <rPh sb="6" eb="8">
      <t>ソウキ</t>
    </rPh>
    <rPh sb="9" eb="10">
      <t>チク</t>
    </rPh>
    <phoneticPr fontId="1"/>
  </si>
  <si>
    <t>鶏卵</t>
    <rPh sb="0" eb="2">
      <t>ケイラン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</si>
</sst>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;[Red]\-#,##0.0"/>
    <numFmt numFmtId="177" formatCode="#,##0.000;[Red]\-#,##0.000"/>
    <numFmt numFmtId="178" formatCode="0.0"/>
    <numFmt numFmtId="179" formatCode="0.0_ "/>
    <numFmt numFmtId="180" formatCode="0.0%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quotePrefix="1">
      <alignment vertical="center"/>
    </xf>
    <xf numFmtId="38" fontId="0" fillId="0" borderId="0" xfId="1" applyFont="1">
      <alignment vertical="center"/>
    </xf>
    <xf numFmtId="2" fontId="0" fillId="0" borderId="0" xfId="0" applyNumberFormat="1">
      <alignment vertical="center"/>
    </xf>
    <xf numFmtId="2" fontId="0" fillId="0" borderId="0" xfId="1" applyNumberFormat="1" applyFont="1">
      <alignment vertical="center"/>
    </xf>
    <xf numFmtId="38" fontId="0" fillId="0" borderId="0" xfId="1" quotePrefix="1" applyFont="1">
      <alignment vertical="center"/>
    </xf>
    <xf numFmtId="38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2" applyNumberFormat="1" applyFont="1">
      <alignment vertical="center"/>
    </xf>
    <xf numFmtId="178" fontId="3" fillId="0" borderId="0" xfId="0" applyNumberFormat="1" applyFont="1">
      <alignment vertical="center"/>
    </xf>
    <xf numFmtId="180" fontId="3" fillId="0" borderId="0" xfId="2" applyNumberFormat="1" applyFont="1">
      <alignment vertical="center"/>
    </xf>
    <xf numFmtId="9" fontId="0" fillId="0" borderId="0" xfId="2" applyFont="1">
      <alignment vertical="center"/>
    </xf>
    <xf numFmtId="0" fontId="0" fillId="0" borderId="0" xfId="0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zpoprep!$I$11</c:f>
              <c:strCache>
                <c:ptCount val="1"/>
                <c:pt idx="0">
                  <c:v>乳用牛メス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zpoprep!$J$10:$M$10</c:f>
              <c:strCache>
                <c:ptCount val="4"/>
                <c:pt idx="0">
                  <c:v>current</c:v>
                </c:pt>
                <c:pt idx="1">
                  <c:v>CP_low</c:v>
                </c:pt>
                <c:pt idx="2">
                  <c:v>CP_mid</c:v>
                </c:pt>
                <c:pt idx="3">
                  <c:v>CP_high</c:v>
                </c:pt>
              </c:strCache>
            </c:strRef>
          </c:cat>
          <c:val>
            <c:numRef>
              <c:f>zpoprep!$J$11:$M$11</c:f>
              <c:numCache>
                <c:formatCode>#,##0_);[Red]\(#,##0\)</c:formatCode>
                <c:ptCount val="4"/>
                <c:pt idx="0">
                  <c:v>861.7</c:v>
                </c:pt>
                <c:pt idx="1">
                  <c:v>824.25535484320335</c:v>
                </c:pt>
                <c:pt idx="2">
                  <c:v>632.46504186840696</c:v>
                </c:pt>
                <c:pt idx="3">
                  <c:v>574.96821988036947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6-41E4-8BA9-CF030247FCF8}"/>
            </c:ext>
          </c:extLst>
        </c:ser>
        <c:ser>
          <c:idx val="1"/>
          <c:order val="1"/>
          <c:tx>
            <c:strRef>
              <c:f>zpoprep!$I$12</c:f>
              <c:strCache>
                <c:ptCount val="1"/>
                <c:pt idx="0">
                  <c:v>乳用牛オス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zpoprep!$J$10:$M$10</c:f>
              <c:strCache>
                <c:ptCount val="4"/>
                <c:pt idx="0">
                  <c:v>current</c:v>
                </c:pt>
                <c:pt idx="1">
                  <c:v>CP_low</c:v>
                </c:pt>
                <c:pt idx="2">
                  <c:v>CP_mid</c:v>
                </c:pt>
                <c:pt idx="3">
                  <c:v>CP_high</c:v>
                </c:pt>
              </c:strCache>
            </c:strRef>
          </c:cat>
          <c:val>
            <c:numRef>
              <c:f>zpoprep!$J$12:$M$12</c:f>
              <c:numCache>
                <c:formatCode>#,##0_);[Red]\(#,##0\)</c:formatCode>
                <c:ptCount val="4"/>
                <c:pt idx="0">
                  <c:v>237.76</c:v>
                </c:pt>
                <c:pt idx="1">
                  <c:v>227.42828498029479</c:v>
                </c:pt>
                <c:pt idx="2">
                  <c:v>174.50956058330328</c:v>
                </c:pt>
                <c:pt idx="3">
                  <c:v>158.64505507573011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6-41E4-8BA9-CF030247FCF8}"/>
            </c:ext>
          </c:extLst>
        </c:ser>
        <c:ser>
          <c:idx val="2"/>
          <c:order val="2"/>
          <c:tx>
            <c:strRef>
              <c:f>zpoprep!$I$13</c:f>
              <c:strCache>
                <c:ptCount val="1"/>
                <c:pt idx="0">
                  <c:v>未経産牛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zpoprep!$J$10:$M$10</c:f>
              <c:strCache>
                <c:ptCount val="4"/>
                <c:pt idx="0">
                  <c:v>current</c:v>
                </c:pt>
                <c:pt idx="1">
                  <c:v>CP_low</c:v>
                </c:pt>
                <c:pt idx="2">
                  <c:v>CP_mid</c:v>
                </c:pt>
                <c:pt idx="3">
                  <c:v>CP_high</c:v>
                </c:pt>
              </c:strCache>
            </c:strRef>
          </c:cat>
          <c:val>
            <c:numRef>
              <c:f>zpoprep!$J$13:$M$13</c:f>
              <c:numCache>
                <c:formatCode>#,##0_);[Red]\(#,##0\)</c:formatCode>
                <c:ptCount val="4"/>
                <c:pt idx="0">
                  <c:v>49.84</c:v>
                </c:pt>
                <c:pt idx="1">
                  <c:v>47.674233358924518</c:v>
                </c:pt>
                <c:pt idx="2">
                  <c:v>36.581243688895675</c:v>
                </c:pt>
                <c:pt idx="3">
                  <c:v>33.255676080814219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6-41E4-8BA9-CF030247FCF8}"/>
            </c:ext>
          </c:extLst>
        </c:ser>
        <c:ser>
          <c:idx val="3"/>
          <c:order val="3"/>
          <c:tx>
            <c:strRef>
              <c:f>zpoprep!$I$14</c:f>
              <c:strCache>
                <c:ptCount val="1"/>
                <c:pt idx="0">
                  <c:v>子牛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zpoprep!$J$10:$M$10</c:f>
              <c:strCache>
                <c:ptCount val="4"/>
                <c:pt idx="0">
                  <c:v>current</c:v>
                </c:pt>
                <c:pt idx="1">
                  <c:v>CP_low</c:v>
                </c:pt>
                <c:pt idx="2">
                  <c:v>CP_mid</c:v>
                </c:pt>
                <c:pt idx="3">
                  <c:v>CP_high</c:v>
                </c:pt>
              </c:strCache>
            </c:strRef>
          </c:cat>
          <c:val>
            <c:numRef>
              <c:f>zpoprep!$J$14:$M$14</c:f>
              <c:numCache>
                <c:formatCode>#,##0_);[Red]\(#,##0\)</c:formatCode>
                <c:ptCount val="4"/>
                <c:pt idx="0">
                  <c:v>178.88</c:v>
                </c:pt>
                <c:pt idx="1">
                  <c:v>171.10687927857981</c:v>
                </c:pt>
                <c:pt idx="2">
                  <c:v>131.29319564746504</c:v>
                </c:pt>
                <c:pt idx="3">
                  <c:v>119.35745058860451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16-41E4-8BA9-CF030247FCF8}"/>
            </c:ext>
          </c:extLst>
        </c:ser>
        <c:ser>
          <c:idx val="4"/>
          <c:order val="4"/>
          <c:tx>
            <c:strRef>
              <c:f>zpoprep!$I$15</c:f>
              <c:strCache>
                <c:ptCount val="1"/>
                <c:pt idx="0">
                  <c:v>豚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zpoprep!$J$10:$M$10</c:f>
              <c:strCache>
                <c:ptCount val="4"/>
                <c:pt idx="0">
                  <c:v>current</c:v>
                </c:pt>
                <c:pt idx="1">
                  <c:v>CP_low</c:v>
                </c:pt>
                <c:pt idx="2">
                  <c:v>CP_mid</c:v>
                </c:pt>
                <c:pt idx="3">
                  <c:v>CP_high</c:v>
                </c:pt>
              </c:strCache>
            </c:strRef>
          </c:cat>
          <c:val>
            <c:numRef>
              <c:f>zpoprep!$J$15:$M$15</c:f>
              <c:numCache>
                <c:formatCode>#,##0_);[Red]\(#,##0\)</c:formatCode>
                <c:ptCount val="4"/>
                <c:pt idx="0">
                  <c:v>4474.5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16-41E4-8BA9-CF030247FCF8}"/>
            </c:ext>
          </c:extLst>
        </c:ser>
        <c:ser>
          <c:idx val="5"/>
          <c:order val="5"/>
          <c:tx>
            <c:strRef>
              <c:f>zpoprep!$I$16</c:f>
              <c:strCache>
                <c:ptCount val="1"/>
                <c:pt idx="0">
                  <c:v>ブロイラー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zpoprep!$J$10:$M$10</c:f>
              <c:strCache>
                <c:ptCount val="4"/>
                <c:pt idx="0">
                  <c:v>current</c:v>
                </c:pt>
                <c:pt idx="1">
                  <c:v>CP_low</c:v>
                </c:pt>
                <c:pt idx="2">
                  <c:v>CP_mid</c:v>
                </c:pt>
                <c:pt idx="3">
                  <c:v>CP_high</c:v>
                </c:pt>
              </c:strCache>
            </c:strRef>
          </c:cat>
          <c:val>
            <c:numRef>
              <c:f>zpoprep!$J$16:$M$16</c:f>
              <c:numCache>
                <c:formatCode>#,##0_);[Red]\(#,##0\)</c:formatCode>
                <c:ptCount val="4"/>
                <c:pt idx="0">
                  <c:v>974.61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16-41E4-8BA9-CF030247FCF8}"/>
            </c:ext>
          </c:extLst>
        </c:ser>
        <c:ser>
          <c:idx val="6"/>
          <c:order val="6"/>
          <c:tx>
            <c:strRef>
              <c:f>zpoprep!$I$17</c:f>
              <c:strCache>
                <c:ptCount val="1"/>
                <c:pt idx="0">
                  <c:v>採卵鶏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zpoprep!$J$10:$M$10</c:f>
              <c:strCache>
                <c:ptCount val="4"/>
                <c:pt idx="0">
                  <c:v>current</c:v>
                </c:pt>
                <c:pt idx="1">
                  <c:v>CP_low</c:v>
                </c:pt>
                <c:pt idx="2">
                  <c:v>CP_mid</c:v>
                </c:pt>
                <c:pt idx="3">
                  <c:v>CP_high</c:v>
                </c:pt>
              </c:strCache>
            </c:strRef>
          </c:cat>
          <c:val>
            <c:numRef>
              <c:f>zpoprep!$J$17:$M$17</c:f>
              <c:numCache>
                <c:formatCode>#,##0_);[Red]\(#,##0\)</c:formatCode>
                <c:ptCount val="4"/>
                <c:pt idx="0">
                  <c:v>2557.2539999999999</c:v>
                </c:pt>
                <c:pt idx="1">
                  <c:v>401.05895719102222</c:v>
                </c:pt>
                <c:pt idx="2">
                  <c:v>580.24247755102215</c:v>
                </c:pt>
                <c:pt idx="3">
                  <c:v>580.24247755102215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16-41E4-8BA9-CF030247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8514272"/>
        <c:axId val="1438515232"/>
      </c:barChart>
      <c:catAx>
        <c:axId val="143851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8515232"/>
        <c:crosses val="autoZero"/>
        <c:auto val="1"/>
        <c:lblAlgn val="ctr"/>
        <c:lblOffset val="100"/>
        <c:noMultiLvlLbl val="0"/>
      </c:catAx>
      <c:valAx>
        <c:axId val="14385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851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radar!$C$21</c:f>
              <c:strCache>
                <c:ptCount val="1"/>
                <c:pt idx="0">
                  <c:v>生産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radar!$B$22:$B$26</c:f>
              <c:strCache>
                <c:ptCount val="5"/>
                <c:pt idx="0">
                  <c:v>牛肉</c:v>
                </c:pt>
                <c:pt idx="1">
                  <c:v>豚肉</c:v>
                </c:pt>
                <c:pt idx="2">
                  <c:v>鶏肉</c:v>
                </c:pt>
                <c:pt idx="3">
                  <c:v>鶏卵</c:v>
                </c:pt>
                <c:pt idx="4">
                  <c:v>牛乳</c:v>
                </c:pt>
              </c:strCache>
            </c:strRef>
          </c:cat>
          <c:val>
            <c:numRef>
              <c:f>radar!$C$22:$C$26</c:f>
              <c:numCache>
                <c:formatCode>0%</c:formatCode>
                <c:ptCount val="5"/>
                <c:pt idx="0">
                  <c:v>0.12336302508660989</c:v>
                </c:pt>
                <c:pt idx="1">
                  <c:v>0</c:v>
                </c:pt>
                <c:pt idx="2">
                  <c:v>1.7969897095979917E-2</c:v>
                </c:pt>
                <c:pt idx="3">
                  <c:v>0.37016570666711612</c:v>
                </c:pt>
                <c:pt idx="4">
                  <c:v>0.20727474517814456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7-4E65-8BA4-2C5AB7BE3123}"/>
            </c:ext>
          </c:extLst>
        </c:ser>
        <c:ser>
          <c:idx val="1"/>
          <c:order val="1"/>
          <c:tx>
            <c:strRef>
              <c:f>radar!$D$21</c:f>
              <c:strCache>
                <c:ptCount val="1"/>
                <c:pt idx="0">
                  <c:v>生産＋備蓄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radar!$B$22:$B$26</c:f>
              <c:strCache>
                <c:ptCount val="5"/>
                <c:pt idx="0">
                  <c:v>牛肉</c:v>
                </c:pt>
                <c:pt idx="1">
                  <c:v>豚肉</c:v>
                </c:pt>
                <c:pt idx="2">
                  <c:v>鶏肉</c:v>
                </c:pt>
                <c:pt idx="3">
                  <c:v>鶏卵</c:v>
                </c:pt>
                <c:pt idx="4">
                  <c:v>牛乳</c:v>
                </c:pt>
              </c:strCache>
            </c:strRef>
          </c:cat>
          <c:val>
            <c:numRef>
              <c:f>radar!$D$22:$D$26</c:f>
              <c:numCache>
                <c:formatCode>0%</c:formatCode>
                <c:ptCount val="5"/>
                <c:pt idx="0">
                  <c:v>0.12977586139795783</c:v>
                </c:pt>
                <c:pt idx="1">
                  <c:v>0</c:v>
                </c:pt>
                <c:pt idx="2">
                  <c:v>2.8905705833084546E-2</c:v>
                </c:pt>
                <c:pt idx="3">
                  <c:v>0.59543474118219741</c:v>
                </c:pt>
                <c:pt idx="4">
                  <c:v>0.21804960264755724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7-4E65-8BA4-2C5AB7BE3123}"/>
            </c:ext>
          </c:extLst>
        </c:ser>
        <c:ser>
          <c:idx val="2"/>
          <c:order val="2"/>
          <c:tx>
            <c:strRef>
              <c:f>radar!$E$21</c:f>
              <c:strCache>
                <c:ptCount val="1"/>
                <c:pt idx="0">
                  <c:v>生産＋備蓄＋早期と畜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strRef>
              <c:f>radar!$B$22:$B$26</c:f>
              <c:strCache>
                <c:ptCount val="5"/>
                <c:pt idx="0">
                  <c:v>牛肉</c:v>
                </c:pt>
                <c:pt idx="1">
                  <c:v>豚肉</c:v>
                </c:pt>
                <c:pt idx="2">
                  <c:v>鶏肉</c:v>
                </c:pt>
                <c:pt idx="3">
                  <c:v>鶏卵</c:v>
                </c:pt>
                <c:pt idx="4">
                  <c:v>牛乳</c:v>
                </c:pt>
              </c:strCache>
            </c:strRef>
          </c:cat>
          <c:val>
            <c:numRef>
              <c:f>radar!$E$22:$E$26</c:f>
              <c:numCache>
                <c:formatCode>0%</c:formatCode>
                <c:ptCount val="5"/>
                <c:pt idx="0">
                  <c:v>0.22272203077438432</c:v>
                </c:pt>
                <c:pt idx="1">
                  <c:v>0.42752051459598106</c:v>
                </c:pt>
                <c:pt idx="2">
                  <c:v>0.30470669846205539</c:v>
                </c:pt>
                <c:pt idx="3">
                  <c:v>0.59543474118219741</c:v>
                </c:pt>
                <c:pt idx="4">
                  <c:v>0.21804960264755724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17-4E65-8BA4-2C5AB7BE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73712"/>
        <c:axId val="318787152"/>
      </c:radarChart>
      <c:catAx>
        <c:axId val="3187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8787152"/>
        <c:crosses val="autoZero"/>
        <c:auto val="1"/>
        <c:lblAlgn val="ctr"/>
        <c:lblOffset val="100"/>
        <c:noMultiLvlLbl val="0"/>
      </c:catAx>
      <c:valAx>
        <c:axId val="3187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87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17</xdr:row>
      <xdr:rowOff>196850</xdr:rowOff>
    </xdr:from>
    <xdr:to>
      <xdr:col>14</xdr:col>
      <xdr:colOff>434975</xdr:colOff>
      <xdr:row>29</xdr:row>
      <xdr:rowOff>196850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0F3C7E-5C49-393E-D8A5-DA9A006AB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244475</xdr:colOff>
      <xdr:row>16</xdr:row>
      <xdr:rowOff>165100</xdr:rowOff>
    </xdr:from>
    <xdr:to>
      <xdr:col>12</xdr:col>
      <xdr:colOff>193675</xdr:colOff>
      <xdr:row>28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11325C-7FED-F22A-FBB5-0AFDA9521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13DF-414A-438D-BBF3-A24F1AC0A105}">
  <dimension ref="A1:N33"/>
  <sheetViews>
    <sheetView workbookViewId="0">
      <selection activeCell="M4" sqref="M4"/>
    </sheetView>
  </sheetViews>
  <sheetFormatPr defaultRowHeight="18" x14ac:dyDescent="0.55000000000000004"/>
  <cols>
    <col min="3" max="6" width="15.6640625" customWidth="1"/>
    <col min="7" max="7" width="15.6640625" style="2" customWidth="1"/>
  </cols>
  <sheetData>
    <row r="1" spans="1:14" x14ac:dyDescent="0.55000000000000004">
      <c r="C1" s="1" t="s">
        <v>24</v>
      </c>
      <c r="D1" s="1" t="s">
        <v>25</v>
      </c>
      <c r="E1" s="1" t="s">
        <v>26</v>
      </c>
      <c r="F1" s="1" t="s">
        <v>27</v>
      </c>
      <c r="G1" s="5" t="s">
        <v>51</v>
      </c>
      <c r="J1" t="s">
        <v>54</v>
      </c>
      <c r="K1" s="1" t="s">
        <v>0</v>
      </c>
      <c r="L1" s="1" t="s">
        <v>7</v>
      </c>
      <c r="M1" s="1" t="s">
        <v>8</v>
      </c>
      <c r="N1" t="s">
        <v>55</v>
      </c>
    </row>
    <row r="2" spans="1:14" x14ac:dyDescent="0.55000000000000004">
      <c r="A2" s="1" t="s">
        <v>0</v>
      </c>
      <c r="B2" s="1" t="s">
        <v>1</v>
      </c>
      <c r="C2" s="2">
        <v>861700</v>
      </c>
      <c r="D2" s="2">
        <v>824255.35484320333</v>
      </c>
      <c r="E2" s="2">
        <v>-37444.645156796672</v>
      </c>
      <c r="F2" s="4">
        <v>-4.3454386859459992</v>
      </c>
      <c r="G2" s="2">
        <v>37444.645156796672</v>
      </c>
      <c r="I2" s="1" t="s">
        <v>56</v>
      </c>
      <c r="J2" s="6">
        <f>C10</f>
        <v>861700</v>
      </c>
      <c r="K2" s="6">
        <f>D2</f>
        <v>824255.35484320333</v>
      </c>
      <c r="L2" s="6">
        <f>D10</f>
        <v>632465.04186840693</v>
      </c>
      <c r="M2" s="6">
        <f>D18</f>
        <v>574968.21988036949</v>
      </c>
      <c r="N2" s="7">
        <v>1</v>
      </c>
    </row>
    <row r="3" spans="1:14" x14ac:dyDescent="0.55000000000000004">
      <c r="A3" s="1" t="s">
        <v>0</v>
      </c>
      <c r="B3" s="1" t="s">
        <v>2</v>
      </c>
      <c r="C3" s="2">
        <v>237760</v>
      </c>
      <c r="D3" s="2">
        <v>227428.28498029479</v>
      </c>
      <c r="E3" s="2">
        <v>-10331.715019705211</v>
      </c>
      <c r="F3" s="4">
        <v>-4.3454386859460001</v>
      </c>
      <c r="G3" s="2">
        <v>10331.715019705211</v>
      </c>
      <c r="I3" s="1" t="s">
        <v>57</v>
      </c>
      <c r="J3" s="6">
        <f t="shared" ref="J3:J6" si="0">C11</f>
        <v>237760</v>
      </c>
      <c r="K3" s="6">
        <f t="shared" ref="K3:K5" si="1">D3</f>
        <v>227428.28498029479</v>
      </c>
      <c r="L3" s="6">
        <f t="shared" ref="L3:L5" si="2">D11</f>
        <v>174509.56058330328</v>
      </c>
      <c r="M3" s="6">
        <f t="shared" ref="M3:M5" si="3">D19</f>
        <v>158645.05507573011</v>
      </c>
      <c r="N3" s="7">
        <v>1</v>
      </c>
    </row>
    <row r="4" spans="1:14" x14ac:dyDescent="0.55000000000000004">
      <c r="A4" s="1" t="s">
        <v>0</v>
      </c>
      <c r="B4" s="1" t="s">
        <v>3</v>
      </c>
      <c r="C4" s="2">
        <v>62300</v>
      </c>
      <c r="D4" s="2">
        <v>59592.791698655645</v>
      </c>
      <c r="E4" s="2">
        <v>-2707.2083013443553</v>
      </c>
      <c r="F4" s="4">
        <v>-4.3454386859459957</v>
      </c>
      <c r="G4" s="2">
        <v>2707.2083013443553</v>
      </c>
      <c r="I4" s="1" t="s">
        <v>58</v>
      </c>
      <c r="J4" s="6">
        <f t="shared" si="0"/>
        <v>62300</v>
      </c>
      <c r="K4" s="6">
        <f t="shared" si="1"/>
        <v>59592.791698655645</v>
      </c>
      <c r="L4" s="6">
        <f t="shared" si="2"/>
        <v>45726.554611119587</v>
      </c>
      <c r="M4" s="6">
        <f t="shared" si="3"/>
        <v>41569.595101017774</v>
      </c>
      <c r="N4" s="7">
        <v>0.8</v>
      </c>
    </row>
    <row r="5" spans="1:14" x14ac:dyDescent="0.55000000000000004">
      <c r="A5" s="1" t="s">
        <v>0</v>
      </c>
      <c r="B5" s="1" t="s">
        <v>4</v>
      </c>
      <c r="C5" s="2">
        <v>447200</v>
      </c>
      <c r="D5" s="2">
        <v>427767.19819644949</v>
      </c>
      <c r="E5" s="2">
        <v>-19432.801803550508</v>
      </c>
      <c r="F5" s="4">
        <v>-4.3454386859459992</v>
      </c>
      <c r="G5" s="2">
        <v>19432.801803550508</v>
      </c>
      <c r="I5" s="1" t="s">
        <v>59</v>
      </c>
      <c r="J5" s="6">
        <f t="shared" si="0"/>
        <v>447200</v>
      </c>
      <c r="K5" s="6">
        <f t="shared" si="1"/>
        <v>427767.19819644949</v>
      </c>
      <c r="L5" s="6">
        <f t="shared" si="2"/>
        <v>328232.9891186626</v>
      </c>
      <c r="M5" s="6">
        <f t="shared" si="3"/>
        <v>298393.62647151126</v>
      </c>
      <c r="N5" s="7">
        <v>0.4</v>
      </c>
    </row>
    <row r="6" spans="1:14" x14ac:dyDescent="0.55000000000000004">
      <c r="A6" s="1" t="s">
        <v>0</v>
      </c>
      <c r="B6" s="1" t="s">
        <v>5</v>
      </c>
      <c r="C6" s="2">
        <v>8949000</v>
      </c>
      <c r="D6" s="2"/>
      <c r="E6" s="2">
        <v>-8949000</v>
      </c>
      <c r="F6" s="4">
        <v>-100</v>
      </c>
      <c r="G6" s="2">
        <v>8949000</v>
      </c>
      <c r="I6" t="s">
        <v>60</v>
      </c>
      <c r="J6" s="6">
        <f t="shared" si="0"/>
        <v>8949000</v>
      </c>
      <c r="K6" s="6"/>
      <c r="L6" s="6"/>
      <c r="M6" s="6"/>
      <c r="N6" s="7">
        <v>0.5</v>
      </c>
    </row>
    <row r="7" spans="1:14" x14ac:dyDescent="0.55000000000000004">
      <c r="A7" s="1" t="s">
        <v>0</v>
      </c>
      <c r="B7" s="1" t="s">
        <v>23</v>
      </c>
      <c r="C7" s="2">
        <v>139230000</v>
      </c>
      <c r="D7" s="2"/>
      <c r="E7" s="2">
        <v>-139230000</v>
      </c>
      <c r="F7" s="4">
        <v>-100</v>
      </c>
      <c r="G7" s="2">
        <v>139230000</v>
      </c>
      <c r="I7" t="s">
        <v>61</v>
      </c>
      <c r="J7" s="6">
        <f>C15/1000</f>
        <v>139230</v>
      </c>
      <c r="K7" s="6"/>
      <c r="L7" s="6"/>
      <c r="M7" s="6"/>
      <c r="N7" s="8">
        <v>7.0000000000000001E-3</v>
      </c>
    </row>
    <row r="8" spans="1:14" x14ac:dyDescent="0.55000000000000004">
      <c r="A8" s="1" t="s">
        <v>0</v>
      </c>
      <c r="B8" s="1" t="s">
        <v>6</v>
      </c>
      <c r="C8" s="2">
        <v>182661000</v>
      </c>
      <c r="D8" s="2">
        <v>28647068.3707873</v>
      </c>
      <c r="E8" s="2">
        <v>-154013931.62921271</v>
      </c>
      <c r="F8" s="4">
        <v>-84.316811814899026</v>
      </c>
      <c r="G8" s="2">
        <v>154013931.62921271</v>
      </c>
      <c r="I8" s="1" t="s">
        <v>62</v>
      </c>
      <c r="J8" s="6">
        <f>C16/1000</f>
        <v>182661</v>
      </c>
      <c r="K8" s="6">
        <f>D8/1000</f>
        <v>28647.0683707873</v>
      </c>
      <c r="L8" s="6">
        <f>D16/1000</f>
        <v>41445.89125364444</v>
      </c>
      <c r="M8" s="6">
        <f>D24/1000</f>
        <v>41445.89125364444</v>
      </c>
      <c r="N8" s="8">
        <v>1.4E-2</v>
      </c>
    </row>
    <row r="9" spans="1:14" x14ac:dyDescent="0.55000000000000004">
      <c r="A9" s="1" t="s">
        <v>0</v>
      </c>
      <c r="B9" s="1" t="s">
        <v>22</v>
      </c>
      <c r="C9" s="2">
        <v>9334544</v>
      </c>
      <c r="D9" s="2">
        <v>1671523.7096520248</v>
      </c>
      <c r="E9" s="2">
        <v>-7663020.2903479747</v>
      </c>
      <c r="F9" s="4">
        <v>-82.093140172117401</v>
      </c>
      <c r="I9" t="s">
        <v>63</v>
      </c>
      <c r="J9" s="2">
        <f>SUMPRODUCT(J2:J6,$N$2:$N$6)+SUMPRODUCT(J7:J8,$N$7:$N$8)*1000</f>
        <v>9334544</v>
      </c>
      <c r="K9" s="2">
        <f>SUMPRODUCT(K2:K6,$N$2:$N$6)+SUMPRODUCT(K7:K8,$N$7:$N$8)*1000</f>
        <v>1671523.7096520248</v>
      </c>
      <c r="L9" s="2">
        <f>SUMPRODUCT(L2:L6,$N$2:$N$6)+SUMPRODUCT(L7:L8,$N$7:$N$8)*1000</f>
        <v>1555091.5193390932</v>
      </c>
      <c r="M9" s="2">
        <f>SUMPRODUCT(M2:M6,$N$2:$N$6)+SUMPRODUCT(M7:M8,$N$7:$N$8)*1000</f>
        <v>1466468.8791765405</v>
      </c>
    </row>
    <row r="10" spans="1:14" x14ac:dyDescent="0.55000000000000004">
      <c r="A10" s="1" t="s">
        <v>7</v>
      </c>
      <c r="B10" s="1" t="s">
        <v>1</v>
      </c>
      <c r="C10" s="2">
        <v>861700</v>
      </c>
      <c r="D10" s="2">
        <v>632465.04186840693</v>
      </c>
      <c r="E10" s="2">
        <v>-229234.95813159307</v>
      </c>
      <c r="F10" s="4">
        <v>-26.602641073644314</v>
      </c>
      <c r="G10" s="2">
        <v>229234.95813159307</v>
      </c>
      <c r="J10" t="s">
        <v>54</v>
      </c>
      <c r="K10" s="1" t="s">
        <v>64</v>
      </c>
      <c r="L10" s="1" t="s">
        <v>65</v>
      </c>
      <c r="M10" s="1" t="s">
        <v>66</v>
      </c>
    </row>
    <row r="11" spans="1:14" x14ac:dyDescent="0.55000000000000004">
      <c r="A11" s="1" t="s">
        <v>7</v>
      </c>
      <c r="B11" s="1" t="s">
        <v>2</v>
      </c>
      <c r="C11" s="2">
        <v>237760</v>
      </c>
      <c r="D11" s="2">
        <v>174509.56058330328</v>
      </c>
      <c r="E11" s="2">
        <v>-63250.439416696725</v>
      </c>
      <c r="F11" s="4">
        <v>-26.602641073644318</v>
      </c>
      <c r="G11" s="2">
        <v>63250.439416696725</v>
      </c>
      <c r="I11" s="1" t="s">
        <v>56</v>
      </c>
      <c r="J11" s="2">
        <f>(J2*$N2)/1000</f>
        <v>861.7</v>
      </c>
      <c r="K11" s="2">
        <f t="shared" ref="J11:M15" si="4">(K2*$N2)/1000</f>
        <v>824.25535484320335</v>
      </c>
      <c r="L11" s="2">
        <f t="shared" si="4"/>
        <v>632.46504186840696</v>
      </c>
      <c r="M11" s="2">
        <f t="shared" si="4"/>
        <v>574.96821988036947</v>
      </c>
    </row>
    <row r="12" spans="1:14" x14ac:dyDescent="0.55000000000000004">
      <c r="A12" s="1" t="s">
        <v>7</v>
      </c>
      <c r="B12" s="1" t="s">
        <v>3</v>
      </c>
      <c r="C12" s="2">
        <v>62300</v>
      </c>
      <c r="D12" s="2">
        <v>45726.554611119587</v>
      </c>
      <c r="E12" s="2">
        <v>-16573.445388880413</v>
      </c>
      <c r="F12" s="4">
        <v>-26.602641073644325</v>
      </c>
      <c r="G12" s="2">
        <v>16573.445388880413</v>
      </c>
      <c r="I12" s="1" t="s">
        <v>57</v>
      </c>
      <c r="J12" s="2">
        <f t="shared" si="4"/>
        <v>237.76</v>
      </c>
      <c r="K12" s="2">
        <f t="shared" si="4"/>
        <v>227.42828498029479</v>
      </c>
      <c r="L12" s="2">
        <f t="shared" si="4"/>
        <v>174.50956058330328</v>
      </c>
      <c r="M12" s="2">
        <f t="shared" si="4"/>
        <v>158.64505507573011</v>
      </c>
    </row>
    <row r="13" spans="1:14" x14ac:dyDescent="0.55000000000000004">
      <c r="A13" s="1" t="s">
        <v>7</v>
      </c>
      <c r="B13" s="1" t="s">
        <v>4</v>
      </c>
      <c r="C13" s="2">
        <v>447200</v>
      </c>
      <c r="D13" s="2">
        <v>328232.9891186626</v>
      </c>
      <c r="E13" s="2">
        <v>-118967.0108813374</v>
      </c>
      <c r="F13" s="4">
        <v>-26.602641073644318</v>
      </c>
      <c r="G13" s="2">
        <v>118967.0108813374</v>
      </c>
      <c r="I13" s="1" t="s">
        <v>58</v>
      </c>
      <c r="J13" s="2">
        <f t="shared" si="4"/>
        <v>49.84</v>
      </c>
      <c r="K13" s="2">
        <f t="shared" si="4"/>
        <v>47.674233358924518</v>
      </c>
      <c r="L13" s="2">
        <f t="shared" si="4"/>
        <v>36.581243688895675</v>
      </c>
      <c r="M13" s="2">
        <f t="shared" si="4"/>
        <v>33.255676080814219</v>
      </c>
    </row>
    <row r="14" spans="1:14" x14ac:dyDescent="0.55000000000000004">
      <c r="A14" s="1" t="s">
        <v>7</v>
      </c>
      <c r="B14" s="1" t="s">
        <v>5</v>
      </c>
      <c r="C14" s="2">
        <v>8949000</v>
      </c>
      <c r="D14" s="2"/>
      <c r="E14" s="2">
        <v>-8949000</v>
      </c>
      <c r="F14" s="4">
        <v>-100</v>
      </c>
      <c r="G14" s="2">
        <v>8949000</v>
      </c>
      <c r="I14" s="1" t="s">
        <v>59</v>
      </c>
      <c r="J14" s="2">
        <f t="shared" si="4"/>
        <v>178.88</v>
      </c>
      <c r="K14" s="2">
        <f>(K5*$N5)/1000</f>
        <v>171.10687927857981</v>
      </c>
      <c r="L14" s="2">
        <f t="shared" si="4"/>
        <v>131.29319564746504</v>
      </c>
      <c r="M14" s="2">
        <f t="shared" si="4"/>
        <v>119.35745058860451</v>
      </c>
    </row>
    <row r="15" spans="1:14" x14ac:dyDescent="0.55000000000000004">
      <c r="A15" s="1" t="s">
        <v>7</v>
      </c>
      <c r="B15" s="1" t="s">
        <v>23</v>
      </c>
      <c r="C15" s="2">
        <v>139230000</v>
      </c>
      <c r="D15" s="2"/>
      <c r="E15" s="2">
        <v>-139230000</v>
      </c>
      <c r="F15" s="4">
        <v>-100</v>
      </c>
      <c r="G15" s="2">
        <v>139230000</v>
      </c>
      <c r="I15" t="s">
        <v>60</v>
      </c>
      <c r="J15" s="2">
        <f t="shared" si="4"/>
        <v>4474.5</v>
      </c>
      <c r="K15" s="2"/>
      <c r="L15" s="2"/>
      <c r="M15" s="2"/>
    </row>
    <row r="16" spans="1:14" x14ac:dyDescent="0.55000000000000004">
      <c r="A16" s="1" t="s">
        <v>7</v>
      </c>
      <c r="B16" s="1" t="s">
        <v>6</v>
      </c>
      <c r="C16" s="2">
        <v>182661000</v>
      </c>
      <c r="D16" s="2">
        <v>41445891.253644444</v>
      </c>
      <c r="E16" s="2">
        <v>-141215108.74635556</v>
      </c>
      <c r="F16" s="4">
        <v>-77.309939585546758</v>
      </c>
      <c r="G16" s="2">
        <v>141215108.74635556</v>
      </c>
      <c r="I16" t="s">
        <v>61</v>
      </c>
      <c r="J16" s="2">
        <f>(J7*$N7)</f>
        <v>974.61</v>
      </c>
      <c r="K16" s="2"/>
      <c r="L16" s="2"/>
      <c r="M16" s="2"/>
    </row>
    <row r="17" spans="1:13" x14ac:dyDescent="0.55000000000000004">
      <c r="A17" s="1" t="s">
        <v>7</v>
      </c>
      <c r="B17" s="1" t="s">
        <v>22</v>
      </c>
      <c r="C17" s="2">
        <v>9334544</v>
      </c>
      <c r="D17" s="2">
        <v>1555091.5193390932</v>
      </c>
      <c r="E17" s="2">
        <v>-7779452.480660907</v>
      </c>
      <c r="F17" s="4">
        <v>-83.340466129474635</v>
      </c>
      <c r="I17" s="1" t="s">
        <v>62</v>
      </c>
      <c r="J17" s="2">
        <f>(J8*$N8)</f>
        <v>2557.2539999999999</v>
      </c>
      <c r="K17" s="2">
        <f>(K8*$N8)</f>
        <v>401.05895719102222</v>
      </c>
      <c r="L17" s="2">
        <f>(L8*$N8)</f>
        <v>580.24247755102215</v>
      </c>
      <c r="M17" s="2">
        <f>(M8*$N8)</f>
        <v>580.24247755102215</v>
      </c>
    </row>
    <row r="18" spans="1:13" x14ac:dyDescent="0.55000000000000004">
      <c r="A18" s="1" t="s">
        <v>8</v>
      </c>
      <c r="B18" s="1" t="s">
        <v>1</v>
      </c>
      <c r="C18" s="2">
        <v>861700</v>
      </c>
      <c r="D18" s="2">
        <v>574968.21988036949</v>
      </c>
      <c r="E18" s="2">
        <v>-286731.78011963051</v>
      </c>
      <c r="F18" s="4">
        <v>-33.275128248767615</v>
      </c>
      <c r="G18" s="2">
        <v>286731.78011963051</v>
      </c>
    </row>
    <row r="19" spans="1:13" x14ac:dyDescent="0.55000000000000004">
      <c r="A19" s="1" t="s">
        <v>8</v>
      </c>
      <c r="B19" s="1" t="s">
        <v>2</v>
      </c>
      <c r="C19" s="2">
        <v>237760</v>
      </c>
      <c r="D19" s="2">
        <v>158645.05507573011</v>
      </c>
      <c r="E19" s="2">
        <v>-79114.94492426989</v>
      </c>
      <c r="F19" s="4">
        <v>-33.275128248767615</v>
      </c>
      <c r="G19" s="2">
        <v>79114.94492426989</v>
      </c>
    </row>
    <row r="20" spans="1:13" x14ac:dyDescent="0.55000000000000004">
      <c r="A20" s="1" t="s">
        <v>8</v>
      </c>
      <c r="B20" s="1" t="s">
        <v>3</v>
      </c>
      <c r="C20" s="2">
        <v>62300</v>
      </c>
      <c r="D20" s="2">
        <v>41569.595101017774</v>
      </c>
      <c r="E20" s="2">
        <v>-20730.404898982226</v>
      </c>
      <c r="F20" s="4">
        <v>-33.275128248767615</v>
      </c>
      <c r="G20" s="2">
        <v>20730.404898982226</v>
      </c>
    </row>
    <row r="21" spans="1:13" x14ac:dyDescent="0.55000000000000004">
      <c r="A21" s="1" t="s">
        <v>8</v>
      </c>
      <c r="B21" s="1" t="s">
        <v>4</v>
      </c>
      <c r="C21" s="2">
        <v>447200</v>
      </c>
      <c r="D21" s="2">
        <v>298393.62647151126</v>
      </c>
      <c r="E21" s="2">
        <v>-148806.37352848874</v>
      </c>
      <c r="F21" s="4">
        <v>-33.275128248767608</v>
      </c>
      <c r="G21" s="2">
        <v>148806.37352848874</v>
      </c>
    </row>
    <row r="22" spans="1:13" x14ac:dyDescent="0.55000000000000004">
      <c r="A22" s="1" t="s">
        <v>8</v>
      </c>
      <c r="B22" s="1" t="s">
        <v>5</v>
      </c>
      <c r="C22" s="2">
        <v>8949000</v>
      </c>
      <c r="D22" s="2"/>
      <c r="E22" s="2">
        <v>-8949000</v>
      </c>
      <c r="F22" s="4">
        <v>-100</v>
      </c>
      <c r="G22" s="2">
        <v>8949000</v>
      </c>
    </row>
    <row r="23" spans="1:13" x14ac:dyDescent="0.55000000000000004">
      <c r="A23" s="1" t="s">
        <v>8</v>
      </c>
      <c r="B23" s="1" t="s">
        <v>23</v>
      </c>
      <c r="C23" s="2">
        <v>139230000</v>
      </c>
      <c r="D23" s="2"/>
      <c r="E23" s="2">
        <v>-139230000</v>
      </c>
      <c r="F23" s="4">
        <v>-100</v>
      </c>
      <c r="G23" s="2">
        <v>139230000</v>
      </c>
    </row>
    <row r="24" spans="1:13" x14ac:dyDescent="0.55000000000000004">
      <c r="A24" s="1" t="s">
        <v>8</v>
      </c>
      <c r="B24" s="1" t="s">
        <v>6</v>
      </c>
      <c r="C24" s="2">
        <v>182661000</v>
      </c>
      <c r="D24" s="2">
        <v>41445891.253644444</v>
      </c>
      <c r="E24" s="2">
        <v>-141215108.74635556</v>
      </c>
      <c r="F24" s="4">
        <v>-77.309939585546758</v>
      </c>
      <c r="G24" s="2">
        <v>141215108.74635556</v>
      </c>
    </row>
    <row r="25" spans="1:13" x14ac:dyDescent="0.55000000000000004">
      <c r="A25" s="1" t="s">
        <v>8</v>
      </c>
      <c r="B25" s="1" t="s">
        <v>22</v>
      </c>
      <c r="C25" s="2">
        <v>9334544</v>
      </c>
      <c r="D25" s="2">
        <v>1466468.8791765405</v>
      </c>
      <c r="E25" s="2">
        <v>-7868075.1208234597</v>
      </c>
      <c r="F25" s="4">
        <v>-84.289871265521484</v>
      </c>
    </row>
    <row r="26" spans="1:13" x14ac:dyDescent="0.55000000000000004">
      <c r="A26" s="1" t="s">
        <v>50</v>
      </c>
      <c r="B26" s="1" t="s">
        <v>1</v>
      </c>
      <c r="C26" s="2">
        <v>861700</v>
      </c>
      <c r="D26" s="2">
        <v>665342.76015801926</v>
      </c>
      <c r="E26" s="2">
        <v>-196357.23984198074</v>
      </c>
      <c r="F26" s="3">
        <v>-22.787192740162556</v>
      </c>
      <c r="G26" s="2">
        <v>196357.23984198074</v>
      </c>
    </row>
    <row r="27" spans="1:13" x14ac:dyDescent="0.55000000000000004">
      <c r="A27" s="1" t="s">
        <v>50</v>
      </c>
      <c r="B27" s="1" t="s">
        <v>2</v>
      </c>
      <c r="C27" s="2">
        <v>237760</v>
      </c>
      <c r="D27" s="2">
        <v>183581.17054098949</v>
      </c>
      <c r="E27" s="2">
        <v>-54178.829459010507</v>
      </c>
      <c r="F27" s="3">
        <v>-22.787192740162563</v>
      </c>
      <c r="G27" s="2">
        <v>54178.829459010507</v>
      </c>
    </row>
    <row r="28" spans="1:13" x14ac:dyDescent="0.55000000000000004">
      <c r="A28" s="1" t="s">
        <v>50</v>
      </c>
      <c r="B28" s="1" t="s">
        <v>3</v>
      </c>
      <c r="C28" s="2">
        <v>62300</v>
      </c>
      <c r="D28" s="2">
        <v>48103.578922878827</v>
      </c>
      <c r="E28" s="2">
        <v>-14196.421077121173</v>
      </c>
      <c r="F28" s="3">
        <v>-22.787192740162396</v>
      </c>
      <c r="G28" s="2">
        <v>14196.421077121173</v>
      </c>
    </row>
    <row r="29" spans="1:13" x14ac:dyDescent="0.55000000000000004">
      <c r="A29" s="1" t="s">
        <v>50</v>
      </c>
      <c r="B29" s="1" t="s">
        <v>4</v>
      </c>
      <c r="C29" s="2">
        <v>447200</v>
      </c>
      <c r="D29" s="2">
        <v>345295.67406599305</v>
      </c>
      <c r="E29" s="2">
        <v>-101904.32593400695</v>
      </c>
      <c r="F29" s="3">
        <v>-22.787192740162556</v>
      </c>
      <c r="G29" s="2">
        <v>101904.32593400695</v>
      </c>
    </row>
    <row r="30" spans="1:13" x14ac:dyDescent="0.55000000000000004">
      <c r="A30" s="1" t="s">
        <v>50</v>
      </c>
      <c r="B30" s="1" t="s">
        <v>5</v>
      </c>
      <c r="C30" s="2">
        <v>8949000</v>
      </c>
      <c r="D30" s="2"/>
      <c r="E30" s="2">
        <v>-8949000</v>
      </c>
      <c r="F30" s="3">
        <v>-100</v>
      </c>
      <c r="G30" s="2">
        <v>8949000</v>
      </c>
    </row>
    <row r="31" spans="1:13" x14ac:dyDescent="0.55000000000000004">
      <c r="A31" s="1" t="s">
        <v>50</v>
      </c>
      <c r="B31" s="1" t="s">
        <v>23</v>
      </c>
      <c r="C31" s="2">
        <v>139230000</v>
      </c>
      <c r="D31" s="2"/>
      <c r="E31" s="2">
        <v>-139230000</v>
      </c>
      <c r="F31" s="3">
        <v>-100</v>
      </c>
      <c r="G31" s="2">
        <v>139230000</v>
      </c>
    </row>
    <row r="32" spans="1:13" x14ac:dyDescent="0.55000000000000004">
      <c r="A32" s="1" t="s">
        <v>50</v>
      </c>
      <c r="B32" s="1" t="s">
        <v>6</v>
      </c>
      <c r="C32" s="2">
        <v>182661000</v>
      </c>
      <c r="D32" s="2">
        <v>66668313.912374608</v>
      </c>
      <c r="E32" s="2">
        <v>-115992686.08762538</v>
      </c>
      <c r="F32" s="3">
        <v>-63.501615609038268</v>
      </c>
      <c r="G32" s="2">
        <v>115992686.08762538</v>
      </c>
    </row>
    <row r="33" spans="1:6" x14ac:dyDescent="0.55000000000000004">
      <c r="A33" s="1" t="s">
        <v>50</v>
      </c>
      <c r="B33" s="1" t="s">
        <v>22</v>
      </c>
      <c r="C33" s="2">
        <v>9334544</v>
      </c>
      <c r="D33" s="2">
        <v>1958881.4582369537</v>
      </c>
      <c r="E33" s="2">
        <v>-7375662.5417630468</v>
      </c>
      <c r="F33" s="3">
        <v>-79.014706468393598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8DE9-3B8F-456E-9C92-13B824D169A4}">
  <dimension ref="A1:Q25"/>
  <sheetViews>
    <sheetView workbookViewId="0">
      <selection activeCell="D37" sqref="D37"/>
    </sheetView>
  </sheetViews>
  <sheetFormatPr defaultRowHeight="18" x14ac:dyDescent="0.55000000000000004"/>
  <cols>
    <col min="3" max="9" width="15.6640625" customWidth="1"/>
  </cols>
  <sheetData>
    <row r="1" spans="1:17" x14ac:dyDescent="0.55000000000000004">
      <c r="C1" s="1" t="s">
        <v>26</v>
      </c>
      <c r="D1" s="1" t="s">
        <v>27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53</v>
      </c>
    </row>
    <row r="2" spans="1:17" x14ac:dyDescent="0.55000000000000004">
      <c r="A2" s="1" t="s">
        <v>0</v>
      </c>
      <c r="B2" s="1" t="s">
        <v>28</v>
      </c>
      <c r="C2" s="3">
        <v>-14.266876959416726</v>
      </c>
      <c r="D2" s="3">
        <v>-83.922805643627797</v>
      </c>
      <c r="E2" s="3">
        <v>6.2</v>
      </c>
      <c r="F2" s="3">
        <v>0.62848164318212407</v>
      </c>
      <c r="G2" s="3">
        <v>17</v>
      </c>
      <c r="H2" s="3">
        <v>2.733123040583274</v>
      </c>
      <c r="I2">
        <v>0.25810076311642027</v>
      </c>
    </row>
    <row r="3" spans="1:17" x14ac:dyDescent="0.55000000000000004">
      <c r="A3" s="1" t="s">
        <v>0</v>
      </c>
      <c r="B3" s="1" t="s">
        <v>29</v>
      </c>
      <c r="C3" s="3">
        <v>-35.799999999999997</v>
      </c>
      <c r="D3" s="3">
        <v>-100</v>
      </c>
      <c r="E3" s="3">
        <v>13.1</v>
      </c>
      <c r="F3" s="3"/>
      <c r="G3" s="3">
        <v>35.799999999999997</v>
      </c>
      <c r="H3" s="3"/>
      <c r="I3" s="3">
        <v>15.30523442253612</v>
      </c>
    </row>
    <row r="4" spans="1:17" x14ac:dyDescent="0.55000000000000004">
      <c r="A4" s="1" t="s">
        <v>0</v>
      </c>
      <c r="B4" s="1" t="s">
        <v>30</v>
      </c>
      <c r="C4" s="3">
        <v>-39.404416102039946</v>
      </c>
      <c r="D4" s="3">
        <v>-98.757935092831943</v>
      </c>
      <c r="E4" s="3">
        <v>14.6</v>
      </c>
      <c r="F4" s="3">
        <v>0.12843056715634721</v>
      </c>
      <c r="G4" s="3">
        <v>39.9</v>
      </c>
      <c r="H4" s="3">
        <v>0.49558389796005098</v>
      </c>
      <c r="I4" s="3">
        <v>11.489957116403545</v>
      </c>
    </row>
    <row r="5" spans="1:17" x14ac:dyDescent="0.55000000000000004">
      <c r="A5" s="1" t="s">
        <v>0</v>
      </c>
      <c r="B5" s="1" t="s">
        <v>31</v>
      </c>
      <c r="C5" s="3">
        <v>-34.528301354341643</v>
      </c>
      <c r="D5" s="3">
        <v>-74.41444257401217</v>
      </c>
      <c r="E5" s="3">
        <v>16.899999999999999</v>
      </c>
      <c r="F5" s="3">
        <v>3.6831945048155048</v>
      </c>
      <c r="G5" s="3">
        <v>46.4</v>
      </c>
      <c r="H5" s="3">
        <v>11.871698645658357</v>
      </c>
      <c r="I5" s="3"/>
    </row>
    <row r="6" spans="1:17" x14ac:dyDescent="0.55000000000000004">
      <c r="A6" s="1" t="s">
        <v>0</v>
      </c>
      <c r="B6" s="1" t="s">
        <v>32</v>
      </c>
      <c r="C6" s="3">
        <v>-187.79573940814458</v>
      </c>
      <c r="D6" s="3">
        <v>-72.987073225085339</v>
      </c>
      <c r="E6" s="3">
        <v>93.9</v>
      </c>
      <c r="F6" s="3">
        <v>25.369055116027226</v>
      </c>
      <c r="G6" s="3">
        <v>257.3</v>
      </c>
      <c r="H6" s="3">
        <v>69.504260591855427</v>
      </c>
      <c r="I6" s="3"/>
      <c r="M6" s="9" t="s">
        <v>67</v>
      </c>
      <c r="N6" s="16" t="s">
        <v>68</v>
      </c>
      <c r="O6" s="16"/>
      <c r="P6" s="16"/>
      <c r="Q6" s="16"/>
    </row>
    <row r="7" spans="1:17" x14ac:dyDescent="0.55000000000000004">
      <c r="A7" s="1" t="s">
        <v>0</v>
      </c>
      <c r="B7" s="1" t="s">
        <v>22</v>
      </c>
      <c r="C7" s="3">
        <v>-311.79533382394288</v>
      </c>
      <c r="D7" s="3">
        <v>-78.65674415336602</v>
      </c>
      <c r="E7" s="3">
        <v>144.69999999999999</v>
      </c>
      <c r="F7" s="3">
        <v>29.809161831181203</v>
      </c>
      <c r="G7" s="3">
        <v>396.4</v>
      </c>
      <c r="H7" s="3">
        <v>84.604666176057108</v>
      </c>
      <c r="I7" s="3">
        <v>27.053292302056086</v>
      </c>
      <c r="M7" s="1" t="s">
        <v>69</v>
      </c>
      <c r="N7" s="1" t="s">
        <v>69</v>
      </c>
      <c r="O7" s="1" t="s">
        <v>70</v>
      </c>
      <c r="P7" t="s">
        <v>71</v>
      </c>
      <c r="Q7" s="1" t="s">
        <v>72</v>
      </c>
    </row>
    <row r="8" spans="1:17" x14ac:dyDescent="0.55000000000000004">
      <c r="A8" s="1" t="s">
        <v>7</v>
      </c>
      <c r="B8" s="1" t="s">
        <v>28</v>
      </c>
      <c r="C8" s="3">
        <v>-14.902828573527632</v>
      </c>
      <c r="D8" s="3">
        <v>-87.663697491339008</v>
      </c>
      <c r="E8" s="3">
        <v>6.2</v>
      </c>
      <c r="F8" s="3">
        <v>0.48224456951732098</v>
      </c>
      <c r="G8" s="3">
        <v>17</v>
      </c>
      <c r="H8" s="3">
        <v>2.097171426472368</v>
      </c>
      <c r="I8" s="3">
        <v>1.5800848793992508</v>
      </c>
      <c r="K8" s="1" t="s">
        <v>7</v>
      </c>
      <c r="L8" s="1" t="s">
        <v>73</v>
      </c>
      <c r="M8" s="7">
        <f>E8</f>
        <v>6.2</v>
      </c>
      <c r="N8" s="10">
        <f>G8</f>
        <v>17</v>
      </c>
      <c r="O8" s="10">
        <f>H8</f>
        <v>2.097171426472368</v>
      </c>
      <c r="P8" s="11">
        <f>O8-N8</f>
        <v>-14.902828573527632</v>
      </c>
      <c r="Q8" s="12">
        <f>O8/N8</f>
        <v>0.12336302508660989</v>
      </c>
    </row>
    <row r="9" spans="1:17" x14ac:dyDescent="0.55000000000000004">
      <c r="A9" s="1" t="s">
        <v>7</v>
      </c>
      <c r="B9" s="1" t="s">
        <v>29</v>
      </c>
      <c r="C9" s="3">
        <v>-35.799999999999997</v>
      </c>
      <c r="D9" s="3">
        <v>-100</v>
      </c>
      <c r="E9" s="3">
        <v>13.1</v>
      </c>
      <c r="F9" s="3"/>
      <c r="G9" s="3">
        <v>35.799999999999997</v>
      </c>
      <c r="H9" s="3"/>
      <c r="I9" s="3">
        <v>15.30523442253612</v>
      </c>
      <c r="K9" s="1" t="s">
        <v>7</v>
      </c>
      <c r="L9" s="1" t="s">
        <v>74</v>
      </c>
      <c r="M9" s="7">
        <f t="shared" ref="M9:M13" si="0">E9</f>
        <v>13.1</v>
      </c>
      <c r="N9" s="10">
        <f t="shared" ref="N9:O13" si="1">G9</f>
        <v>35.799999999999997</v>
      </c>
      <c r="O9" s="10">
        <f t="shared" si="1"/>
        <v>0</v>
      </c>
      <c r="P9" s="11">
        <f t="shared" ref="P9:P13" si="2">O9-N9</f>
        <v>-35.799999999999997</v>
      </c>
      <c r="Q9" s="12">
        <f t="shared" ref="Q9:Q12" si="3">O9/N9</f>
        <v>0</v>
      </c>
    </row>
    <row r="10" spans="1:17" x14ac:dyDescent="0.55000000000000004">
      <c r="A10" s="1" t="s">
        <v>7</v>
      </c>
      <c r="B10" s="1" t="s">
        <v>30</v>
      </c>
      <c r="C10" s="3">
        <v>-39.183001105870403</v>
      </c>
      <c r="D10" s="3">
        <v>-98.20301029040202</v>
      </c>
      <c r="E10" s="3">
        <v>14.6</v>
      </c>
      <c r="F10" s="3">
        <v>0.18581026341368548</v>
      </c>
      <c r="G10" s="3">
        <v>39.9</v>
      </c>
      <c r="H10" s="3">
        <v>0.71699889412959861</v>
      </c>
      <c r="I10" s="3">
        <v>11.004459605895937</v>
      </c>
      <c r="K10" s="1" t="s">
        <v>7</v>
      </c>
      <c r="L10" s="1" t="s">
        <v>75</v>
      </c>
      <c r="M10" s="7">
        <f t="shared" si="0"/>
        <v>14.6</v>
      </c>
      <c r="N10" s="10">
        <f t="shared" si="1"/>
        <v>39.9</v>
      </c>
      <c r="O10" s="10">
        <f t="shared" si="1"/>
        <v>0.71699889412959861</v>
      </c>
      <c r="P10" s="11">
        <f t="shared" si="2"/>
        <v>-39.183001105870403</v>
      </c>
      <c r="Q10" s="12">
        <f t="shared" si="3"/>
        <v>1.7969897095979917E-2</v>
      </c>
    </row>
    <row r="11" spans="1:17" x14ac:dyDescent="0.55000000000000004">
      <c r="A11" s="1" t="s">
        <v>7</v>
      </c>
      <c r="B11" s="1" t="s">
        <v>31</v>
      </c>
      <c r="C11" s="3">
        <v>-29.224311210645812</v>
      </c>
      <c r="D11" s="3">
        <v>-62.983429333288385</v>
      </c>
      <c r="E11" s="3">
        <v>16.899999999999999</v>
      </c>
      <c r="F11" s="3">
        <v>5.3287574468971357</v>
      </c>
      <c r="G11" s="3">
        <v>46.4</v>
      </c>
      <c r="H11" s="3">
        <v>17.175688789354187</v>
      </c>
      <c r="I11" s="3"/>
      <c r="K11" s="1" t="s">
        <v>7</v>
      </c>
      <c r="L11" s="1" t="s">
        <v>76</v>
      </c>
      <c r="M11" s="7">
        <f t="shared" si="0"/>
        <v>16.899999999999999</v>
      </c>
      <c r="N11" s="10">
        <f t="shared" si="1"/>
        <v>46.4</v>
      </c>
      <c r="O11" s="10">
        <f t="shared" si="1"/>
        <v>17.175688789354187</v>
      </c>
      <c r="P11" s="11">
        <f t="shared" si="2"/>
        <v>-29.224311210645812</v>
      </c>
      <c r="Q11" s="12">
        <f t="shared" si="3"/>
        <v>0.37016570666711612</v>
      </c>
    </row>
    <row r="12" spans="1:17" x14ac:dyDescent="0.55000000000000004">
      <c r="A12" s="1" t="s">
        <v>7</v>
      </c>
      <c r="B12" s="1" t="s">
        <v>32</v>
      </c>
      <c r="C12" s="3">
        <v>-203.96820806566342</v>
      </c>
      <c r="D12" s="3">
        <v>-79.272525482185543</v>
      </c>
      <c r="E12" s="3">
        <v>93.9</v>
      </c>
      <c r="F12" s="3">
        <v>19.466104056032858</v>
      </c>
      <c r="G12" s="3">
        <v>257.3</v>
      </c>
      <c r="H12" s="3">
        <v>53.3317919343366</v>
      </c>
      <c r="I12" s="3"/>
      <c r="K12" s="1" t="s">
        <v>7</v>
      </c>
      <c r="L12" s="1" t="s">
        <v>77</v>
      </c>
      <c r="M12" s="7">
        <f t="shared" si="0"/>
        <v>93.9</v>
      </c>
      <c r="N12" s="10">
        <f t="shared" si="1"/>
        <v>257.3</v>
      </c>
      <c r="O12" s="10">
        <f t="shared" si="1"/>
        <v>53.3317919343366</v>
      </c>
      <c r="P12" s="11">
        <f t="shared" si="2"/>
        <v>-203.96820806566342</v>
      </c>
      <c r="Q12" s="12">
        <f t="shared" si="3"/>
        <v>0.20727474517814456</v>
      </c>
    </row>
    <row r="13" spans="1:17" x14ac:dyDescent="0.55000000000000004">
      <c r="A13" s="1" t="s">
        <v>7</v>
      </c>
      <c r="B13" s="1" t="s">
        <v>22</v>
      </c>
      <c r="C13" s="3">
        <v>-323.07834895570721</v>
      </c>
      <c r="D13" s="3">
        <v>-81.503115276414547</v>
      </c>
      <c r="E13" s="3">
        <v>144.69999999999999</v>
      </c>
      <c r="F13" s="3">
        <v>25.462916335860999</v>
      </c>
      <c r="G13" s="3">
        <v>396.4</v>
      </c>
      <c r="H13" s="3">
        <v>73.32165104429275</v>
      </c>
      <c r="I13" s="3">
        <v>27.889778907831307</v>
      </c>
      <c r="K13" s="1" t="s">
        <v>7</v>
      </c>
      <c r="L13" s="1" t="s">
        <v>78</v>
      </c>
      <c r="M13" s="7">
        <f t="shared" si="0"/>
        <v>144.69999999999999</v>
      </c>
      <c r="N13" s="10">
        <f t="shared" si="1"/>
        <v>396.4</v>
      </c>
      <c r="O13" s="10">
        <f t="shared" si="1"/>
        <v>73.32165104429275</v>
      </c>
      <c r="P13" s="11">
        <f t="shared" si="2"/>
        <v>-323.07834895570721</v>
      </c>
      <c r="Q13" s="12">
        <f>O13/N13</f>
        <v>0.18496884723585458</v>
      </c>
    </row>
    <row r="14" spans="1:17" x14ac:dyDescent="0.55000000000000004">
      <c r="A14" s="1" t="s">
        <v>8</v>
      </c>
      <c r="B14" s="1" t="s">
        <v>28</v>
      </c>
      <c r="C14" s="3">
        <v>-15.093480521388758</v>
      </c>
      <c r="D14" s="3">
        <v>-88.78517953758093</v>
      </c>
      <c r="E14" s="3">
        <v>6.2</v>
      </c>
      <c r="F14" s="3">
        <v>0.43840415410665506</v>
      </c>
      <c r="G14" s="3">
        <v>17</v>
      </c>
      <c r="H14" s="3">
        <v>1.9065194786112418</v>
      </c>
      <c r="I14" s="3">
        <v>1.9764025256138205</v>
      </c>
    </row>
    <row r="15" spans="1:17" x14ac:dyDescent="0.55000000000000004">
      <c r="A15" s="1" t="s">
        <v>8</v>
      </c>
      <c r="B15" s="1" t="s">
        <v>29</v>
      </c>
      <c r="C15" s="3">
        <v>-35.799999999999997</v>
      </c>
      <c r="D15" s="3">
        <v>-100</v>
      </c>
      <c r="E15" s="3">
        <v>13.1</v>
      </c>
      <c r="F15" s="3"/>
      <c r="G15" s="3">
        <v>35.799999999999997</v>
      </c>
      <c r="H15" s="3"/>
      <c r="I15" s="3">
        <v>15.30523442253612</v>
      </c>
    </row>
    <row r="16" spans="1:17" x14ac:dyDescent="0.55000000000000004">
      <c r="A16" s="1" t="s">
        <v>8</v>
      </c>
      <c r="B16" s="1" t="s">
        <v>30</v>
      </c>
      <c r="C16" s="3">
        <v>-39.183001105870403</v>
      </c>
      <c r="D16" s="3">
        <v>-98.20301029040202</v>
      </c>
      <c r="E16" s="3">
        <v>14.6</v>
      </c>
      <c r="F16" s="3">
        <v>0.18581026341368548</v>
      </c>
      <c r="G16" s="3">
        <v>39.9</v>
      </c>
      <c r="H16" s="3">
        <v>0.71699889412959861</v>
      </c>
      <c r="I16" s="3">
        <v>11.004459605895937</v>
      </c>
    </row>
    <row r="17" spans="1:9" x14ac:dyDescent="0.55000000000000004">
      <c r="A17" s="1" t="s">
        <v>8</v>
      </c>
      <c r="B17" s="1" t="s">
        <v>31</v>
      </c>
      <c r="C17" s="3">
        <v>-29.224311210645812</v>
      </c>
      <c r="D17" s="3">
        <v>-62.983429333288385</v>
      </c>
      <c r="E17" s="3">
        <v>16.899999999999999</v>
      </c>
      <c r="F17" s="3">
        <v>5.3287574468971357</v>
      </c>
      <c r="G17" s="3">
        <v>46.4</v>
      </c>
      <c r="H17" s="3">
        <v>17.175688789354187</v>
      </c>
      <c r="I17" s="3"/>
    </row>
    <row r="18" spans="1:9" x14ac:dyDescent="0.55000000000000004">
      <c r="A18" s="1" t="s">
        <v>8</v>
      </c>
      <c r="B18" s="1" t="s">
        <v>32</v>
      </c>
      <c r="C18" s="3">
        <v>-208.81655278696678</v>
      </c>
      <c r="D18" s="3">
        <v>-81.156841347441414</v>
      </c>
      <c r="E18" s="3">
        <v>93.9</v>
      </c>
      <c r="F18" s="3">
        <v>17.696458232757127</v>
      </c>
      <c r="G18" s="3">
        <v>257.3</v>
      </c>
      <c r="H18" s="3">
        <v>48.48344721303323</v>
      </c>
      <c r="I18" s="3"/>
    </row>
    <row r="19" spans="1:9" x14ac:dyDescent="0.55000000000000004">
      <c r="A19" s="1" t="s">
        <v>8</v>
      </c>
      <c r="B19" s="1" t="s">
        <v>22</v>
      </c>
      <c r="C19" s="3">
        <v>-328.11734562487175</v>
      </c>
      <c r="D19" s="3">
        <v>-82.774305152591268</v>
      </c>
      <c r="E19" s="3">
        <v>144.69999999999999</v>
      </c>
      <c r="F19" s="3">
        <v>23.649430097174601</v>
      </c>
      <c r="G19" s="3">
        <v>396.4</v>
      </c>
      <c r="H19" s="3">
        <v>68.28265437512826</v>
      </c>
      <c r="I19" s="3">
        <v>28.286096554045876</v>
      </c>
    </row>
    <row r="20" spans="1:9" x14ac:dyDescent="0.55000000000000004">
      <c r="A20" s="1" t="s">
        <v>50</v>
      </c>
      <c r="B20" s="1" t="s">
        <v>28</v>
      </c>
      <c r="C20" s="3">
        <v>-14.793810356234717</v>
      </c>
      <c r="D20" s="3">
        <v>-87.02241386020421</v>
      </c>
      <c r="E20" s="3">
        <v>6.2</v>
      </c>
      <c r="F20" s="3">
        <v>0.50731330858382695</v>
      </c>
      <c r="G20" s="3">
        <v>17</v>
      </c>
      <c r="H20" s="3">
        <v>2.206189643765283</v>
      </c>
      <c r="I20" s="3">
        <v>1.3534633118949491</v>
      </c>
    </row>
    <row r="21" spans="1:9" x14ac:dyDescent="0.55000000000000004">
      <c r="A21" s="1" t="s">
        <v>50</v>
      </c>
      <c r="B21" s="1" t="s">
        <v>29</v>
      </c>
      <c r="C21" s="3">
        <v>-35.799999999999997</v>
      </c>
      <c r="D21" s="3">
        <v>-100</v>
      </c>
      <c r="E21" s="3">
        <v>13.1</v>
      </c>
      <c r="F21" s="3"/>
      <c r="G21" s="3">
        <v>35.799999999999997</v>
      </c>
      <c r="H21" s="3"/>
      <c r="I21" s="3">
        <v>15.30523442253612</v>
      </c>
    </row>
    <row r="22" spans="1:9" x14ac:dyDescent="0.55000000000000004">
      <c r="A22" s="1" t="s">
        <v>50</v>
      </c>
      <c r="B22" s="1" t="s">
        <v>30</v>
      </c>
      <c r="C22" s="3">
        <v>-38.746662337259927</v>
      </c>
      <c r="D22" s="3">
        <v>-97.109429416691555</v>
      </c>
      <c r="E22" s="3">
        <v>14.6</v>
      </c>
      <c r="F22" s="3">
        <v>0.29888745529909</v>
      </c>
      <c r="G22" s="3">
        <v>39.9</v>
      </c>
      <c r="H22" s="3">
        <v>1.1533376627400733</v>
      </c>
      <c r="I22" s="3">
        <v>10.047697916023205</v>
      </c>
    </row>
    <row r="23" spans="1:9" x14ac:dyDescent="0.55000000000000004">
      <c r="A23" s="1" t="s">
        <v>50</v>
      </c>
      <c r="B23" s="1" t="s">
        <v>31</v>
      </c>
      <c r="C23" s="3">
        <v>-18.771828009146041</v>
      </c>
      <c r="D23" s="3">
        <v>-40.456525881780259</v>
      </c>
      <c r="E23" s="3">
        <v>16.899999999999999</v>
      </c>
      <c r="F23" s="3">
        <v>8.5716403601624389</v>
      </c>
      <c r="G23" s="3">
        <v>46.4</v>
      </c>
      <c r="H23" s="3">
        <v>27.628171990853957</v>
      </c>
      <c r="I23" s="3"/>
    </row>
    <row r="24" spans="1:9" x14ac:dyDescent="0.55000000000000004">
      <c r="A24" s="1" t="s">
        <v>50</v>
      </c>
      <c r="B24" s="1" t="s">
        <v>32</v>
      </c>
      <c r="C24" s="3">
        <v>-201.19583723878353</v>
      </c>
      <c r="D24" s="3">
        <v>-78.195039735244279</v>
      </c>
      <c r="E24" s="3">
        <v>93.9</v>
      </c>
      <c r="F24" s="3">
        <v>20.478019407844016</v>
      </c>
      <c r="G24" s="3">
        <v>257.3</v>
      </c>
      <c r="H24" s="3">
        <v>56.104162761216479</v>
      </c>
      <c r="I24" s="3"/>
    </row>
    <row r="25" spans="1:9" x14ac:dyDescent="0.55000000000000004">
      <c r="A25" s="1" t="s">
        <v>50</v>
      </c>
      <c r="B25" s="1" t="s">
        <v>22</v>
      </c>
      <c r="C25" s="3">
        <v>-309.30813794142421</v>
      </c>
      <c r="D25" s="3">
        <v>-78.02929816887594</v>
      </c>
      <c r="E25" s="3">
        <v>144.69999999999999</v>
      </c>
      <c r="F25" s="3">
        <v>29.85586053188937</v>
      </c>
      <c r="G25" s="3">
        <v>396.4</v>
      </c>
      <c r="H25" s="3">
        <v>87.091862058575799</v>
      </c>
      <c r="I25" s="3">
        <v>26.706395650454276</v>
      </c>
    </row>
  </sheetData>
  <mergeCells count="1">
    <mergeCell ref="N6:Q6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807A2-A656-4E70-A6DA-0A34FD1C6317}">
  <dimension ref="A1:M17"/>
  <sheetViews>
    <sheetView workbookViewId="0">
      <selection activeCell="K13" sqref="K13"/>
    </sheetView>
  </sheetViews>
  <sheetFormatPr defaultRowHeight="18" x14ac:dyDescent="0.55000000000000004"/>
  <cols>
    <col min="3" max="7" width="15.6640625" customWidth="1"/>
  </cols>
  <sheetData>
    <row r="1" spans="1:13" x14ac:dyDescent="0.55000000000000004">
      <c r="C1" s="1" t="s">
        <v>26</v>
      </c>
      <c r="D1" s="1" t="s">
        <v>27</v>
      </c>
      <c r="E1" s="1" t="s">
        <v>41</v>
      </c>
      <c r="F1" s="1" t="s">
        <v>42</v>
      </c>
      <c r="G1" s="1" t="s">
        <v>52</v>
      </c>
    </row>
    <row r="2" spans="1:13" x14ac:dyDescent="0.55000000000000004">
      <c r="A2" s="1" t="s">
        <v>0</v>
      </c>
      <c r="B2" s="1" t="s">
        <v>37</v>
      </c>
      <c r="C2" s="3">
        <v>-356.57721608950089</v>
      </c>
      <c r="D2" s="3">
        <v>-87.604157235064847</v>
      </c>
      <c r="E2" s="3">
        <v>407.03230000000002</v>
      </c>
      <c r="F2" s="3">
        <v>50.455083910499155</v>
      </c>
      <c r="G2" s="3">
        <v>33.056005457715578</v>
      </c>
    </row>
    <row r="3" spans="1:13" x14ac:dyDescent="0.55000000000000004">
      <c r="A3" s="1" t="s">
        <v>0</v>
      </c>
      <c r="B3" s="1" t="s">
        <v>38</v>
      </c>
      <c r="C3" s="3">
        <v>-28.103056469970646</v>
      </c>
      <c r="D3" s="3">
        <v>-90.208923195843312</v>
      </c>
      <c r="E3" s="3">
        <v>31.153299999999994</v>
      </c>
      <c r="F3" s="3">
        <v>3.0502435300293502</v>
      </c>
      <c r="G3" s="3">
        <v>3.3958267034659295</v>
      </c>
    </row>
    <row r="4" spans="1:13" x14ac:dyDescent="0.55000000000000004">
      <c r="A4" s="1" t="s">
        <v>0</v>
      </c>
      <c r="B4" s="1" t="s">
        <v>39</v>
      </c>
      <c r="C4" s="3">
        <v>-23.91609338565118</v>
      </c>
      <c r="D4" s="3">
        <v>-88.15952914550607</v>
      </c>
      <c r="E4" s="3">
        <v>27.1282</v>
      </c>
      <c r="F4" s="3">
        <v>3.2121066143488202</v>
      </c>
      <c r="G4" s="3">
        <v>2.268905136305591</v>
      </c>
    </row>
    <row r="5" spans="1:13" x14ac:dyDescent="0.55000000000000004">
      <c r="A5" s="1" t="s">
        <v>0</v>
      </c>
      <c r="B5" s="1" t="s">
        <v>40</v>
      </c>
      <c r="C5" s="3">
        <v>-9.0566767739046394</v>
      </c>
      <c r="D5" s="3">
        <v>-78.547438673263599</v>
      </c>
      <c r="E5" s="3">
        <v>11.530200000000001</v>
      </c>
      <c r="F5" s="3">
        <v>2.4735232260953617</v>
      </c>
      <c r="G5" s="3">
        <v>9.9675046477244456E-3</v>
      </c>
    </row>
    <row r="6" spans="1:13" x14ac:dyDescent="0.55000000000000004">
      <c r="A6" s="1" t="s">
        <v>7</v>
      </c>
      <c r="B6" s="1" t="s">
        <v>37</v>
      </c>
      <c r="C6" s="3">
        <v>-360.24859413498086</v>
      </c>
      <c r="D6" s="3">
        <v>-88.506144140153225</v>
      </c>
      <c r="E6" s="3">
        <v>407.03230000000002</v>
      </c>
      <c r="F6" s="3">
        <v>46.783705865019165</v>
      </c>
      <c r="G6" s="3">
        <v>34.697959061252348</v>
      </c>
    </row>
    <row r="7" spans="1:13" x14ac:dyDescent="0.55000000000000004">
      <c r="A7" s="1" t="s">
        <v>7</v>
      </c>
      <c r="B7" s="1" t="s">
        <v>38</v>
      </c>
      <c r="C7" s="3">
        <v>-28.105552440891572</v>
      </c>
      <c r="D7" s="3">
        <v>-90.216935094810424</v>
      </c>
      <c r="E7" s="3">
        <v>31.153299999999994</v>
      </c>
      <c r="F7" s="3">
        <v>3.0477475591084233</v>
      </c>
      <c r="G7" s="3">
        <v>3.4663167090804263</v>
      </c>
      <c r="J7" t="s">
        <v>79</v>
      </c>
      <c r="K7" t="s">
        <v>80</v>
      </c>
      <c r="L7" t="s">
        <v>81</v>
      </c>
      <c r="M7" t="s">
        <v>82</v>
      </c>
    </row>
    <row r="8" spans="1:13" x14ac:dyDescent="0.55000000000000004">
      <c r="A8" s="1" t="s">
        <v>7</v>
      </c>
      <c r="B8" s="1" t="s">
        <v>39</v>
      </c>
      <c r="C8" s="3">
        <v>-24.088523233829889</v>
      </c>
      <c r="D8" s="3">
        <v>-88.795140237206624</v>
      </c>
      <c r="E8" s="3">
        <v>27.1282</v>
      </c>
      <c r="F8" s="3">
        <v>3.0396767661701087</v>
      </c>
      <c r="G8" s="3">
        <v>2.4275425729661317</v>
      </c>
      <c r="I8" t="s">
        <v>83</v>
      </c>
      <c r="J8">
        <v>2157.8000000000002</v>
      </c>
      <c r="K8">
        <v>1426.8</v>
      </c>
      <c r="L8">
        <v>-668.8</v>
      </c>
      <c r="M8">
        <v>66.099999999999994</v>
      </c>
    </row>
    <row r="9" spans="1:13" x14ac:dyDescent="0.55000000000000004">
      <c r="A9" s="1" t="s">
        <v>7</v>
      </c>
      <c r="B9" s="1" t="s">
        <v>40</v>
      </c>
      <c r="C9" s="3">
        <v>-9.6157685699831852</v>
      </c>
      <c r="D9" s="3">
        <v>-83.396372742738066</v>
      </c>
      <c r="E9" s="3">
        <v>11.530200000000001</v>
      </c>
      <c r="F9" s="3">
        <v>1.914431430016815</v>
      </c>
      <c r="G9" s="3">
        <v>1.1633204634240812E-2</v>
      </c>
      <c r="K9" s="13">
        <f>F6</f>
        <v>46.783705865019165</v>
      </c>
      <c r="M9" s="14">
        <f>K9/J8</f>
        <v>2.1681205795263305E-2</v>
      </c>
    </row>
    <row r="10" spans="1:13" x14ac:dyDescent="0.55000000000000004">
      <c r="A10" s="1" t="s">
        <v>8</v>
      </c>
      <c r="B10" s="1" t="s">
        <v>37</v>
      </c>
      <c r="C10" s="3">
        <v>-362.93978014961539</v>
      </c>
      <c r="D10" s="3">
        <v>-89.167316733737195</v>
      </c>
      <c r="E10" s="3">
        <v>407.03230000000002</v>
      </c>
      <c r="F10" s="3">
        <v>44.092519850384654</v>
      </c>
      <c r="G10" s="3">
        <v>35.341384723058162</v>
      </c>
      <c r="I10" t="s">
        <v>84</v>
      </c>
      <c r="J10">
        <v>70.099999999999994</v>
      </c>
      <c r="K10">
        <v>39</v>
      </c>
      <c r="L10">
        <v>-27.4</v>
      </c>
      <c r="M10">
        <v>55.7</v>
      </c>
    </row>
    <row r="11" spans="1:13" x14ac:dyDescent="0.55000000000000004">
      <c r="A11" s="1" t="s">
        <v>8</v>
      </c>
      <c r="B11" s="1" t="s">
        <v>38</v>
      </c>
      <c r="C11" s="3">
        <v>-28.245716858904512</v>
      </c>
      <c r="D11" s="3">
        <v>-90.666853459840581</v>
      </c>
      <c r="E11" s="3">
        <v>31.153299999999994</v>
      </c>
      <c r="F11" s="3">
        <v>2.9075831410954818</v>
      </c>
      <c r="G11" s="3">
        <v>3.5080132886386606</v>
      </c>
      <c r="K11" s="13">
        <f>F7</f>
        <v>3.0477475591084233</v>
      </c>
      <c r="M11" s="14">
        <f>K11/J10</f>
        <v>4.3477140643486782E-2</v>
      </c>
    </row>
    <row r="12" spans="1:13" x14ac:dyDescent="0.55000000000000004">
      <c r="A12" s="1" t="s">
        <v>8</v>
      </c>
      <c r="B12" s="1" t="s">
        <v>39</v>
      </c>
      <c r="C12" s="3">
        <v>-24.253558079886201</v>
      </c>
      <c r="D12" s="3">
        <v>-89.40349186413475</v>
      </c>
      <c r="E12" s="3">
        <v>27.1282</v>
      </c>
      <c r="F12" s="3">
        <v>2.8746419201137994</v>
      </c>
      <c r="G12" s="3">
        <v>2.4834709191999322</v>
      </c>
      <c r="I12" t="s">
        <v>85</v>
      </c>
      <c r="J12">
        <v>64.7</v>
      </c>
      <c r="K12">
        <v>9.1</v>
      </c>
      <c r="L12">
        <v>-51.7</v>
      </c>
      <c r="M12">
        <v>14.1</v>
      </c>
    </row>
    <row r="13" spans="1:13" x14ac:dyDescent="0.55000000000000004">
      <c r="A13" s="1" t="s">
        <v>8</v>
      </c>
      <c r="B13" s="1" t="s">
        <v>40</v>
      </c>
      <c r="C13" s="3">
        <v>-9.7866224813365079</v>
      </c>
      <c r="D13" s="3">
        <v>-84.878167606255815</v>
      </c>
      <c r="E13" s="3">
        <v>11.530200000000001</v>
      </c>
      <c r="F13" s="3">
        <v>1.7435775186634925</v>
      </c>
      <c r="G13" s="3">
        <v>1.2132564868471168E-2</v>
      </c>
      <c r="K13" s="13">
        <f>F8</f>
        <v>3.0396767661701087</v>
      </c>
      <c r="M13" s="14">
        <f>K13/J12</f>
        <v>4.6981093758425171E-2</v>
      </c>
    </row>
    <row r="14" spans="1:13" x14ac:dyDescent="0.55000000000000004">
      <c r="A14" s="1" t="s">
        <v>50</v>
      </c>
      <c r="B14" s="1" t="s">
        <v>37</v>
      </c>
      <c r="C14" s="3">
        <v>-348.25421719080441</v>
      </c>
      <c r="D14" s="3">
        <v>-85.559356638479159</v>
      </c>
      <c r="E14" s="3">
        <v>407.03230000000002</v>
      </c>
      <c r="F14" s="3">
        <v>58.778082809195588</v>
      </c>
      <c r="G14" s="3">
        <v>33.336219610071936</v>
      </c>
      <c r="I14" t="s">
        <v>86</v>
      </c>
      <c r="J14">
        <v>323.7</v>
      </c>
      <c r="K14">
        <v>245.5</v>
      </c>
      <c r="L14">
        <v>-75.099999999999994</v>
      </c>
      <c r="M14">
        <v>75.8</v>
      </c>
    </row>
    <row r="15" spans="1:13" x14ac:dyDescent="0.55000000000000004">
      <c r="A15" s="1" t="s">
        <v>50</v>
      </c>
      <c r="B15" s="1" t="s">
        <v>38</v>
      </c>
      <c r="C15" s="3">
        <v>-27.108945652320337</v>
      </c>
      <c r="D15" s="3">
        <v>-87.017894259421439</v>
      </c>
      <c r="E15" s="3">
        <v>31.153299999999994</v>
      </c>
      <c r="F15" s="3">
        <v>4.0443543476796586</v>
      </c>
      <c r="G15" s="3">
        <v>3.3072929948011809</v>
      </c>
      <c r="K15" s="13">
        <f>F9</f>
        <v>1.914431430016815</v>
      </c>
      <c r="M15" s="14">
        <f>K15/J14</f>
        <v>5.9142151066321133E-3</v>
      </c>
    </row>
    <row r="16" spans="1:13" x14ac:dyDescent="0.55000000000000004">
      <c r="A16" s="1" t="s">
        <v>50</v>
      </c>
      <c r="B16" s="1" t="s">
        <v>39</v>
      </c>
      <c r="C16" s="3">
        <v>-23.24909402777249</v>
      </c>
      <c r="D16" s="3">
        <v>-85.700835395538547</v>
      </c>
      <c r="E16" s="3">
        <v>27.1282</v>
      </c>
      <c r="F16" s="3">
        <v>3.8791059722275087</v>
      </c>
      <c r="G16" s="3">
        <v>2.3405383725753439</v>
      </c>
    </row>
    <row r="17" spans="1:7" x14ac:dyDescent="0.55000000000000004">
      <c r="A17" s="1" t="s">
        <v>50</v>
      </c>
      <c r="B17" s="1" t="s">
        <v>40</v>
      </c>
      <c r="C17" s="3">
        <v>-9.4967481607829232</v>
      </c>
      <c r="D17" s="3">
        <v>-82.36412343916777</v>
      </c>
      <c r="E17" s="3">
        <v>11.530200000000001</v>
      </c>
      <c r="F17" s="3">
        <v>2.0334518392170775</v>
      </c>
      <c r="G17" s="3">
        <v>1.1347661459185391E-2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C974-6AF0-4DFB-9CE3-14F9A7864970}">
  <dimension ref="A1:T21"/>
  <sheetViews>
    <sheetView workbookViewId="0">
      <selection activeCell="S13" sqref="S13"/>
    </sheetView>
  </sheetViews>
  <sheetFormatPr defaultRowHeight="18" x14ac:dyDescent="0.55000000000000004"/>
  <cols>
    <col min="3" max="20" width="12.6640625" customWidth="1"/>
  </cols>
  <sheetData>
    <row r="1" spans="1:20" x14ac:dyDescent="0.55000000000000004"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43</v>
      </c>
      <c r="J1" s="1" t="s">
        <v>44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</row>
    <row r="2" spans="1:20" x14ac:dyDescent="0.55000000000000004">
      <c r="A2" s="1" t="s">
        <v>0</v>
      </c>
      <c r="B2" s="1" t="s">
        <v>1</v>
      </c>
      <c r="C2" s="2">
        <v>3405095.4701894284</v>
      </c>
      <c r="D2" s="2">
        <v>2031000</v>
      </c>
      <c r="E2" s="2">
        <v>688291.07383084926</v>
      </c>
      <c r="F2" s="2">
        <v>2031000</v>
      </c>
      <c r="G2" s="2"/>
      <c r="H2" s="2">
        <v>81537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55000000000000004">
      <c r="A3" s="1" t="s">
        <v>0</v>
      </c>
      <c r="B3" s="1" t="s">
        <v>2</v>
      </c>
      <c r="C3" s="2">
        <v>1198185.2536587117</v>
      </c>
      <c r="D3" s="2"/>
      <c r="E3" s="2"/>
      <c r="F3" s="2"/>
      <c r="G3" s="2"/>
      <c r="H3" s="2"/>
      <c r="I3" s="2"/>
      <c r="J3" s="2"/>
      <c r="K3" s="2"/>
      <c r="L3" s="2"/>
      <c r="M3" s="2">
        <v>99431.48128992517</v>
      </c>
      <c r="N3" s="2"/>
      <c r="O3" s="2"/>
      <c r="P3" s="2"/>
      <c r="Q3" s="2"/>
      <c r="R3" s="2"/>
      <c r="S3" s="2"/>
      <c r="T3" s="2"/>
    </row>
    <row r="4" spans="1:20" x14ac:dyDescent="0.55000000000000004">
      <c r="A4" s="1" t="s">
        <v>0</v>
      </c>
      <c r="B4" s="1" t="s">
        <v>3</v>
      </c>
      <c r="C4" s="2">
        <v>48954.56897720648</v>
      </c>
      <c r="D4" s="2"/>
      <c r="E4" s="2">
        <v>75102.348407597659</v>
      </c>
      <c r="F4" s="2"/>
      <c r="G4" s="2"/>
      <c r="H4" s="2"/>
      <c r="I4" s="2"/>
      <c r="J4" s="2"/>
      <c r="K4" s="2">
        <v>59061.363840000005</v>
      </c>
      <c r="L4" s="2"/>
      <c r="M4" s="2">
        <v>162857.29871007486</v>
      </c>
      <c r="N4" s="2"/>
      <c r="O4" s="2"/>
      <c r="P4" s="2"/>
      <c r="Q4" s="2"/>
      <c r="R4" s="2"/>
      <c r="S4" s="2"/>
      <c r="T4" s="2"/>
    </row>
    <row r="5" spans="1:20" x14ac:dyDescent="0.55000000000000004">
      <c r="A5" s="1" t="s">
        <v>0</v>
      </c>
      <c r="B5" s="1" t="s">
        <v>4</v>
      </c>
      <c r="C5" s="2">
        <v>844064.70717465342</v>
      </c>
      <c r="D5" s="2"/>
      <c r="E5" s="2">
        <v>36929.993761553036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1" t="s">
        <v>0</v>
      </c>
      <c r="B6" s="1" t="s">
        <v>6</v>
      </c>
      <c r="C6" s="2"/>
      <c r="D6" s="2"/>
      <c r="E6" s="2"/>
      <c r="F6" s="2"/>
      <c r="G6" s="2">
        <v>1100301.18</v>
      </c>
      <c r="H6" s="2"/>
      <c r="I6" s="2"/>
      <c r="J6" s="2"/>
      <c r="K6" s="2"/>
      <c r="L6" s="2">
        <v>135941.49504000001</v>
      </c>
      <c r="M6" s="2"/>
      <c r="N6" s="2">
        <v>164387</v>
      </c>
      <c r="O6" s="2">
        <v>55615</v>
      </c>
      <c r="P6" s="2"/>
      <c r="Q6" s="2"/>
      <c r="R6" s="2"/>
      <c r="S6" s="2"/>
      <c r="T6" s="2"/>
    </row>
    <row r="7" spans="1:20" x14ac:dyDescent="0.55000000000000004">
      <c r="A7" s="1" t="s">
        <v>7</v>
      </c>
      <c r="B7" s="1" t="s">
        <v>1</v>
      </c>
      <c r="C7" s="2">
        <v>5276163.1020727754</v>
      </c>
      <c r="D7" s="2">
        <v>360857.13028330798</v>
      </c>
      <c r="E7" s="2"/>
      <c r="F7" s="2"/>
      <c r="G7" s="2"/>
      <c r="H7" s="2"/>
      <c r="I7" s="2"/>
      <c r="J7" s="2"/>
      <c r="K7" s="2">
        <v>59061.363840000005</v>
      </c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1" t="s">
        <v>7</v>
      </c>
      <c r="B8" s="1" t="s">
        <v>2</v>
      </c>
      <c r="C8" s="2">
        <v>51644.97033367143</v>
      </c>
      <c r="D8" s="2"/>
      <c r="E8" s="2"/>
      <c r="F8" s="2">
        <v>2031000</v>
      </c>
      <c r="G8" s="2"/>
      <c r="H8" s="2">
        <v>81537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1" t="s">
        <v>7</v>
      </c>
      <c r="B9" s="1" t="s">
        <v>3</v>
      </c>
      <c r="C9" s="2">
        <v>168491.92759355344</v>
      </c>
      <c r="D9" s="2"/>
      <c r="E9" s="2"/>
      <c r="F9" s="2"/>
      <c r="G9" s="2"/>
      <c r="H9" s="2"/>
      <c r="I9" s="2"/>
      <c r="J9" s="2"/>
      <c r="K9" s="2"/>
      <c r="L9" s="2"/>
      <c r="M9" s="2">
        <v>262288.78000000003</v>
      </c>
      <c r="N9" s="2"/>
      <c r="O9" s="2"/>
      <c r="P9" s="2"/>
      <c r="Q9" s="2"/>
      <c r="R9" s="2"/>
      <c r="S9" s="2"/>
      <c r="T9" s="2"/>
    </row>
    <row r="10" spans="1:20" x14ac:dyDescent="0.55000000000000004">
      <c r="A10" s="1" t="s">
        <v>7</v>
      </c>
      <c r="B10" s="1" t="s">
        <v>4</v>
      </c>
      <c r="C10" s="2"/>
      <c r="D10" s="2">
        <v>1670142.869716692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55000000000000004">
      <c r="A11" s="1" t="s">
        <v>7</v>
      </c>
      <c r="B11" s="1" t="s">
        <v>6</v>
      </c>
      <c r="C11" s="2"/>
      <c r="D11" s="2"/>
      <c r="E11" s="2">
        <v>800323.41599999997</v>
      </c>
      <c r="F11" s="2"/>
      <c r="G11" s="2">
        <v>1100301.18</v>
      </c>
      <c r="H11" s="2"/>
      <c r="I11" s="2"/>
      <c r="J11" s="2"/>
      <c r="K11" s="2"/>
      <c r="L11" s="2">
        <v>135941.49504000001</v>
      </c>
      <c r="M11" s="2"/>
      <c r="N11" s="2">
        <v>164387</v>
      </c>
      <c r="O11" s="2">
        <v>55615</v>
      </c>
      <c r="P11" s="2"/>
      <c r="Q11" s="2"/>
      <c r="R11" s="2"/>
      <c r="S11" s="2"/>
      <c r="T11" s="2"/>
    </row>
    <row r="12" spans="1:20" x14ac:dyDescent="0.55000000000000004">
      <c r="A12" s="1" t="s">
        <v>8</v>
      </c>
      <c r="B12" s="1" t="s">
        <v>1</v>
      </c>
      <c r="C12" s="2">
        <v>3518662.7116540829</v>
      </c>
      <c r="D12" s="2">
        <v>2031000</v>
      </c>
      <c r="E12" s="2"/>
      <c r="F12" s="2">
        <v>2031000</v>
      </c>
      <c r="G12" s="2"/>
      <c r="H12" s="2">
        <v>81537</v>
      </c>
      <c r="I12" s="2"/>
      <c r="J12" s="2"/>
      <c r="K12" s="2">
        <v>59061.363840000005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55000000000000004">
      <c r="A13" s="1" t="s">
        <v>8</v>
      </c>
      <c r="B13" s="1" t="s">
        <v>2</v>
      </c>
      <c r="C13" s="2">
        <v>1038310.1901138903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55000000000000004">
      <c r="A14" s="1" t="s">
        <v>8</v>
      </c>
      <c r="B14" s="1" t="s">
        <v>3</v>
      </c>
      <c r="C14" s="2">
        <v>168491.92759355332</v>
      </c>
      <c r="D14" s="2"/>
      <c r="E14" s="2"/>
      <c r="F14" s="2"/>
      <c r="G14" s="2"/>
      <c r="H14" s="2"/>
      <c r="I14" s="2"/>
      <c r="J14" s="2"/>
      <c r="K14" s="2"/>
      <c r="L14" s="2"/>
      <c r="M14" s="2">
        <v>262288.78000000003</v>
      </c>
      <c r="N14" s="2"/>
      <c r="O14" s="2"/>
      <c r="P14" s="2"/>
      <c r="Q14" s="2"/>
      <c r="R14" s="2"/>
      <c r="S14" s="2"/>
      <c r="T14" s="2"/>
    </row>
    <row r="15" spans="1:20" x14ac:dyDescent="0.55000000000000004">
      <c r="A15" s="1" t="s">
        <v>8</v>
      </c>
      <c r="B15" s="1" t="s">
        <v>4</v>
      </c>
      <c r="C15" s="2">
        <v>770835.17063847277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55000000000000004">
      <c r="A16" s="1" t="s">
        <v>8</v>
      </c>
      <c r="B16" s="1" t="s">
        <v>6</v>
      </c>
      <c r="C16" s="2"/>
      <c r="D16" s="2"/>
      <c r="E16" s="2">
        <v>800323.41599999997</v>
      </c>
      <c r="F16" s="2"/>
      <c r="G16" s="2">
        <v>1100301.18</v>
      </c>
      <c r="H16" s="2"/>
      <c r="I16" s="2"/>
      <c r="J16" s="2"/>
      <c r="K16" s="2"/>
      <c r="L16" s="2">
        <v>135941.49504000001</v>
      </c>
      <c r="M16" s="2"/>
      <c r="N16" s="2">
        <v>164387</v>
      </c>
      <c r="O16" s="2">
        <v>55615</v>
      </c>
      <c r="P16" s="2"/>
      <c r="Q16" s="2"/>
      <c r="R16" s="2"/>
      <c r="S16" s="2"/>
      <c r="T16" s="2"/>
    </row>
    <row r="17" spans="1:20" x14ac:dyDescent="0.55000000000000004">
      <c r="A17" s="1" t="s">
        <v>50</v>
      </c>
      <c r="B17" s="1" t="s">
        <v>1</v>
      </c>
      <c r="C17" s="2">
        <v>3859628.7066090298</v>
      </c>
      <c r="D17" s="2">
        <v>2031000</v>
      </c>
      <c r="E17" s="2"/>
      <c r="F17" s="2">
        <v>2031000</v>
      </c>
      <c r="G17" s="2"/>
      <c r="H17" s="2">
        <v>81537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55000000000000004">
      <c r="A18" s="1" t="s">
        <v>50</v>
      </c>
      <c r="B18" s="1" t="s">
        <v>2</v>
      </c>
      <c r="C18" s="2">
        <v>974749.86437109474</v>
      </c>
      <c r="D18" s="2"/>
      <c r="E18" s="2"/>
      <c r="F18" s="2"/>
      <c r="G18" s="2"/>
      <c r="H18" s="2"/>
      <c r="I18" s="2">
        <v>8366.6604987091523</v>
      </c>
      <c r="J18" s="2">
        <v>18581</v>
      </c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55000000000000004">
      <c r="A19" s="1" t="s">
        <v>50</v>
      </c>
      <c r="B19" s="1" t="s">
        <v>3</v>
      </c>
      <c r="C19" s="2"/>
      <c r="D19" s="2"/>
      <c r="E19" s="2"/>
      <c r="F19" s="2"/>
      <c r="G19" s="2"/>
      <c r="H19" s="2"/>
      <c r="I19" s="2">
        <v>28011.333939592827</v>
      </c>
      <c r="J19" s="2"/>
      <c r="K19" s="2">
        <v>43295.546501674224</v>
      </c>
      <c r="L19" s="2"/>
      <c r="M19" s="2">
        <v>267289.78000000003</v>
      </c>
      <c r="N19" s="2"/>
      <c r="O19" s="2"/>
      <c r="P19" s="2"/>
      <c r="Q19" s="2"/>
      <c r="R19" s="2"/>
      <c r="S19" s="2"/>
      <c r="T19" s="2"/>
    </row>
    <row r="20" spans="1:20" x14ac:dyDescent="0.55000000000000004">
      <c r="A20" s="1" t="s">
        <v>50</v>
      </c>
      <c r="B20" s="1" t="s">
        <v>4</v>
      </c>
      <c r="C20" s="2">
        <v>661921.4290198778</v>
      </c>
      <c r="D20" s="2"/>
      <c r="E20" s="2"/>
      <c r="F20" s="2"/>
      <c r="G20" s="2"/>
      <c r="H20" s="2"/>
      <c r="I20" s="2">
        <v>26381.005561698017</v>
      </c>
      <c r="J20" s="2"/>
      <c r="K20" s="2">
        <v>19836.817338325782</v>
      </c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55000000000000004">
      <c r="A21" s="1" t="s">
        <v>50</v>
      </c>
      <c r="B21" s="1" t="s">
        <v>6</v>
      </c>
      <c r="C21" s="2"/>
      <c r="D21" s="2"/>
      <c r="E21" s="2">
        <v>807055.41599999997</v>
      </c>
      <c r="F21" s="2"/>
      <c r="G21" s="2">
        <v>1115966.18</v>
      </c>
      <c r="H21" s="2"/>
      <c r="I21" s="2"/>
      <c r="J21" s="2"/>
      <c r="K21" s="2"/>
      <c r="L21" s="2">
        <v>141746.49504000001</v>
      </c>
      <c r="M21" s="2"/>
      <c r="N21" s="2">
        <v>174127</v>
      </c>
      <c r="O21" s="2">
        <v>81288</v>
      </c>
      <c r="P21" s="2">
        <v>525016</v>
      </c>
      <c r="Q21" s="2">
        <v>28864</v>
      </c>
      <c r="R21" s="2">
        <v>55881</v>
      </c>
      <c r="S21" s="2">
        <v>62277</v>
      </c>
      <c r="T21" s="2">
        <v>75186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A5C9-691D-4A26-9F12-3FC46CE916AE}">
  <dimension ref="A1:AN22"/>
  <sheetViews>
    <sheetView workbookViewId="0">
      <selection activeCell="H40" sqref="H40"/>
    </sheetView>
  </sheetViews>
  <sheetFormatPr defaultRowHeight="18" x14ac:dyDescent="0.55000000000000004"/>
  <sheetData>
    <row r="1" spans="1:40" x14ac:dyDescent="0.55000000000000004">
      <c r="C1" s="1" t="s">
        <v>20</v>
      </c>
      <c r="D1" s="1" t="s">
        <v>20</v>
      </c>
      <c r="E1" s="1" t="s">
        <v>20</v>
      </c>
      <c r="F1" s="1" t="s">
        <v>20</v>
      </c>
      <c r="G1" s="1" t="s">
        <v>20</v>
      </c>
      <c r="H1" s="1" t="s">
        <v>20</v>
      </c>
      <c r="I1" s="1" t="s">
        <v>20</v>
      </c>
      <c r="J1" s="1" t="s">
        <v>20</v>
      </c>
      <c r="K1" s="1" t="s">
        <v>20</v>
      </c>
      <c r="L1" s="1" t="s">
        <v>20</v>
      </c>
      <c r="M1" s="1" t="s">
        <v>20</v>
      </c>
      <c r="N1" s="1" t="s">
        <v>20</v>
      </c>
      <c r="O1" s="1" t="s">
        <v>20</v>
      </c>
      <c r="P1" s="1" t="s">
        <v>20</v>
      </c>
      <c r="Q1" s="1" t="s">
        <v>20</v>
      </c>
      <c r="R1" s="1" t="s">
        <v>20</v>
      </c>
      <c r="S1" s="1" t="s">
        <v>20</v>
      </c>
      <c r="T1" s="1" t="s">
        <v>20</v>
      </c>
      <c r="U1" s="1" t="s">
        <v>20</v>
      </c>
      <c r="V1" s="1" t="s">
        <v>21</v>
      </c>
      <c r="W1" s="1" t="s">
        <v>21</v>
      </c>
      <c r="X1" s="1" t="s">
        <v>21</v>
      </c>
      <c r="Y1" s="1" t="s">
        <v>21</v>
      </c>
      <c r="Z1" s="1" t="s">
        <v>21</v>
      </c>
      <c r="AA1" s="1" t="s">
        <v>21</v>
      </c>
      <c r="AB1" s="1" t="s">
        <v>21</v>
      </c>
      <c r="AC1" s="1" t="s">
        <v>21</v>
      </c>
      <c r="AD1" s="1" t="s">
        <v>21</v>
      </c>
      <c r="AE1" s="1" t="s">
        <v>21</v>
      </c>
      <c r="AF1" s="1" t="s">
        <v>21</v>
      </c>
      <c r="AG1" s="1" t="s">
        <v>21</v>
      </c>
      <c r="AH1" s="1" t="s">
        <v>21</v>
      </c>
      <c r="AI1" s="1" t="s">
        <v>21</v>
      </c>
      <c r="AJ1" s="1" t="s">
        <v>21</v>
      </c>
      <c r="AK1" s="1" t="s">
        <v>21</v>
      </c>
      <c r="AL1" s="1" t="s">
        <v>21</v>
      </c>
      <c r="AM1" s="1" t="s">
        <v>21</v>
      </c>
      <c r="AN1" s="1" t="s">
        <v>21</v>
      </c>
    </row>
    <row r="2" spans="1:40" x14ac:dyDescent="0.55000000000000004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43</v>
      </c>
      <c r="J2" s="1" t="s">
        <v>44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45</v>
      </c>
      <c r="Q2" s="1" t="s">
        <v>46</v>
      </c>
      <c r="R2" s="1" t="s">
        <v>47</v>
      </c>
      <c r="S2" s="1" t="s">
        <v>48</v>
      </c>
      <c r="T2" s="1" t="s">
        <v>49</v>
      </c>
      <c r="U2" s="1" t="s">
        <v>22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43</v>
      </c>
      <c r="AC2" s="1" t="s">
        <v>44</v>
      </c>
      <c r="AD2" s="1" t="s">
        <v>15</v>
      </c>
      <c r="AE2" s="1" t="s">
        <v>16</v>
      </c>
      <c r="AF2" s="1" t="s">
        <v>17</v>
      </c>
      <c r="AG2" s="1" t="s">
        <v>18</v>
      </c>
      <c r="AH2" s="1" t="s">
        <v>19</v>
      </c>
      <c r="AI2" s="1" t="s">
        <v>45</v>
      </c>
      <c r="AJ2" s="1" t="s">
        <v>46</v>
      </c>
      <c r="AK2" s="1" t="s">
        <v>47</v>
      </c>
      <c r="AL2" s="1" t="s">
        <v>48</v>
      </c>
      <c r="AM2" s="1" t="s">
        <v>49</v>
      </c>
      <c r="AN2" s="1" t="s">
        <v>22</v>
      </c>
    </row>
    <row r="3" spans="1:40" x14ac:dyDescent="0.55000000000000004">
      <c r="A3" s="1" t="s">
        <v>0</v>
      </c>
      <c r="B3" s="1" t="s">
        <v>1</v>
      </c>
      <c r="C3" s="2">
        <v>2445.6213799613192</v>
      </c>
      <c r="D3" s="2">
        <v>928.94391950375064</v>
      </c>
      <c r="E3" s="2">
        <v>465.95562520873659</v>
      </c>
      <c r="F3" s="2">
        <v>936.33604618415177</v>
      </c>
      <c r="G3" s="2"/>
      <c r="H3" s="2">
        <v>7.320229058321118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>
        <v>4784.1771999162802</v>
      </c>
      <c r="V3" s="2">
        <v>375.93166482513521</v>
      </c>
      <c r="W3" s="2">
        <v>103.48977352561677</v>
      </c>
      <c r="X3" s="2">
        <v>123.58679665034595</v>
      </c>
      <c r="Y3" s="2">
        <v>103.48977352561677</v>
      </c>
      <c r="Z3" s="2"/>
      <c r="AA3" s="2">
        <v>5.4407107865900191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>
        <v>711.93871931330477</v>
      </c>
    </row>
    <row r="4" spans="1:40" x14ac:dyDescent="0.55000000000000004">
      <c r="A4" s="1" t="s">
        <v>0</v>
      </c>
      <c r="B4" s="1" t="s">
        <v>2</v>
      </c>
      <c r="C4" s="2">
        <v>3118.8982066474978</v>
      </c>
      <c r="D4" s="2"/>
      <c r="E4" s="2"/>
      <c r="F4" s="2"/>
      <c r="G4" s="2"/>
      <c r="H4" s="2"/>
      <c r="I4" s="2"/>
      <c r="J4" s="2"/>
      <c r="K4" s="2"/>
      <c r="L4" s="2"/>
      <c r="M4" s="2">
        <v>124.60179335250221</v>
      </c>
      <c r="N4" s="2"/>
      <c r="O4" s="2"/>
      <c r="P4" s="2"/>
      <c r="Q4" s="2"/>
      <c r="R4" s="2"/>
      <c r="S4" s="2"/>
      <c r="T4" s="2"/>
      <c r="U4" s="2">
        <v>3243.5</v>
      </c>
      <c r="V4" s="2">
        <v>479.42523108939571</v>
      </c>
      <c r="W4" s="2"/>
      <c r="X4" s="2"/>
      <c r="Y4" s="2"/>
      <c r="Z4" s="2"/>
      <c r="AA4" s="2"/>
      <c r="AB4" s="2"/>
      <c r="AC4" s="2"/>
      <c r="AD4" s="2"/>
      <c r="AE4" s="2"/>
      <c r="AF4" s="2">
        <v>7.8695869485790881</v>
      </c>
      <c r="AG4" s="2"/>
      <c r="AH4" s="2"/>
      <c r="AI4" s="2"/>
      <c r="AJ4" s="2"/>
      <c r="AK4" s="2"/>
      <c r="AL4" s="2"/>
      <c r="AM4" s="2"/>
      <c r="AN4" s="2">
        <v>487.29481803797478</v>
      </c>
    </row>
    <row r="5" spans="1:40" x14ac:dyDescent="0.55000000000000004">
      <c r="A5" s="1" t="s">
        <v>0</v>
      </c>
      <c r="B5" s="1" t="s">
        <v>3</v>
      </c>
      <c r="C5" s="2">
        <v>486.31896590875812</v>
      </c>
      <c r="D5" s="2"/>
      <c r="E5" s="2">
        <v>703.22448767549304</v>
      </c>
      <c r="F5" s="2"/>
      <c r="G5" s="2"/>
      <c r="H5" s="2"/>
      <c r="I5" s="2"/>
      <c r="J5" s="2"/>
      <c r="K5" s="2">
        <v>666.99841929400122</v>
      </c>
      <c r="L5" s="2"/>
      <c r="M5" s="2">
        <v>778.8581271217472</v>
      </c>
      <c r="N5" s="2"/>
      <c r="O5" s="2"/>
      <c r="P5" s="2"/>
      <c r="Q5" s="2"/>
      <c r="R5" s="2"/>
      <c r="S5" s="2"/>
      <c r="T5" s="2"/>
      <c r="U5" s="2">
        <v>2635.3999999999996</v>
      </c>
      <c r="V5" s="2">
        <v>74.755111313677347</v>
      </c>
      <c r="W5" s="2"/>
      <c r="X5" s="2">
        <v>186.51832289600895</v>
      </c>
      <c r="Y5" s="2"/>
      <c r="Z5" s="2"/>
      <c r="AA5" s="2"/>
      <c r="AB5" s="2"/>
      <c r="AC5" s="2"/>
      <c r="AD5" s="2">
        <v>84.241999465067053</v>
      </c>
      <c r="AE5" s="2"/>
      <c r="AF5" s="2">
        <v>49.191039607689298</v>
      </c>
      <c r="AG5" s="2"/>
      <c r="AH5" s="2"/>
      <c r="AI5" s="2"/>
      <c r="AJ5" s="2"/>
      <c r="AK5" s="2"/>
      <c r="AL5" s="2"/>
      <c r="AM5" s="2"/>
      <c r="AN5" s="2">
        <v>394.70647328244263</v>
      </c>
    </row>
    <row r="6" spans="1:40" x14ac:dyDescent="0.55000000000000004">
      <c r="A6" s="1" t="s">
        <v>0</v>
      </c>
      <c r="B6" s="1" t="s">
        <v>4</v>
      </c>
      <c r="C6" s="2">
        <v>1168.1267492088466</v>
      </c>
      <c r="D6" s="2"/>
      <c r="E6" s="2">
        <v>48.173250791153421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>
        <v>1216.3</v>
      </c>
      <c r="V6" s="2">
        <v>179.56002394933279</v>
      </c>
      <c r="W6" s="2"/>
      <c r="X6" s="2">
        <v>12.777134618442128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>
        <v>192.33715856777491</v>
      </c>
    </row>
    <row r="7" spans="1:40" x14ac:dyDescent="0.55000000000000004">
      <c r="A7" s="1" t="s">
        <v>0</v>
      </c>
      <c r="B7" s="1" t="s">
        <v>6</v>
      </c>
      <c r="C7" s="2"/>
      <c r="D7" s="2"/>
      <c r="E7" s="2"/>
      <c r="F7" s="2"/>
      <c r="G7" s="2">
        <v>18.090572098765765</v>
      </c>
      <c r="H7" s="2"/>
      <c r="I7" s="2"/>
      <c r="J7" s="2"/>
      <c r="K7" s="2"/>
      <c r="L7" s="2">
        <v>2.2350784148346809</v>
      </c>
      <c r="M7" s="2"/>
      <c r="N7" s="2">
        <v>3.6668077738494649</v>
      </c>
      <c r="O7" s="2">
        <v>1.2075417125500896</v>
      </c>
      <c r="P7" s="2"/>
      <c r="Q7" s="2"/>
      <c r="R7" s="2"/>
      <c r="S7" s="2"/>
      <c r="T7" s="2"/>
      <c r="U7" s="2">
        <v>25.200000000000003</v>
      </c>
      <c r="V7" s="2"/>
      <c r="W7" s="2"/>
      <c r="X7" s="2"/>
      <c r="Y7" s="2"/>
      <c r="Z7" s="2">
        <v>5.6845109779561227</v>
      </c>
      <c r="AA7" s="2"/>
      <c r="AB7" s="2"/>
      <c r="AC7" s="2"/>
      <c r="AD7" s="2"/>
      <c r="AE7" s="2">
        <v>0.67384529704145368</v>
      </c>
      <c r="AF7" s="2"/>
      <c r="AG7" s="2">
        <v>3.3798901076640608</v>
      </c>
      <c r="AH7" s="2">
        <v>1.3007282112677814</v>
      </c>
      <c r="AI7" s="2"/>
      <c r="AJ7" s="2"/>
      <c r="AK7" s="2"/>
      <c r="AL7" s="2"/>
      <c r="AM7" s="2"/>
      <c r="AN7" s="2">
        <v>11.038974593929419</v>
      </c>
    </row>
    <row r="8" spans="1:40" x14ac:dyDescent="0.55000000000000004">
      <c r="A8" s="1" t="s">
        <v>7</v>
      </c>
      <c r="B8" s="1" t="s">
        <v>1</v>
      </c>
      <c r="C8" s="2">
        <v>4938.5947833571618</v>
      </c>
      <c r="D8" s="2">
        <v>215.09985392222325</v>
      </c>
      <c r="E8" s="2"/>
      <c r="F8" s="2"/>
      <c r="G8" s="2"/>
      <c r="H8" s="2"/>
      <c r="I8" s="2"/>
      <c r="J8" s="2"/>
      <c r="K8" s="2">
        <v>62.846632197879131</v>
      </c>
      <c r="L8" s="2"/>
      <c r="M8" s="2"/>
      <c r="N8" s="2"/>
      <c r="O8" s="2"/>
      <c r="P8" s="2"/>
      <c r="Q8" s="2"/>
      <c r="R8" s="2"/>
      <c r="S8" s="2"/>
      <c r="T8" s="2"/>
      <c r="U8" s="2">
        <v>5216.541269477264</v>
      </c>
      <c r="V8" s="2">
        <v>759.14210352280679</v>
      </c>
      <c r="W8" s="2">
        <v>23.963378951547412</v>
      </c>
      <c r="X8" s="2"/>
      <c r="Y8" s="2"/>
      <c r="Z8" s="2"/>
      <c r="AA8" s="2"/>
      <c r="AB8" s="2"/>
      <c r="AC8" s="2"/>
      <c r="AD8" s="2">
        <v>7.9375389848732958</v>
      </c>
      <c r="AE8" s="2"/>
      <c r="AF8" s="2"/>
      <c r="AG8" s="2"/>
      <c r="AH8" s="2"/>
      <c r="AI8" s="2"/>
      <c r="AJ8" s="2"/>
      <c r="AK8" s="2"/>
      <c r="AL8" s="2"/>
      <c r="AM8" s="2"/>
      <c r="AN8" s="2">
        <v>791.04302145922748</v>
      </c>
    </row>
    <row r="9" spans="1:40" x14ac:dyDescent="0.55000000000000004">
      <c r="A9" s="1" t="s">
        <v>7</v>
      </c>
      <c r="B9" s="1" t="s">
        <v>2</v>
      </c>
      <c r="C9" s="2">
        <v>175.19855264857466</v>
      </c>
      <c r="D9" s="2"/>
      <c r="E9" s="2"/>
      <c r="F9" s="2">
        <v>4422.5657174329181</v>
      </c>
      <c r="G9" s="2"/>
      <c r="H9" s="2">
        <v>34.575400796564132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>
        <v>4632.3396708780574</v>
      </c>
      <c r="V9" s="2">
        <v>26.930858599696442</v>
      </c>
      <c r="W9" s="2"/>
      <c r="X9" s="2"/>
      <c r="Y9" s="2">
        <v>488.80989508469099</v>
      </c>
      <c r="Z9" s="2"/>
      <c r="AA9" s="2">
        <v>25.69793302447334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>
        <v>541.4386867088607</v>
      </c>
    </row>
    <row r="10" spans="1:40" x14ac:dyDescent="0.55000000000000004">
      <c r="A10" s="1" t="s">
        <v>7</v>
      </c>
      <c r="B10" s="1" t="s">
        <v>3</v>
      </c>
      <c r="C10" s="2">
        <v>2181.3850176047936</v>
      </c>
      <c r="D10" s="2"/>
      <c r="E10" s="2"/>
      <c r="F10" s="2"/>
      <c r="G10" s="2"/>
      <c r="H10" s="2"/>
      <c r="I10" s="2"/>
      <c r="J10" s="2"/>
      <c r="K10" s="2"/>
      <c r="L10" s="2"/>
      <c r="M10" s="2">
        <v>1634.7678703486238</v>
      </c>
      <c r="N10" s="2"/>
      <c r="O10" s="2"/>
      <c r="P10" s="2"/>
      <c r="Q10" s="2"/>
      <c r="R10" s="2"/>
      <c r="S10" s="2"/>
      <c r="T10" s="2"/>
      <c r="U10" s="2">
        <v>3816.1528879534171</v>
      </c>
      <c r="V10" s="2">
        <v>335.31425101695299</v>
      </c>
      <c r="W10" s="2"/>
      <c r="X10" s="2"/>
      <c r="Y10" s="2"/>
      <c r="Z10" s="2"/>
      <c r="AA10" s="2"/>
      <c r="AB10" s="2"/>
      <c r="AC10" s="2"/>
      <c r="AD10" s="2"/>
      <c r="AE10" s="2"/>
      <c r="AF10" s="2">
        <v>103.24849707464993</v>
      </c>
      <c r="AG10" s="2"/>
      <c r="AH10" s="2"/>
      <c r="AI10" s="2"/>
      <c r="AJ10" s="2"/>
      <c r="AK10" s="2"/>
      <c r="AL10" s="2"/>
      <c r="AM10" s="2"/>
      <c r="AN10" s="2">
        <v>438.56274809160294</v>
      </c>
    </row>
    <row r="11" spans="1:40" x14ac:dyDescent="0.55000000000000004">
      <c r="A11" s="1" t="s">
        <v>7</v>
      </c>
      <c r="B11" s="1" t="s">
        <v>4</v>
      </c>
      <c r="C11" s="2"/>
      <c r="D11" s="2">
        <v>1918.2833010595548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v>1918.2833010595548</v>
      </c>
      <c r="V11" s="2"/>
      <c r="W11" s="2">
        <v>213.70795396419442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>
        <v>213.70795396419442</v>
      </c>
    </row>
    <row r="12" spans="1:40" x14ac:dyDescent="0.55000000000000004">
      <c r="A12" s="1" t="s">
        <v>7</v>
      </c>
      <c r="B12" s="1" t="s">
        <v>6</v>
      </c>
      <c r="C12" s="2"/>
      <c r="D12" s="2"/>
      <c r="E12" s="2">
        <v>7.7819616587359315</v>
      </c>
      <c r="F12" s="2"/>
      <c r="G12" s="2">
        <v>12.504058667924763</v>
      </c>
      <c r="H12" s="2"/>
      <c r="I12" s="2"/>
      <c r="J12" s="2"/>
      <c r="K12" s="2"/>
      <c r="L12" s="2">
        <v>1.5448683144969122</v>
      </c>
      <c r="M12" s="2"/>
      <c r="N12" s="2">
        <v>2.5344681902759967</v>
      </c>
      <c r="O12" s="2">
        <v>0.83464316856639409</v>
      </c>
      <c r="P12" s="2"/>
      <c r="Q12" s="2"/>
      <c r="R12" s="2"/>
      <c r="S12" s="2"/>
      <c r="T12" s="2"/>
      <c r="U12" s="2">
        <v>25.2</v>
      </c>
      <c r="V12" s="2"/>
      <c r="W12" s="2"/>
      <c r="X12" s="2">
        <v>2.8578916265332954</v>
      </c>
      <c r="Y12" s="2"/>
      <c r="Z12" s="2">
        <v>3.929088498626041</v>
      </c>
      <c r="AA12" s="2"/>
      <c r="AB12" s="2"/>
      <c r="AC12" s="2"/>
      <c r="AD12" s="2"/>
      <c r="AE12" s="2">
        <v>0.46575647698208389</v>
      </c>
      <c r="AF12" s="2"/>
      <c r="AG12" s="2">
        <v>2.3361529954187201</v>
      </c>
      <c r="AH12" s="2">
        <v>0.89905293077087467</v>
      </c>
      <c r="AI12" s="2"/>
      <c r="AJ12" s="2"/>
      <c r="AK12" s="2"/>
      <c r="AL12" s="2"/>
      <c r="AM12" s="2"/>
      <c r="AN12" s="2">
        <v>10.487942528331015</v>
      </c>
    </row>
    <row r="13" spans="1:40" x14ac:dyDescent="0.55000000000000004">
      <c r="A13" s="1" t="s">
        <v>8</v>
      </c>
      <c r="B13" s="1" t="s">
        <v>1</v>
      </c>
      <c r="C13" s="2">
        <v>3622.8929761241866</v>
      </c>
      <c r="D13" s="2">
        <v>1331.7031681495587</v>
      </c>
      <c r="E13" s="2"/>
      <c r="F13" s="2">
        <v>1342.3002755884145</v>
      </c>
      <c r="G13" s="2"/>
      <c r="H13" s="2">
        <v>10.494037394371828</v>
      </c>
      <c r="I13" s="2"/>
      <c r="J13" s="2"/>
      <c r="K13" s="2">
        <v>69.13129541766709</v>
      </c>
      <c r="L13" s="2"/>
      <c r="M13" s="2"/>
      <c r="N13" s="2"/>
      <c r="O13" s="2"/>
      <c r="P13" s="2"/>
      <c r="Q13" s="2"/>
      <c r="R13" s="2"/>
      <c r="S13" s="2"/>
      <c r="T13" s="2"/>
      <c r="U13" s="2">
        <v>6376.521752674199</v>
      </c>
      <c r="V13" s="2">
        <v>556.89740004611633</v>
      </c>
      <c r="W13" s="2">
        <v>148.35950414398263</v>
      </c>
      <c r="X13" s="2"/>
      <c r="Y13" s="2">
        <v>148.35950414398263</v>
      </c>
      <c r="Z13" s="2"/>
      <c r="AA13" s="2">
        <v>7.7996223877087898</v>
      </c>
      <c r="AB13" s="2"/>
      <c r="AC13" s="2"/>
      <c r="AD13" s="2">
        <v>8.7312928833606325</v>
      </c>
      <c r="AE13" s="2"/>
      <c r="AF13" s="2"/>
      <c r="AG13" s="2"/>
      <c r="AH13" s="2"/>
      <c r="AI13" s="2"/>
      <c r="AJ13" s="2"/>
      <c r="AK13" s="2"/>
      <c r="AL13" s="2"/>
      <c r="AM13" s="2"/>
      <c r="AN13" s="2">
        <v>870.14732360515109</v>
      </c>
    </row>
    <row r="14" spans="1:40" x14ac:dyDescent="0.55000000000000004">
      <c r="A14" s="1" t="s">
        <v>8</v>
      </c>
      <c r="B14" s="1" t="s">
        <v>2</v>
      </c>
      <c r="C14" s="2">
        <v>3874.5590415913207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v>3874.5590415913207</v>
      </c>
      <c r="V14" s="2">
        <v>595.58255537974685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>
        <v>595.58255537974685</v>
      </c>
    </row>
    <row r="15" spans="1:40" x14ac:dyDescent="0.55000000000000004">
      <c r="A15" s="1" t="s">
        <v>8</v>
      </c>
      <c r="B15" s="1" t="s">
        <v>3</v>
      </c>
      <c r="C15" s="2">
        <v>2399.5235193652729</v>
      </c>
      <c r="D15" s="2"/>
      <c r="E15" s="2"/>
      <c r="F15" s="2"/>
      <c r="G15" s="2"/>
      <c r="H15" s="2"/>
      <c r="I15" s="2"/>
      <c r="J15" s="2"/>
      <c r="K15" s="2"/>
      <c r="L15" s="2"/>
      <c r="M15" s="2">
        <v>1798.2446573834875</v>
      </c>
      <c r="N15" s="2"/>
      <c r="O15" s="2"/>
      <c r="P15" s="2"/>
      <c r="Q15" s="2"/>
      <c r="R15" s="2"/>
      <c r="S15" s="2"/>
      <c r="T15" s="2"/>
      <c r="U15" s="2">
        <v>4197.7681767487602</v>
      </c>
      <c r="V15" s="2">
        <v>368.84567611864833</v>
      </c>
      <c r="W15" s="2"/>
      <c r="X15" s="2"/>
      <c r="Y15" s="2"/>
      <c r="Z15" s="2"/>
      <c r="AA15" s="2"/>
      <c r="AB15" s="2"/>
      <c r="AC15" s="2"/>
      <c r="AD15" s="2"/>
      <c r="AE15" s="2"/>
      <c r="AF15" s="2">
        <v>113.57334678211501</v>
      </c>
      <c r="AG15" s="2"/>
      <c r="AH15" s="2"/>
      <c r="AI15" s="2"/>
      <c r="AJ15" s="2"/>
      <c r="AK15" s="2"/>
      <c r="AL15" s="2"/>
      <c r="AM15" s="2"/>
      <c r="AN15" s="2">
        <v>482.41902290076337</v>
      </c>
    </row>
    <row r="16" spans="1:40" x14ac:dyDescent="0.55000000000000004">
      <c r="A16" s="1" t="s">
        <v>8</v>
      </c>
      <c r="B16" s="1" t="s">
        <v>4</v>
      </c>
      <c r="C16" s="2">
        <v>1529.3035123239936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1529.3035123239936</v>
      </c>
      <c r="V16" s="2">
        <v>235.07874936061384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>
        <v>235.07874936061384</v>
      </c>
    </row>
    <row r="17" spans="1:40" x14ac:dyDescent="0.55000000000000004">
      <c r="A17" s="1" t="s">
        <v>8</v>
      </c>
      <c r="B17" s="1" t="s">
        <v>6</v>
      </c>
      <c r="C17" s="2"/>
      <c r="D17" s="2"/>
      <c r="E17" s="2">
        <v>7.7819616587359315</v>
      </c>
      <c r="F17" s="2"/>
      <c r="G17" s="2">
        <v>12.504058667924763</v>
      </c>
      <c r="H17" s="2"/>
      <c r="I17" s="2"/>
      <c r="J17" s="2"/>
      <c r="K17" s="2"/>
      <c r="L17" s="2">
        <v>1.5448683144969122</v>
      </c>
      <c r="M17" s="2"/>
      <c r="N17" s="2">
        <v>2.5344681902759967</v>
      </c>
      <c r="O17" s="2">
        <v>0.83464316856639409</v>
      </c>
      <c r="P17" s="2"/>
      <c r="Q17" s="2"/>
      <c r="R17" s="2"/>
      <c r="S17" s="2"/>
      <c r="T17" s="2"/>
      <c r="U17" s="2">
        <v>25.2</v>
      </c>
      <c r="V17" s="2"/>
      <c r="W17" s="2"/>
      <c r="X17" s="2">
        <v>2.8578916265332954</v>
      </c>
      <c r="Y17" s="2"/>
      <c r="Z17" s="2">
        <v>3.929088498626041</v>
      </c>
      <c r="AA17" s="2"/>
      <c r="AB17" s="2"/>
      <c r="AC17" s="2"/>
      <c r="AD17" s="2"/>
      <c r="AE17" s="2">
        <v>0.46575647698208389</v>
      </c>
      <c r="AF17" s="2"/>
      <c r="AG17" s="2">
        <v>2.3361529954187201</v>
      </c>
      <c r="AH17" s="2">
        <v>0.89905293077087467</v>
      </c>
      <c r="AI17" s="2"/>
      <c r="AJ17" s="2"/>
      <c r="AK17" s="2"/>
      <c r="AL17" s="2"/>
      <c r="AM17" s="2"/>
      <c r="AN17" s="2">
        <v>10.487942528331015</v>
      </c>
    </row>
    <row r="18" spans="1:40" x14ac:dyDescent="0.55000000000000004">
      <c r="A18" s="1" t="s">
        <v>50</v>
      </c>
      <c r="B18" s="1" t="s">
        <v>1</v>
      </c>
      <c r="C18" s="2">
        <v>3434.1700716332748</v>
      </c>
      <c r="D18" s="2">
        <v>1150.8158589087961</v>
      </c>
      <c r="E18" s="2"/>
      <c r="F18" s="2">
        <v>1159.9735447887069</v>
      </c>
      <c r="G18" s="2"/>
      <c r="H18" s="2">
        <v>9.0686159996194817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>
        <v>5754.0280913303968</v>
      </c>
      <c r="V18" s="2">
        <v>527.88762925443916</v>
      </c>
      <c r="W18" s="2">
        <v>128.20760231875181</v>
      </c>
      <c r="X18" s="2"/>
      <c r="Y18" s="2">
        <v>128.20760231875181</v>
      </c>
      <c r="Z18" s="2"/>
      <c r="AA18" s="2">
        <v>6.7401875672847487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>
        <v>791.04302145922748</v>
      </c>
    </row>
    <row r="19" spans="1:40" x14ac:dyDescent="0.55000000000000004">
      <c r="A19" s="1" t="s">
        <v>50</v>
      </c>
      <c r="B19" s="1" t="s">
        <v>2</v>
      </c>
      <c r="C19" s="2">
        <v>3143.3066801306054</v>
      </c>
      <c r="D19" s="2"/>
      <c r="E19" s="2"/>
      <c r="F19" s="2"/>
      <c r="G19" s="2"/>
      <c r="H19" s="2"/>
      <c r="I19" s="2">
        <v>34.910235745447864</v>
      </c>
      <c r="J19" s="2">
        <v>65.28308412394658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>
        <v>3243.5</v>
      </c>
      <c r="V19" s="2">
        <v>483.17720927683274</v>
      </c>
      <c r="W19" s="2"/>
      <c r="X19" s="2"/>
      <c r="Y19" s="2"/>
      <c r="Z19" s="2"/>
      <c r="AA19" s="2"/>
      <c r="AB19" s="2">
        <v>20.508624132443259</v>
      </c>
      <c r="AC19" s="2">
        <v>37.752853299584608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>
        <v>541.43868670886059</v>
      </c>
    </row>
    <row r="20" spans="1:40" x14ac:dyDescent="0.55000000000000004">
      <c r="A20" s="1" t="s">
        <v>50</v>
      </c>
      <c r="B20" s="1" t="s">
        <v>3</v>
      </c>
      <c r="C20" s="2"/>
      <c r="D20" s="2"/>
      <c r="E20" s="2"/>
      <c r="F20" s="2"/>
      <c r="G20" s="2"/>
      <c r="H20" s="2"/>
      <c r="I20" s="2">
        <v>446.05167179199151</v>
      </c>
      <c r="J20" s="2"/>
      <c r="K20" s="2">
        <v>605.73253483574581</v>
      </c>
      <c r="L20" s="2"/>
      <c r="M20" s="2">
        <v>1583.6157933722627</v>
      </c>
      <c r="N20" s="2"/>
      <c r="O20" s="2"/>
      <c r="P20" s="2"/>
      <c r="Q20" s="2"/>
      <c r="R20" s="2"/>
      <c r="S20" s="2"/>
      <c r="T20" s="2"/>
      <c r="U20" s="2">
        <v>2635.4</v>
      </c>
      <c r="V20" s="2"/>
      <c r="W20" s="2"/>
      <c r="X20" s="2"/>
      <c r="Y20" s="2"/>
      <c r="Z20" s="2"/>
      <c r="AA20" s="2"/>
      <c r="AB20" s="2">
        <v>262.04079935560861</v>
      </c>
      <c r="AC20" s="2"/>
      <c r="AD20" s="2">
        <v>76.504109154589003</v>
      </c>
      <c r="AE20" s="2"/>
      <c r="AF20" s="2">
        <v>100.01783958140608</v>
      </c>
      <c r="AG20" s="2"/>
      <c r="AH20" s="2"/>
      <c r="AI20" s="2"/>
      <c r="AJ20" s="2"/>
      <c r="AK20" s="2"/>
      <c r="AL20" s="2"/>
      <c r="AM20" s="2"/>
      <c r="AN20" s="2">
        <v>438.56274809160368</v>
      </c>
    </row>
    <row r="21" spans="1:40" x14ac:dyDescent="0.55000000000000004">
      <c r="A21" s="1" t="s">
        <v>50</v>
      </c>
      <c r="B21" s="1" t="s">
        <v>4</v>
      </c>
      <c r="C21" s="2">
        <v>1134.8462069202631</v>
      </c>
      <c r="D21" s="2"/>
      <c r="E21" s="2"/>
      <c r="F21" s="2"/>
      <c r="G21" s="2"/>
      <c r="H21" s="2"/>
      <c r="I21" s="2">
        <v>58.523322989556334</v>
      </c>
      <c r="J21" s="2"/>
      <c r="K21" s="2">
        <v>38.663033079707098</v>
      </c>
      <c r="L21" s="2"/>
      <c r="M21" s="2"/>
      <c r="N21" s="2"/>
      <c r="O21" s="2"/>
      <c r="P21" s="2"/>
      <c r="Q21" s="2"/>
      <c r="R21" s="2"/>
      <c r="S21" s="2"/>
      <c r="T21" s="2"/>
      <c r="U21" s="2">
        <v>1232.0325629895265</v>
      </c>
      <c r="V21" s="2">
        <v>174.44426491510799</v>
      </c>
      <c r="W21" s="2"/>
      <c r="X21" s="2"/>
      <c r="Y21" s="2"/>
      <c r="Z21" s="2"/>
      <c r="AA21" s="2"/>
      <c r="AB21" s="2">
        <v>34.380542226240664</v>
      </c>
      <c r="AC21" s="2"/>
      <c r="AD21" s="2">
        <v>4.8831468228456227</v>
      </c>
      <c r="AE21" s="2"/>
      <c r="AF21" s="2"/>
      <c r="AG21" s="2"/>
      <c r="AH21" s="2"/>
      <c r="AI21" s="2"/>
      <c r="AJ21" s="2"/>
      <c r="AK21" s="2"/>
      <c r="AL21" s="2"/>
      <c r="AM21" s="2"/>
      <c r="AN21" s="2">
        <v>213.70795396419427</v>
      </c>
    </row>
    <row r="22" spans="1:40" x14ac:dyDescent="0.55000000000000004">
      <c r="A22" s="1" t="s">
        <v>50</v>
      </c>
      <c r="B22" s="1" t="s">
        <v>6</v>
      </c>
      <c r="C22" s="2"/>
      <c r="D22" s="2"/>
      <c r="E22" s="2">
        <v>4.8785294476695942</v>
      </c>
      <c r="F22" s="2"/>
      <c r="G22" s="2">
        <v>7.8841062557971373</v>
      </c>
      <c r="H22" s="2"/>
      <c r="I22" s="2"/>
      <c r="J22" s="2"/>
      <c r="K22" s="2"/>
      <c r="L22" s="2">
        <v>1.001414243827875</v>
      </c>
      <c r="M22" s="2"/>
      <c r="N22" s="2">
        <v>1.6689660570423877</v>
      </c>
      <c r="O22" s="2">
        <v>0.75839830097480709</v>
      </c>
      <c r="P22" s="2">
        <v>6.3787867885626097</v>
      </c>
      <c r="Q22" s="2">
        <v>0.35025598563496479</v>
      </c>
      <c r="R22" s="2">
        <v>0.69151028868967446</v>
      </c>
      <c r="S22" s="2">
        <v>0.65762887085497601</v>
      </c>
      <c r="T22" s="2">
        <v>0.9304037609459721</v>
      </c>
      <c r="U22" s="2">
        <v>25.2</v>
      </c>
      <c r="V22" s="2"/>
      <c r="W22" s="2"/>
      <c r="X22" s="2">
        <v>1.7916187549754343</v>
      </c>
      <c r="Y22" s="2"/>
      <c r="Z22" s="2">
        <v>2.4773837067048334</v>
      </c>
      <c r="AA22" s="2"/>
      <c r="AB22" s="2"/>
      <c r="AC22" s="2"/>
      <c r="AD22" s="2"/>
      <c r="AE22" s="2">
        <v>0.30191257457231041</v>
      </c>
      <c r="AF22" s="2"/>
      <c r="AG22" s="2">
        <v>1.5383740337996343</v>
      </c>
      <c r="AH22" s="2">
        <v>0.8169242148764001</v>
      </c>
      <c r="AI22" s="2">
        <v>0.59850345176636832</v>
      </c>
      <c r="AJ22" s="2">
        <v>3.809953861047824E-2</v>
      </c>
      <c r="AK22" s="2">
        <v>0.10142150900781891</v>
      </c>
      <c r="AL22" s="2">
        <v>9.9017983395777637E-2</v>
      </c>
      <c r="AM22" s="2">
        <v>8.4582160085997449E-2</v>
      </c>
      <c r="AN22" s="2">
        <v>7.8478379277950534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A444-C312-4558-AB75-0D9D81534EAB}">
  <dimension ref="A1:E26"/>
  <sheetViews>
    <sheetView tabSelected="1" workbookViewId="0">
      <selection activeCell="P20" sqref="P20"/>
    </sheetView>
  </sheetViews>
  <sheetFormatPr defaultRowHeight="18" x14ac:dyDescent="0.55000000000000004"/>
  <sheetData>
    <row r="1" spans="1:5" x14ac:dyDescent="0.55000000000000004">
      <c r="C1" s="1" t="s">
        <v>35</v>
      </c>
      <c r="D1" s="1" t="s">
        <v>36</v>
      </c>
      <c r="E1" s="1" t="s">
        <v>53</v>
      </c>
    </row>
    <row r="2" spans="1:5" x14ac:dyDescent="0.55000000000000004">
      <c r="A2" s="1" t="s">
        <v>7</v>
      </c>
      <c r="B2" s="1" t="s">
        <v>28</v>
      </c>
      <c r="C2" s="3">
        <f>zliverep!G8</f>
        <v>17</v>
      </c>
      <c r="D2" s="3">
        <f>zliverep!H8</f>
        <v>2.097171426472368</v>
      </c>
      <c r="E2" s="3">
        <f>zliverep!I8</f>
        <v>1.5800848793992508</v>
      </c>
    </row>
    <row r="3" spans="1:5" x14ac:dyDescent="0.55000000000000004">
      <c r="A3" s="1" t="s">
        <v>7</v>
      </c>
      <c r="B3" s="1" t="s">
        <v>29</v>
      </c>
      <c r="C3" s="3">
        <f>zliverep!G9</f>
        <v>35.799999999999997</v>
      </c>
      <c r="D3" s="3">
        <f>zliverep!H9</f>
        <v>0</v>
      </c>
      <c r="E3" s="3">
        <f>zliverep!I9</f>
        <v>15.30523442253612</v>
      </c>
    </row>
    <row r="4" spans="1:5" x14ac:dyDescent="0.55000000000000004">
      <c r="A4" s="1" t="s">
        <v>7</v>
      </c>
      <c r="B4" s="1" t="s">
        <v>30</v>
      </c>
      <c r="C4" s="3">
        <f>zliverep!G10</f>
        <v>39.9</v>
      </c>
      <c r="D4" s="3">
        <f>zliverep!H10</f>
        <v>0.71699889412959861</v>
      </c>
      <c r="E4" s="3">
        <f>zliverep!I10</f>
        <v>11.004459605895937</v>
      </c>
    </row>
    <row r="5" spans="1:5" x14ac:dyDescent="0.55000000000000004">
      <c r="A5" s="1" t="s">
        <v>7</v>
      </c>
      <c r="B5" s="1" t="s">
        <v>31</v>
      </c>
      <c r="C5" s="3">
        <f>zliverep!G11</f>
        <v>46.4</v>
      </c>
      <c r="D5" s="3">
        <f>zliverep!H11</f>
        <v>17.175688789354187</v>
      </c>
      <c r="E5" s="3">
        <f>zliverep!I11</f>
        <v>0</v>
      </c>
    </row>
    <row r="6" spans="1:5" x14ac:dyDescent="0.55000000000000004">
      <c r="A6" s="1" t="s">
        <v>7</v>
      </c>
      <c r="B6" s="1" t="s">
        <v>32</v>
      </c>
      <c r="C6" s="3">
        <f>zliverep!G12</f>
        <v>257.3</v>
      </c>
      <c r="D6" s="3">
        <f>zliverep!H12</f>
        <v>53.3317919343366</v>
      </c>
      <c r="E6" s="3">
        <f>zliverep!I12</f>
        <v>0</v>
      </c>
    </row>
    <row r="7" spans="1:5" x14ac:dyDescent="0.55000000000000004">
      <c r="A7" s="1" t="s">
        <v>7</v>
      </c>
      <c r="B7" s="1" t="s">
        <v>22</v>
      </c>
      <c r="C7" s="3">
        <f>zliverep!G13</f>
        <v>396.4</v>
      </c>
      <c r="D7" s="3">
        <f>zliverep!H13</f>
        <v>73.32165104429275</v>
      </c>
      <c r="E7" s="3">
        <f>zliverep!I13</f>
        <v>27.889778907831307</v>
      </c>
    </row>
    <row r="8" spans="1:5" x14ac:dyDescent="0.55000000000000004">
      <c r="A8" s="1" t="s">
        <v>50</v>
      </c>
      <c r="B8" s="1" t="s">
        <v>28</v>
      </c>
      <c r="C8" s="3">
        <f>zliverep!G20</f>
        <v>17</v>
      </c>
      <c r="D8" s="3">
        <f>zliverep!H20</f>
        <v>2.206189643765283</v>
      </c>
      <c r="E8" s="3">
        <f>zliverep!I20</f>
        <v>1.3534633118949491</v>
      </c>
    </row>
    <row r="9" spans="1:5" x14ac:dyDescent="0.55000000000000004">
      <c r="A9" s="1" t="s">
        <v>50</v>
      </c>
      <c r="B9" s="1" t="s">
        <v>29</v>
      </c>
      <c r="C9" s="3">
        <f>zliverep!G21</f>
        <v>35.799999999999997</v>
      </c>
      <c r="D9" s="3">
        <f>zliverep!H21</f>
        <v>0</v>
      </c>
      <c r="E9" s="3">
        <f>zliverep!I21</f>
        <v>15.30523442253612</v>
      </c>
    </row>
    <row r="10" spans="1:5" x14ac:dyDescent="0.55000000000000004">
      <c r="A10" s="1" t="s">
        <v>50</v>
      </c>
      <c r="B10" s="1" t="s">
        <v>30</v>
      </c>
      <c r="C10" s="3">
        <f>zliverep!G22</f>
        <v>39.9</v>
      </c>
      <c r="D10" s="3">
        <f>zliverep!H22</f>
        <v>1.1533376627400733</v>
      </c>
      <c r="E10" s="3">
        <f>zliverep!I22</f>
        <v>10.047697916023205</v>
      </c>
    </row>
    <row r="11" spans="1:5" x14ac:dyDescent="0.55000000000000004">
      <c r="A11" s="1" t="s">
        <v>50</v>
      </c>
      <c r="B11" s="1" t="s">
        <v>31</v>
      </c>
      <c r="C11" s="3">
        <f>zliverep!G23</f>
        <v>46.4</v>
      </c>
      <c r="D11" s="3">
        <f>zliverep!H23</f>
        <v>27.628171990853957</v>
      </c>
      <c r="E11" s="3">
        <f>zliverep!I23</f>
        <v>0</v>
      </c>
    </row>
    <row r="12" spans="1:5" x14ac:dyDescent="0.55000000000000004">
      <c r="A12" s="1" t="s">
        <v>50</v>
      </c>
      <c r="B12" s="1" t="s">
        <v>32</v>
      </c>
      <c r="C12" s="3">
        <f>zliverep!G24</f>
        <v>257.3</v>
      </c>
      <c r="D12" s="3">
        <f>zliverep!H24</f>
        <v>56.104162761216479</v>
      </c>
      <c r="E12" s="3">
        <f>zliverep!I24</f>
        <v>0</v>
      </c>
    </row>
    <row r="13" spans="1:5" x14ac:dyDescent="0.55000000000000004">
      <c r="A13" s="1" t="s">
        <v>50</v>
      </c>
      <c r="B13" s="1" t="s">
        <v>22</v>
      </c>
      <c r="C13" s="3">
        <f>zliverep!G25</f>
        <v>396.4</v>
      </c>
      <c r="D13" s="3">
        <f>zliverep!H25</f>
        <v>87.091862058575799</v>
      </c>
      <c r="E13" s="3">
        <f>zliverep!I25</f>
        <v>26.706395650454276</v>
      </c>
    </row>
    <row r="15" spans="1:5" x14ac:dyDescent="0.55000000000000004">
      <c r="C15" t="s">
        <v>87</v>
      </c>
      <c r="D15" t="s">
        <v>88</v>
      </c>
      <c r="E15" t="s">
        <v>89</v>
      </c>
    </row>
    <row r="16" spans="1:5" x14ac:dyDescent="0.55000000000000004">
      <c r="B16" s="1" t="s">
        <v>28</v>
      </c>
      <c r="C16" s="3">
        <f>D2</f>
        <v>2.097171426472368</v>
      </c>
      <c r="D16" s="3">
        <f>D8</f>
        <v>2.206189643765283</v>
      </c>
      <c r="E16" s="3">
        <f>SUM(D16,E2)</f>
        <v>3.7862745231645336</v>
      </c>
    </row>
    <row r="17" spans="2:5" x14ac:dyDescent="0.55000000000000004">
      <c r="B17" s="1" t="s">
        <v>29</v>
      </c>
      <c r="C17" s="3">
        <f>D3</f>
        <v>0</v>
      </c>
      <c r="D17" s="3">
        <f t="shared" ref="D17:D20" si="0">D9</f>
        <v>0</v>
      </c>
      <c r="E17" s="3">
        <f t="shared" ref="E17:E20" si="1">SUM(D17,E3)</f>
        <v>15.30523442253612</v>
      </c>
    </row>
    <row r="18" spans="2:5" x14ac:dyDescent="0.55000000000000004">
      <c r="B18" s="1" t="s">
        <v>30</v>
      </c>
      <c r="C18" s="3">
        <f>D4</f>
        <v>0.71699889412959861</v>
      </c>
      <c r="D18" s="3">
        <f t="shared" si="0"/>
        <v>1.1533376627400733</v>
      </c>
      <c r="E18" s="3">
        <f t="shared" si="1"/>
        <v>12.15779726863601</v>
      </c>
    </row>
    <row r="19" spans="2:5" x14ac:dyDescent="0.55000000000000004">
      <c r="B19" s="1" t="s">
        <v>31</v>
      </c>
      <c r="C19" s="3">
        <f>D5</f>
        <v>17.175688789354187</v>
      </c>
      <c r="D19" s="3">
        <f t="shared" si="0"/>
        <v>27.628171990853957</v>
      </c>
      <c r="E19" s="3">
        <f t="shared" si="1"/>
        <v>27.628171990853957</v>
      </c>
    </row>
    <row r="20" spans="2:5" x14ac:dyDescent="0.55000000000000004">
      <c r="B20" s="1" t="s">
        <v>32</v>
      </c>
      <c r="C20" s="3">
        <f>D6</f>
        <v>53.3317919343366</v>
      </c>
      <c r="D20" s="3">
        <f t="shared" si="0"/>
        <v>56.104162761216479</v>
      </c>
      <c r="E20" s="3">
        <f t="shared" si="1"/>
        <v>56.104162761216479</v>
      </c>
    </row>
    <row r="21" spans="2:5" x14ac:dyDescent="0.55000000000000004">
      <c r="C21" t="s">
        <v>87</v>
      </c>
      <c r="D21" t="s">
        <v>88</v>
      </c>
      <c r="E21" t="s">
        <v>89</v>
      </c>
    </row>
    <row r="22" spans="2:5" x14ac:dyDescent="0.55000000000000004">
      <c r="B22" s="1" t="s">
        <v>73</v>
      </c>
      <c r="C22" s="15">
        <f>C16/$C8</f>
        <v>0.12336302508660989</v>
      </c>
      <c r="D22" s="15">
        <f t="shared" ref="D22:E22" si="2">D16/$C8</f>
        <v>0.12977586139795783</v>
      </c>
      <c r="E22" s="15">
        <f t="shared" si="2"/>
        <v>0.22272203077438432</v>
      </c>
    </row>
    <row r="23" spans="2:5" x14ac:dyDescent="0.55000000000000004">
      <c r="B23" s="1" t="s">
        <v>74</v>
      </c>
      <c r="C23" s="15">
        <f t="shared" ref="C23:E26" si="3">C17/$C9</f>
        <v>0</v>
      </c>
      <c r="D23" s="15">
        <f t="shared" si="3"/>
        <v>0</v>
      </c>
      <c r="E23" s="15">
        <f t="shared" si="3"/>
        <v>0.42752051459598106</v>
      </c>
    </row>
    <row r="24" spans="2:5" x14ac:dyDescent="0.55000000000000004">
      <c r="B24" s="1" t="s">
        <v>75</v>
      </c>
      <c r="C24" s="15">
        <f t="shared" si="3"/>
        <v>1.7969897095979917E-2</v>
      </c>
      <c r="D24" s="15">
        <f t="shared" si="3"/>
        <v>2.8905705833084546E-2</v>
      </c>
      <c r="E24" s="15">
        <f t="shared" si="3"/>
        <v>0.30470669846205539</v>
      </c>
    </row>
    <row r="25" spans="2:5" x14ac:dyDescent="0.55000000000000004">
      <c r="B25" s="1" t="s">
        <v>90</v>
      </c>
      <c r="C25" s="15">
        <f t="shared" si="3"/>
        <v>0.37016570666711612</v>
      </c>
      <c r="D25" s="15">
        <f t="shared" si="3"/>
        <v>0.59543474118219741</v>
      </c>
      <c r="E25" s="15">
        <f>E19/$C11</f>
        <v>0.59543474118219741</v>
      </c>
    </row>
    <row r="26" spans="2:5" x14ac:dyDescent="0.55000000000000004">
      <c r="B26" s="1" t="s">
        <v>77</v>
      </c>
      <c r="C26" s="15">
        <f>C20/$C12</f>
        <v>0.20727474517814456</v>
      </c>
      <c r="D26" s="15">
        <f t="shared" si="3"/>
        <v>0.21804960264755724</v>
      </c>
      <c r="E26" s="15">
        <f t="shared" si="3"/>
        <v>0.21804960264755724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zpoprep</vt:lpstr>
      <vt:lpstr>zliverep</vt:lpstr>
      <vt:lpstr>zdietrep</vt:lpstr>
      <vt:lpstr>zyfeed</vt:lpstr>
      <vt:lpstr>zfeedrep</vt:lpstr>
      <vt:lpstr>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Kiyotaka Ishikawa</dc:creator>
  <cp:lastModifiedBy>Kiyotaka Ishikawa</cp:lastModifiedBy>
  <dcterms:created xsi:type="dcterms:W3CDTF">2024-06-02T06:22:50Z</dcterms:created>
  <dcterms:modified xsi:type="dcterms:W3CDTF">2024-06-06T05:07:59Z</dcterms:modified>
</cp:coreProperties>
</file>