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test\"/>
    </mc:Choice>
  </mc:AlternateContent>
  <xr:revisionPtr revIDLastSave="0" documentId="13_ncr:1_{DB7AAC91-77B8-431E-9A88-27EC45F3C733}" xr6:coauthVersionLast="47" xr6:coauthVersionMax="47" xr10:uidLastSave="{00000000-0000-0000-0000-000000000000}"/>
  <bookViews>
    <workbookView xWindow="14400" yWindow="0" windowWidth="14400" windowHeight="16200" activeTab="2" xr2:uid="{00000000-000D-0000-FFFF-FFFF00000000}"/>
  </bookViews>
  <sheets>
    <sheet name="Test 1" sheetId="1" r:id="rId1"/>
    <sheet name="MHD Blast" sheetId="2" r:id="rId2"/>
    <sheet name="Implosion" sheetId="3" r:id="rId3"/>
    <sheet name="KH Shear" sheetId="4" r:id="rId4"/>
    <sheet name="mhd_solvers_data" sheetId="5" r:id="rId5"/>
    <sheet name="implosion_solvers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1" i="6"/>
  <c r="E3" i="5"/>
  <c r="E4" i="5"/>
  <c r="E5" i="5"/>
  <c r="E6" i="5"/>
  <c r="E2" i="5"/>
  <c r="C6" i="5"/>
  <c r="C5" i="5"/>
  <c r="C4" i="5"/>
  <c r="C3" i="5"/>
  <c r="C2" i="5"/>
  <c r="K3" i="2"/>
  <c r="K4" i="2"/>
  <c r="K5" i="2"/>
  <c r="K6" i="2"/>
  <c r="K2" i="2"/>
  <c r="H3" i="2"/>
  <c r="H4" i="2"/>
  <c r="H5" i="2"/>
  <c r="H6" i="2"/>
  <c r="H2" i="2"/>
  <c r="J4" i="4"/>
  <c r="H4" i="4"/>
  <c r="H2" i="4"/>
  <c r="K2" i="4" s="1"/>
  <c r="J2" i="4"/>
  <c r="H3" i="4"/>
  <c r="K3" i="4" s="1"/>
  <c r="J3" i="4"/>
  <c r="H6" i="4"/>
  <c r="K6" i="4" s="1"/>
  <c r="J6" i="4"/>
  <c r="H5" i="4"/>
  <c r="K5" i="4" s="1"/>
  <c r="J5" i="4"/>
  <c r="H3" i="3"/>
  <c r="K3" i="3" s="1"/>
  <c r="H4" i="3"/>
  <c r="K4" i="3" s="1"/>
  <c r="H6" i="3"/>
  <c r="K6" i="3" s="1"/>
  <c r="H5" i="3"/>
  <c r="K5" i="3" s="1"/>
  <c r="J2" i="3"/>
  <c r="J3" i="3"/>
  <c r="J4" i="3"/>
  <c r="J6" i="3"/>
  <c r="J5" i="3"/>
  <c r="H2" i="3"/>
  <c r="K2" i="3" s="1"/>
  <c r="J2" i="2"/>
  <c r="J3" i="2"/>
  <c r="J4" i="2"/>
  <c r="J5" i="2"/>
  <c r="J6" i="2"/>
  <c r="F6" i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<sst xmlns="http://schemas.openxmlformats.org/spreadsheetml/2006/main" count="241" uniqueCount="79">
  <si>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</si>
  <si>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</si>
  <si>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</si>
  <si>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</si>
  <si>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</si>
  <si>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</si>
  <si>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</si>
  <si>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</si>
  <si>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</si>
  <si>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</si>
  <si>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</si>
  <si>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</si>
  <si>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</si>
  <si>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</si>
  <si>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</si>
  <si>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</si>
  <si>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</si>
  <si>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</si>
  <si>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</si>
  <si>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</si>
  <si>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</si>
  <si>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</si>
  <si>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</si>
  <si>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</si>
  <si>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</si>
  <si>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</si>
  <si>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</si>
  <si>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</si>
  <si>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</si>
  <si>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</si>
  <si>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</si>
  <si>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</si>
  <si>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</si>
  <si>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</si>
  <si>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</si>
  <si>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</si>
  <si>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</si>
  <si>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</si>
  <si>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</si>
  <si>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</si>
  <si>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</si>
  <si>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</si>
  <si>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</si>
  <si>
    <t>LHLLC</t>
  </si>
  <si>
    <t>HLLC</t>
  </si>
  <si>
    <t>NA</t>
  </si>
  <si>
    <t>Inside Density</t>
  </si>
  <si>
    <t>Inside Pressure</t>
  </si>
  <si>
    <t>Outside Density</t>
  </si>
  <si>
    <t>Misc</t>
  </si>
  <si>
    <t>Configure</t>
  </si>
  <si>
    <t>prob=kh -HDF5 -b --nscalars=1</t>
  </si>
  <si>
    <t>Kelvin-Helmholtz instability</t>
  </si>
  <si>
    <t>Problem ID</t>
  </si>
  <si>
    <t>kh-shear-lecoanet</t>
  </si>
  <si>
    <t>iprob</t>
  </si>
  <si>
    <t>amp</t>
  </si>
  <si>
    <t>vflow</t>
  </si>
  <si>
    <t>vboost</t>
  </si>
  <si>
    <t>drho_rho0</t>
  </si>
  <si>
    <t>nu_iso</t>
  </si>
  <si>
    <t>nu_scalar_iso</t>
  </si>
  <si>
    <t>kappa_iso</t>
  </si>
  <si>
    <t>Re</t>
  </si>
  <si>
    <t>10^5</t>
  </si>
  <si>
    <t>amplitude of initial perturbation in vy</t>
  </si>
  <si>
    <t>Specifies in code that this is leconanet KH instability</t>
  </si>
  <si>
    <t>relative shear velocity of 2x interfaces</t>
  </si>
  <si>
    <t>background vx for setting up a moving ref frame</t>
  </si>
  <si>
    <t>isotropic viscosity coefficient</t>
  </si>
  <si>
    <t>isotropic passive scalar diffusion coefficient</t>
  </si>
  <si>
    <t>isotropic thermal conduction coefficient</t>
  </si>
  <si>
    <t>stratified or unstratified problem (delta rho / rho0)</t>
  </si>
  <si>
    <t>vl2</t>
  </si>
  <si>
    <t>MHD Blast (sec)</t>
  </si>
  <si>
    <t>MHD Blast (min)</t>
  </si>
  <si>
    <t>LKH (sec)</t>
  </si>
  <si>
    <t>LKH (min)</t>
  </si>
  <si>
    <t>VL2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</si>
</sst>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4" xfId="0" applyFill="1" applyBorder="1"/>
    <xf numFmtId="11" fontId="0" fillId="0" borderId="0" xfId="0" applyNumberFormat="1"/>
    <xf numFmtId="0" fontId="0" fillId="0" borderId="4" xfId="0" applyBorder="1"/>
    <xf numFmtId="2" fontId="0" fillId="3" borderId="2" xfId="0" applyNumberFormat="1" applyFill="1" applyBorder="1"/>
    <xf numFmtId="2" fontId="0" fillId="0" borderId="2" xfId="0" applyNumberFormat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Implosion!$H$2:$H$6</c:f>
              <c:numCache>
                <c:formatCode>0.00</c:formatCode>
                <c:ptCount val="5"/>
                <c:pt idx="0">
                  <c:v>34.815392316666497</c:v>
                </c:pt>
                <c:pt idx="1">
                  <c:v>34.687063049999828</c:v>
                </c:pt>
                <c:pt idx="2">
                  <c:v>31.635529683333335</c:v>
                </c:pt>
                <c:pt idx="3">
                  <c:v>30.162029933333333</c:v>
                </c:pt>
                <c:pt idx="4">
                  <c:v>24.463254466666669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4B05-A5E5-B6086B47A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5941231"/>
        <c:axId val="1695762575"/>
      </c:barChart>
      <c:catAx>
        <c:axId val="30594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62575"/>
        <c:crosses val="autoZero"/>
        <c:auto val="1"/>
        <c:lblAlgn val="ctr"/>
        <c:lblOffset val="100"/>
        <c:noMultiLvlLbl val="0"/>
      </c:catAx>
      <c:valAx>
        <c:axId val="16957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Implosion!$J$2:$J$6</c:f>
              <c:numCache>
                <c:formatCode>0.00</c:formatCode>
                <c:ptCount val="5"/>
                <c:pt idx="0">
                  <c:v>14.58646017009632</c:v>
                </c:pt>
                <c:pt idx="1">
                  <c:v>14.673578232889216</c:v>
                </c:pt>
                <c:pt idx="2">
                  <c:v>16.055260390795805</c:v>
                </c:pt>
                <c:pt idx="3">
                  <c:v>16.066557889873589</c:v>
                </c:pt>
                <c:pt idx="4">
                  <c:v>19.798401475702263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C0B-B1FC-C90833F38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9740207"/>
        <c:axId val="579744047"/>
      </c:barChart>
      <c:catAx>
        <c:axId val="57974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4047"/>
        <c:crosses val="autoZero"/>
        <c:auto val="1"/>
        <c:lblAlgn val="ctr"/>
        <c:lblOffset val="100"/>
        <c:noMultiLvlLbl val="0"/>
      </c:catAx>
      <c:valAx>
        <c:axId val="5797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Time (minutes)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Shear'!$H$2:$H$6</c:f>
              <c:numCache>
                <c:formatCode>0.00</c:formatCode>
                <c:ptCount val="5"/>
                <c:pt idx="0">
                  <c:v>12.962190999999983</c:v>
                </c:pt>
                <c:pt idx="1">
                  <c:v>12.159824733333316</c:v>
                </c:pt>
                <c:pt idx="2">
                  <c:v>10.697625983333333</c:v>
                </c:pt>
                <c:pt idx="3">
                  <c:v>9.7001897333333336</c:v>
                </c:pt>
                <c:pt idx="4">
                  <c:v>7.381729766666667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6-4412-9DAC-68214DD56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608096"/>
        <c:axId val="347614336"/>
      </c:barChart>
      <c:catAx>
        <c:axId val="3476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4336"/>
        <c:crosses val="autoZero"/>
        <c:auto val="1"/>
        <c:lblAlgn val="ctr"/>
        <c:lblOffset val="100"/>
        <c:noMultiLvlLbl val="0"/>
      </c:catAx>
      <c:valAx>
        <c:axId val="3476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Shear'!$J$2:$J$6</c:f>
              <c:numCache>
                <c:formatCode>0.00</c:formatCode>
                <c:ptCount val="5"/>
                <c:pt idx="0">
                  <c:v>22.016596834079493</c:v>
                </c:pt>
                <c:pt idx="1">
                  <c:v>23.469362395579736</c:v>
                </c:pt>
                <c:pt idx="2">
                  <c:v>26.677258466313393</c:v>
                </c:pt>
                <c:pt idx="3">
                  <c:v>29.265750581950815</c:v>
                </c:pt>
                <c:pt idx="4">
                  <c:v>38.660766833002413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FDC-8811-61C1AA3A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368400"/>
        <c:axId val="347366480"/>
      </c:barChart>
      <c:catAx>
        <c:axId val="3473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6480"/>
        <c:crosses val="autoZero"/>
        <c:auto val="1"/>
        <c:lblAlgn val="ctr"/>
        <c:lblOffset val="100"/>
        <c:noMultiLvlLbl val="0"/>
      </c:catAx>
      <c:valAx>
        <c:axId val="3473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142875</xdr:rowOff>
    </xdr:from>
    <xdr:to>
      <xdr:col>9</xdr:col>
      <xdr:colOff>647700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A04A2-38E3-557C-07BD-0362705E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23</xdr:row>
      <xdr:rowOff>0</xdr:rowOff>
    </xdr:from>
    <xdr:to>
      <xdr:col>9</xdr:col>
      <xdr:colOff>619125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F58ED-4B7A-C46B-E402-ECBBDDC0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42862</xdr:rowOff>
    </xdr:from>
    <xdr:to>
      <xdr:col>10</xdr:col>
      <xdr:colOff>104775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779E-3911-B6AB-8355-60D5C561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7</xdr:row>
      <xdr:rowOff>61912</xdr:rowOff>
    </xdr:from>
    <xdr:to>
      <xdr:col>17</xdr:col>
      <xdr:colOff>428625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4BAD2-D3FF-944C-F744-A791BC06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11"/>
    <tableColumn id="4" xr3:uid="{F2807705-1EA5-4A02-9884-E519A0FDDB09}" name="Run Time (min)" dataDxfId="10">
      <calculatedColumnFormula>C2/60</calculatedColumnFormula>
    </tableColumn>
    <tableColumn id="5" xr3:uid="{2271E9E9-BA88-4AE5-A1BA-386059164E71}" name="Cycles"/>
    <tableColumn id="6" xr3:uid="{F7DE8A38-206E-4273-80C4-070372802C53}" name="Cycles/Sec" dataDxfId="9">
      <calculatedColumnFormula>E2/C2</calculatedColumnFormula>
    </tableColumn>
    <tableColumn id="7" xr3:uid="{7857B376-9208-47CC-A7C7-6B481AE896A2}" name="Cycles/Min" dataDxfId="8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E9B0-8232-4008-A0DE-2EEE1EDAE6C1}" name="Table33" displayName="Table33" ref="A1:C32" totalsRowShown="0">
  <autoFilter ref="A1:C32" xr:uid="{CBEAE9B0-8232-4008-A0DE-2EEE1EDAE6C1}"/>
  <tableColumns count="3">
    <tableColumn id="1" xr3:uid="{8C393FC0-3CE6-46F3-98FC-1F64EF425F56}" name="Runtime Paramter"/>
    <tableColumn id="2" xr3:uid="{C4D20EB6-CC6F-4EB9-8D20-BA0C2D4BC1A5}" name="Value"/>
    <tableColumn id="3" xr3:uid="{11C45285-4E44-4CE1-99D0-62AE6A3DA65C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49FE0B-7D55-4078-B28E-4F8A4644E6A2}" name="Table335" displayName="Table335" ref="A1:C32" totalsRowShown="0">
  <autoFilter ref="A1:C32" xr:uid="{C049FE0B-7D55-4078-B28E-4F8A4644E6A2}"/>
  <tableColumns count="3">
    <tableColumn id="1" xr3:uid="{405AC6C5-68E6-4AE2-83FA-345DC156F869}" name="Runtime Paramter"/>
    <tableColumn id="2" xr3:uid="{FC2FCEA8-1EDE-4FC0-80C1-95B9536BD303}" name="Value"/>
    <tableColumn id="3" xr3:uid="{0AE2E949-1C5E-4BB1-ABC1-C2830B37C31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5BFC3-B20B-4D30-8778-6E88FDC1AD14}" name="Table6" displayName="Table6" ref="E1:K6" totalsRowShown="0">
  <autoFilter ref="E1:K6" xr:uid="{A065BFC3-B20B-4D30-8778-6E88FDC1AD14}"/>
  <sortState xmlns:xlrd2="http://schemas.microsoft.com/office/spreadsheetml/2017/richdata2" ref="E2:K6">
    <sortCondition descending="1" ref="H1:H6"/>
  </sortState>
  <tableColumns count="7">
    <tableColumn id="1" xr3:uid="{98BD80B4-1294-47E5-8F8D-C73185FDE5FE}" name="Solver"/>
    <tableColumn id="2" xr3:uid="{9E53C8CE-1E4F-4591-8DBA-6F63225F528A}" name="EOS"/>
    <tableColumn id="3" xr3:uid="{AC17EED1-8FBE-4973-A0DF-1B903FD23519}" name="Run Time (sec)" dataDxfId="7"/>
    <tableColumn id="4" xr3:uid="{241F3463-6787-4EA5-861B-133433EB0779}" name="Run Time (min)" dataDxfId="6">
      <calculatedColumnFormula>Table6[[#This Row],[Run Time (sec)]]/60</calculatedColumnFormula>
    </tableColumn>
    <tableColumn id="5" xr3:uid="{2DB8B302-358D-4A22-A5E6-2FD835ACD4F2}" name="Cycles"/>
    <tableColumn id="6" xr3:uid="{B126A4AE-FE69-4EF7-8399-685F28F2D46D}" name="Cycles/Sec" dataDxfId="5">
      <calculatedColumnFormula>Table6[[#This Row],[Cycles]]/Table6[[#This Row],[Run Time (sec)]]</calculatedColumnFormula>
    </tableColumn>
    <tableColumn id="7" xr3:uid="{1903F6AF-A71F-40A0-9395-6930F873E773}" name="Cycles/Min" dataDxfId="4">
      <calculatedColumnFormula>Table6[[#This Row],[Cycles]]/Table6[[#This Row],[Run Time (min)]]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D46E1-ABF3-4DD1-9B7C-D9A31BF3B92C}" name="Table66" displayName="Table66" ref="E1:K6" totalsRowShown="0">
  <autoFilter ref="E1:K6" xr:uid="{C13D46E1-ABF3-4DD1-9B7C-D9A31BF3B92C}"/>
  <sortState xmlns:xlrd2="http://schemas.microsoft.com/office/spreadsheetml/2017/richdata2" ref="E2:K6">
    <sortCondition descending="1" ref="G1:G6"/>
  </sortState>
  <tableColumns count="7">
    <tableColumn id="1" xr3:uid="{329D0D09-3899-4EEA-B23D-FE67DB04F119}" name="Solver"/>
    <tableColumn id="2" xr3:uid="{228240FE-E4B9-42CC-A3DE-4061E389EDED}" name="EOS"/>
    <tableColumn id="3" xr3:uid="{F257C5AE-F78D-4638-B72C-A643124F002F}" name="Run Time (sec)" dataDxfId="3"/>
    <tableColumn id="4" xr3:uid="{4EF11EE8-F8C8-47CE-A346-D065C6BF81AE}" name="Run Time (min)" dataDxfId="2">
      <calculatedColumnFormula>Table66[[#This Row],[Run Time (sec)]]/60</calculatedColumnFormula>
    </tableColumn>
    <tableColumn id="5" xr3:uid="{194A9117-6635-4C9D-8718-4C8E323E3CC5}" name="Cycles"/>
    <tableColumn id="6" xr3:uid="{3E1D60C0-249E-4670-9577-8BCAD48B568D}" name="Cycles/Sec" dataDxfId="1">
      <calculatedColumnFormula>Table66[[#This Row],[Cycles]]/Table66[[#This Row],[Run Time (sec)]]</calculatedColumnFormula>
    </tableColumn>
    <tableColumn id="7" xr3:uid="{6F435A2F-BEDA-481B-999B-FA51E94A8C56}" name="Cycles/Min" dataDxfId="0">
      <calculatedColumnFormula>Table66[[#This Row],[Cycles]]/Table66[[#This Row],[Run Time (min)]]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N18" sqref="N18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 t="shared" ref="D2:D10" si="0">C2/60</f>
        <v>0.49305611666666499</v>
      </c>
      <c r="E2">
        <v>327</v>
      </c>
      <c r="F2" s="1">
        <f t="shared" ref="F2:F10" si="1">E2/C2</f>
        <v>11.053508547556508</v>
      </c>
      <c r="G2" s="1">
        <f t="shared" ref="G2:G10" si="2"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 t="shared" si="0"/>
        <v>0.45673418333333166</v>
      </c>
      <c r="E3">
        <v>325</v>
      </c>
      <c r="F3" s="1">
        <f t="shared" si="1"/>
        <v>11.859560471552223</v>
      </c>
      <c r="G3" s="1">
        <f t="shared" si="2"/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 t="shared" si="0"/>
        <v>0.45291960000000003</v>
      </c>
      <c r="E4">
        <v>325</v>
      </c>
      <c r="F4" s="1">
        <f t="shared" si="1"/>
        <v>11.959444163305511</v>
      </c>
      <c r="G4" s="1">
        <f t="shared" si="2"/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 t="shared" si="0"/>
        <v>0.34303669999999831</v>
      </c>
      <c r="E5">
        <v>277</v>
      </c>
      <c r="F5" s="1">
        <f t="shared" si="1"/>
        <v>13.458229590789234</v>
      </c>
      <c r="G5" s="1">
        <f t="shared" si="2"/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 t="shared" si="0"/>
        <v>0.35000033333333164</v>
      </c>
      <c r="E6">
        <v>283</v>
      </c>
      <c r="F6" s="1">
        <f t="shared" si="1"/>
        <v>13.476177641735644</v>
      </c>
      <c r="G6" s="1">
        <f t="shared" si="2"/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 t="shared" si="0"/>
        <v>0.16136298333333335</v>
      </c>
      <c r="E7">
        <v>116</v>
      </c>
      <c r="F7" s="1">
        <f t="shared" si="1"/>
        <v>11.981269144854473</v>
      </c>
      <c r="G7" s="1">
        <f t="shared" si="2"/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 t="shared" si="0"/>
        <v>0.13812799999999983</v>
      </c>
      <c r="E8">
        <v>116</v>
      </c>
      <c r="F8" s="1">
        <f t="shared" si="1"/>
        <v>13.996679408471387</v>
      </c>
      <c r="G8" s="1">
        <f t="shared" si="2"/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 t="shared" si="0"/>
        <v>0.13771808333333332</v>
      </c>
      <c r="E9">
        <v>116</v>
      </c>
      <c r="F9" s="1">
        <f t="shared" si="1"/>
        <v>14.038340401920106</v>
      </c>
      <c r="G9" s="1">
        <f t="shared" si="2"/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 t="shared" si="0"/>
        <v>0.13118296666666668</v>
      </c>
      <c r="E10">
        <v>116</v>
      </c>
      <c r="F10" s="1">
        <f t="shared" si="1"/>
        <v>14.737685710721081</v>
      </c>
      <c r="G10" s="1">
        <f t="shared" si="2"/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73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EB4-A6B9-4E92-998B-6A030130C76F}">
  <dimension ref="A1:K32"/>
  <sheetViews>
    <sheetView workbookViewId="0">
      <selection sqref="A1:B32"/>
    </sheetView>
  </sheetViews>
  <sheetFormatPr defaultRowHeight="15" x14ac:dyDescent="0.25"/>
  <cols>
    <col min="5" max="5" width="8.85546875" bestFit="1" customWidth="1"/>
    <col min="6" max="6" width="10.57031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18313.996681000001</v>
      </c>
      <c r="H2" s="1">
        <f>G2/60</f>
        <v>305.2332780166667</v>
      </c>
      <c r="I2">
        <v>1969</v>
      </c>
      <c r="J2" s="1">
        <f>#REF!/#REF!</f>
        <v>0.10751339722818419</v>
      </c>
      <c r="K2" s="1">
        <f>I2/H2</f>
        <v>6.4508038336910509</v>
      </c>
    </row>
    <row r="3" spans="1:11" x14ac:dyDescent="0.25">
      <c r="A3" t="s">
        <v>14</v>
      </c>
      <c r="B3">
        <v>64</v>
      </c>
      <c r="E3" t="s">
        <v>11</v>
      </c>
      <c r="F3" t="s">
        <v>7</v>
      </c>
      <c r="G3" s="1">
        <v>17143.6922229999</v>
      </c>
      <c r="H3" s="1">
        <f t="shared" ref="H3:H6" si="0">G3/60</f>
        <v>285.72820371666501</v>
      </c>
      <c r="I3">
        <v>1923</v>
      </c>
      <c r="J3" s="1">
        <f>#REF!/#REF!</f>
        <v>0.11216953588446436</v>
      </c>
      <c r="K3" s="1">
        <f t="shared" ref="K3:K6" si="1">I3/H3</f>
        <v>6.730172153067862</v>
      </c>
    </row>
    <row r="4" spans="1:11" x14ac:dyDescent="0.25">
      <c r="A4" t="s">
        <v>16</v>
      </c>
      <c r="B4">
        <v>64</v>
      </c>
      <c r="E4" t="s">
        <v>9</v>
      </c>
      <c r="F4" t="s">
        <v>7</v>
      </c>
      <c r="G4" s="1">
        <v>16303.315983</v>
      </c>
      <c r="H4" s="1">
        <f t="shared" si="0"/>
        <v>271.72193305000002</v>
      </c>
      <c r="I4">
        <v>1926</v>
      </c>
      <c r="J4" s="1">
        <f>#REF!/#REF!</f>
        <v>0.11813547636617625</v>
      </c>
      <c r="K4" s="1">
        <f t="shared" si="1"/>
        <v>7.0881285819705742</v>
      </c>
    </row>
    <row r="5" spans="1:11" x14ac:dyDescent="0.25">
      <c r="A5" t="s">
        <v>15</v>
      </c>
      <c r="B5">
        <v>64</v>
      </c>
      <c r="E5" t="s">
        <v>12</v>
      </c>
      <c r="F5" t="s">
        <v>7</v>
      </c>
      <c r="G5" s="1">
        <v>8677.4122139999909</v>
      </c>
      <c r="H5" s="1">
        <f t="shared" si="0"/>
        <v>144.62353689999983</v>
      </c>
      <c r="I5">
        <v>1187</v>
      </c>
      <c r="J5" s="1">
        <f>#REF!/#REF!</f>
        <v>0.13679193413042129</v>
      </c>
      <c r="K5" s="1">
        <f t="shared" si="1"/>
        <v>8.207516047825278</v>
      </c>
    </row>
    <row r="6" spans="1:11" x14ac:dyDescent="0.25">
      <c r="E6" t="s">
        <v>10</v>
      </c>
      <c r="F6" t="s">
        <v>7</v>
      </c>
      <c r="G6" s="1">
        <v>9353.7157490000009</v>
      </c>
      <c r="H6" s="1">
        <f t="shared" si="0"/>
        <v>155.89526248333334</v>
      </c>
      <c r="I6">
        <v>1196</v>
      </c>
      <c r="J6" s="1">
        <f>#REF!/#REF!</f>
        <v>0.12786362469138143</v>
      </c>
      <c r="K6" s="1">
        <f t="shared" si="1"/>
        <v>7.6718174814828872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>
        <v>16</v>
      </c>
      <c r="G8" s="1"/>
      <c r="H8" s="1"/>
      <c r="J8" s="1"/>
      <c r="K8" s="1"/>
    </row>
    <row r="9" spans="1:11" x14ac:dyDescent="0.25">
      <c r="A9" t="s">
        <v>16</v>
      </c>
      <c r="B9">
        <v>16</v>
      </c>
      <c r="G9" s="1"/>
      <c r="H9" s="1"/>
      <c r="J9" s="1"/>
      <c r="K9" s="1"/>
    </row>
    <row r="10" spans="1:11" x14ac:dyDescent="0.25">
      <c r="A10" t="s">
        <v>15</v>
      </c>
      <c r="B10">
        <v>16</v>
      </c>
      <c r="G10" s="1"/>
      <c r="H10" s="1"/>
      <c r="J10" s="1"/>
      <c r="K10" s="1"/>
    </row>
    <row r="11" spans="1:11" x14ac:dyDescent="0.25">
      <c r="A11" t="s">
        <v>36</v>
      </c>
      <c r="B11">
        <v>1</v>
      </c>
    </row>
    <row r="12" spans="1:11" x14ac:dyDescent="0.25">
      <c r="A12" t="s">
        <v>37</v>
      </c>
      <c r="B12">
        <v>-1</v>
      </c>
    </row>
    <row r="13" spans="1:11" x14ac:dyDescent="0.25">
      <c r="A13" t="s">
        <v>38</v>
      </c>
      <c r="B13">
        <v>1</v>
      </c>
    </row>
    <row r="14" spans="1:11" x14ac:dyDescent="0.25">
      <c r="A14" t="s">
        <v>39</v>
      </c>
      <c r="B14">
        <v>-1</v>
      </c>
    </row>
    <row r="15" spans="1:11" x14ac:dyDescent="0.25">
      <c r="A15" t="s">
        <v>40</v>
      </c>
      <c r="B15">
        <v>1</v>
      </c>
    </row>
    <row r="16" spans="1:11" x14ac:dyDescent="0.25">
      <c r="A16" t="s">
        <v>41</v>
      </c>
      <c r="B16">
        <v>-1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1</v>
      </c>
    </row>
    <row r="20" spans="1:3" x14ac:dyDescent="0.25">
      <c r="A20" t="s">
        <v>33</v>
      </c>
      <c r="B20">
        <v>0.3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19</v>
      </c>
      <c r="B24">
        <v>0.1</v>
      </c>
    </row>
    <row r="25" spans="1:3" x14ac:dyDescent="0.25">
      <c r="A25" t="s">
        <v>20</v>
      </c>
      <c r="B25">
        <v>100</v>
      </c>
    </row>
    <row r="26" spans="1:3" x14ac:dyDescent="0.25">
      <c r="A26" t="s">
        <v>21</v>
      </c>
      <c r="B26">
        <v>0.1</v>
      </c>
    </row>
    <row r="27" spans="1:3" x14ac:dyDescent="0.25">
      <c r="A27" t="s">
        <v>22</v>
      </c>
      <c r="B27">
        <v>1</v>
      </c>
    </row>
    <row r="28" spans="1:3" x14ac:dyDescent="0.25">
      <c r="A28" t="s">
        <v>23</v>
      </c>
      <c r="B28">
        <v>30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1.67</v>
      </c>
    </row>
    <row r="32" spans="1:3" ht="105" x14ac:dyDescent="0.25">
      <c r="A32" t="s">
        <v>28</v>
      </c>
      <c r="B32">
        <v>0.40820000000000001</v>
      </c>
      <c r="C32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07FF-B725-4FDB-A779-08F0BDF0F2AB}">
  <dimension ref="A1:K32"/>
  <sheetViews>
    <sheetView tabSelected="1" workbookViewId="0">
      <selection activeCell="A31" sqref="A31"/>
    </sheetView>
  </sheetViews>
  <sheetFormatPr defaultRowHeight="15" x14ac:dyDescent="0.25"/>
  <cols>
    <col min="1" max="1" width="23" bestFit="1" customWidth="1"/>
    <col min="6" max="6" width="9.28515625" bestFit="1" customWidth="1"/>
    <col min="7" max="7" width="16.140625" customWidth="1"/>
    <col min="8" max="8" width="16.7109375" customWidth="1"/>
    <col min="10" max="10" width="12.5703125" customWidth="1"/>
    <col min="11" max="11" width="13.140625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2088.9235389999899</v>
      </c>
      <c r="H2" s="1">
        <f>Table6[[#This Row],[Run Time (sec)]]/60</f>
        <v>34.815392316666497</v>
      </c>
      <c r="I2">
        <v>30470</v>
      </c>
      <c r="J2" s="1">
        <f>Table6[[#This Row],[Cycles]]/Table6[[#This Row],[Run Time (sec)]]</f>
        <v>14.58646017009632</v>
      </c>
      <c r="K2" s="1">
        <f>Table6[[#This Row],[Cycles]]/Table6[[#This Row],[Run Time (min)]]</f>
        <v>875.18761020577927</v>
      </c>
    </row>
    <row r="3" spans="1:11" x14ac:dyDescent="0.25">
      <c r="A3" t="s">
        <v>14</v>
      </c>
      <c r="B3">
        <v>400</v>
      </c>
      <c r="E3" t="s">
        <v>43</v>
      </c>
      <c r="F3" t="s">
        <v>7</v>
      </c>
      <c r="G3" s="1">
        <v>2081.2237829999899</v>
      </c>
      <c r="H3" s="1">
        <f>Table6[[#This Row],[Run Time (sec)]]/60</f>
        <v>34.687063049999828</v>
      </c>
      <c r="I3">
        <v>30539</v>
      </c>
      <c r="J3" s="1">
        <f>Table6[[#This Row],[Cycles]]/Table6[[#This Row],[Run Time (sec)]]</f>
        <v>14.673578232889216</v>
      </c>
      <c r="K3" s="1">
        <f>Table6[[#This Row],[Cycles]]/Table6[[#This Row],[Run Time (min)]]</f>
        <v>880.414693973353</v>
      </c>
    </row>
    <row r="4" spans="1:11" x14ac:dyDescent="0.25">
      <c r="A4" t="s">
        <v>16</v>
      </c>
      <c r="B4">
        <v>400</v>
      </c>
      <c r="E4" t="s">
        <v>44</v>
      </c>
      <c r="F4" t="s">
        <v>7</v>
      </c>
      <c r="G4" s="1">
        <v>1898.131781</v>
      </c>
      <c r="H4" s="1">
        <f>Table6[[#This Row],[Run Time (sec)]]/60</f>
        <v>31.635529683333335</v>
      </c>
      <c r="I4">
        <v>30475</v>
      </c>
      <c r="J4" s="1">
        <f>Table6[[#This Row],[Cycles]]/Table6[[#This Row],[Run Time (sec)]]</f>
        <v>16.055260390795805</v>
      </c>
      <c r="K4" s="1">
        <f>Table6[[#This Row],[Cycles]]/Table6[[#This Row],[Run Time (min)]]</f>
        <v>963.31562344774829</v>
      </c>
    </row>
    <row r="5" spans="1:11" x14ac:dyDescent="0.25">
      <c r="A5" t="s">
        <v>15</v>
      </c>
      <c r="B5">
        <v>1</v>
      </c>
      <c r="E5" t="s">
        <v>10</v>
      </c>
      <c r="F5" t="s">
        <v>7</v>
      </c>
      <c r="G5" s="1">
        <v>1809.721796</v>
      </c>
      <c r="H5" s="1">
        <f>Table6[[#This Row],[Run Time (sec)]]/60</f>
        <v>30.162029933333333</v>
      </c>
      <c r="I5">
        <v>29076</v>
      </c>
      <c r="J5" s="1">
        <f>Table6[[#This Row],[Cycles]]/Table6[[#This Row],[Run Time (sec)]]</f>
        <v>16.066557889873589</v>
      </c>
      <c r="K5" s="1">
        <f>Table6[[#This Row],[Cycles]]/Table6[[#This Row],[Run Time (min)]]</f>
        <v>963.99347339241535</v>
      </c>
    </row>
    <row r="6" spans="1:11" x14ac:dyDescent="0.25">
      <c r="E6" t="s">
        <v>12</v>
      </c>
      <c r="F6" t="s">
        <v>7</v>
      </c>
      <c r="G6" s="1">
        <v>1467.7952680000001</v>
      </c>
      <c r="H6" s="1">
        <f>Table6[[#This Row],[Run Time (sec)]]/60</f>
        <v>24.463254466666669</v>
      </c>
      <c r="I6">
        <v>29060</v>
      </c>
      <c r="J6" s="1">
        <f>Table6[[#This Row],[Cycles]]/Table6[[#This Row],[Run Time (sec)]]</f>
        <v>19.798401475702263</v>
      </c>
      <c r="K6" s="1">
        <f>Table6[[#This Row],[Cycles]]/Table6[[#This Row],[Run Time (min)]]</f>
        <v>1187.9040885421357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 t="s">
        <v>45</v>
      </c>
      <c r="G8" s="1"/>
      <c r="H8" s="1"/>
      <c r="J8" s="1"/>
      <c r="K8" s="1"/>
    </row>
    <row r="9" spans="1:11" x14ac:dyDescent="0.25">
      <c r="A9" t="s">
        <v>16</v>
      </c>
      <c r="B9" t="s">
        <v>45</v>
      </c>
      <c r="G9" s="1"/>
      <c r="H9" s="1"/>
      <c r="J9" s="1"/>
      <c r="K9" s="1"/>
    </row>
    <row r="10" spans="1:11" x14ac:dyDescent="0.25">
      <c r="A10" t="s">
        <v>15</v>
      </c>
      <c r="B10" t="s">
        <v>45</v>
      </c>
      <c r="G10" s="1"/>
      <c r="H10" s="1"/>
      <c r="J10" s="1"/>
      <c r="K10" s="1"/>
    </row>
    <row r="11" spans="1:11" x14ac:dyDescent="0.25">
      <c r="A11" t="s">
        <v>36</v>
      </c>
      <c r="B11">
        <v>0</v>
      </c>
    </row>
    <row r="12" spans="1:11" x14ac:dyDescent="0.25">
      <c r="A12" t="s">
        <v>37</v>
      </c>
      <c r="B12">
        <v>0.3</v>
      </c>
    </row>
    <row r="13" spans="1:11" x14ac:dyDescent="0.25">
      <c r="A13" t="s">
        <v>38</v>
      </c>
      <c r="B13">
        <v>0</v>
      </c>
    </row>
    <row r="14" spans="1:11" x14ac:dyDescent="0.25">
      <c r="A14" t="s">
        <v>39</v>
      </c>
      <c r="B14">
        <v>0.3</v>
      </c>
    </row>
    <row r="15" spans="1:11" x14ac:dyDescent="0.25">
      <c r="A15" t="s">
        <v>40</v>
      </c>
      <c r="B15">
        <v>-0.5</v>
      </c>
    </row>
    <row r="16" spans="1:11" x14ac:dyDescent="0.25">
      <c r="A16" t="s">
        <v>41</v>
      </c>
      <c r="B16">
        <v>0.5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5</v>
      </c>
    </row>
    <row r="20" spans="1:3" x14ac:dyDescent="0.25">
      <c r="A20" t="s">
        <v>33</v>
      </c>
      <c r="B20">
        <v>0.4</v>
      </c>
    </row>
    <row r="21" spans="1:3" x14ac:dyDescent="0.25">
      <c r="A21" t="s">
        <v>34</v>
      </c>
      <c r="B21" t="s">
        <v>78</v>
      </c>
    </row>
    <row r="23" spans="1:3" x14ac:dyDescent="0.25">
      <c r="A23" s="3" t="s">
        <v>24</v>
      </c>
    </row>
    <row r="24" spans="1:3" x14ac:dyDescent="0.25">
      <c r="A24" t="s">
        <v>46</v>
      </c>
      <c r="B24">
        <v>0.125</v>
      </c>
    </row>
    <row r="25" spans="1:3" x14ac:dyDescent="0.25">
      <c r="A25" t="s">
        <v>47</v>
      </c>
      <c r="B25">
        <v>0.14000000000000001</v>
      </c>
    </row>
    <row r="26" spans="1:3" x14ac:dyDescent="0.25">
      <c r="A26" t="s">
        <v>48</v>
      </c>
      <c r="B26">
        <v>1</v>
      </c>
    </row>
    <row r="27" spans="1:3" x14ac:dyDescent="0.25">
      <c r="A27" t="s">
        <v>48</v>
      </c>
      <c r="B27">
        <v>1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1.4</v>
      </c>
    </row>
    <row r="32" spans="1:3" x14ac:dyDescent="0.25">
      <c r="C32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5703-40C5-47D1-B0BF-6E8D4EEFDD9F}">
  <dimension ref="A1:K40"/>
  <sheetViews>
    <sheetView topLeftCell="A7" workbookViewId="0">
      <selection activeCell="A34" sqref="A34:B35"/>
    </sheetView>
  </sheetViews>
  <sheetFormatPr defaultRowHeight="15" x14ac:dyDescent="0.25"/>
  <cols>
    <col min="5" max="5" width="8.85546875" bestFit="1" customWidth="1"/>
    <col min="6" max="6" width="9.285156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s="4" t="s">
        <v>42</v>
      </c>
      <c r="B1" s="5" t="s">
        <v>30</v>
      </c>
      <c r="C1" s="6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3" t="s">
        <v>17</v>
      </c>
      <c r="B2" s="7"/>
      <c r="C2" s="8"/>
      <c r="E2" t="s">
        <v>13</v>
      </c>
      <c r="F2" t="s">
        <v>7</v>
      </c>
      <c r="G2" s="1">
        <v>777.73145999999895</v>
      </c>
      <c r="H2" s="1">
        <f>Table66[[#This Row],[Run Time (sec)]]/60</f>
        <v>12.962190999999983</v>
      </c>
      <c r="I2">
        <v>17123</v>
      </c>
      <c r="J2" s="1">
        <f>Table66[[#This Row],[Cycles]]/Table66[[#This Row],[Run Time (sec)]]</f>
        <v>22.016596834079493</v>
      </c>
      <c r="K2" s="1">
        <f>Table66[[#This Row],[Cycles]]/Table66[[#This Row],[Run Time (min)]]</f>
        <v>1320.9958100447695</v>
      </c>
    </row>
    <row r="3" spans="1:11" x14ac:dyDescent="0.25">
      <c r="A3" s="9" t="s">
        <v>14</v>
      </c>
      <c r="B3" s="10">
        <v>128</v>
      </c>
      <c r="C3" s="11"/>
      <c r="E3" t="s">
        <v>11</v>
      </c>
      <c r="F3" t="s">
        <v>7</v>
      </c>
      <c r="G3" s="1">
        <v>729.58948399999895</v>
      </c>
      <c r="H3" s="1">
        <f>Table66[[#This Row],[Run Time (sec)]]/60</f>
        <v>12.159824733333316</v>
      </c>
      <c r="I3">
        <v>17123</v>
      </c>
      <c r="J3" s="1">
        <f>Table66[[#This Row],[Cycles]]/Table66[[#This Row],[Run Time (sec)]]</f>
        <v>23.469362395579736</v>
      </c>
      <c r="K3" s="1">
        <f>Table66[[#This Row],[Cycles]]/Table66[[#This Row],[Run Time (min)]]</f>
        <v>1408.1617437347843</v>
      </c>
    </row>
    <row r="4" spans="1:11" x14ac:dyDescent="0.25">
      <c r="A4" s="12" t="s">
        <v>16</v>
      </c>
      <c r="B4" s="7">
        <v>256</v>
      </c>
      <c r="C4" s="8"/>
      <c r="E4" t="s">
        <v>9</v>
      </c>
      <c r="F4" t="s">
        <v>7</v>
      </c>
      <c r="G4" s="1">
        <v>641.85755900000004</v>
      </c>
      <c r="H4" s="1">
        <f>Table66[[#This Row],[Run Time (sec)]]/60</f>
        <v>10.697625983333333</v>
      </c>
      <c r="I4">
        <v>17123</v>
      </c>
      <c r="J4" s="1">
        <f>Table66[[#This Row],[Cycles]]/Table66[[#This Row],[Run Time (sec)]]</f>
        <v>26.677258466313393</v>
      </c>
      <c r="K4" s="1"/>
    </row>
    <row r="5" spans="1:11" x14ac:dyDescent="0.25">
      <c r="A5" s="9" t="s">
        <v>15</v>
      </c>
      <c r="B5" s="10">
        <v>1</v>
      </c>
      <c r="C5" s="11"/>
      <c r="E5" t="s">
        <v>10</v>
      </c>
      <c r="F5" t="s">
        <v>7</v>
      </c>
      <c r="G5" s="1">
        <v>582.01138400000002</v>
      </c>
      <c r="H5" s="1">
        <f>Table66[[#This Row],[Run Time (sec)]]/60</f>
        <v>9.7001897333333336</v>
      </c>
      <c r="I5">
        <v>17033</v>
      </c>
      <c r="J5" s="1">
        <f>Table66[[#This Row],[Cycles]]/Table66[[#This Row],[Run Time (sec)]]</f>
        <v>29.265750581950815</v>
      </c>
      <c r="K5" s="1">
        <f>Table66[[#This Row],[Cycles]]/Table66[[#This Row],[Run Time (min)]]</f>
        <v>1755.945034917049</v>
      </c>
    </row>
    <row r="6" spans="1:11" x14ac:dyDescent="0.25">
      <c r="A6" s="12"/>
      <c r="B6" s="7"/>
      <c r="C6" s="8"/>
      <c r="E6" t="s">
        <v>12</v>
      </c>
      <c r="F6" t="s">
        <v>7</v>
      </c>
      <c r="G6" s="1">
        <v>442.90378600000003</v>
      </c>
      <c r="H6" s="1">
        <f>Table66[[#This Row],[Run Time (sec)]]/60</f>
        <v>7.381729766666667</v>
      </c>
      <c r="I6">
        <v>17123</v>
      </c>
      <c r="J6" s="1">
        <f>Table66[[#This Row],[Cycles]]/Table66[[#This Row],[Run Time (sec)]]</f>
        <v>38.660766833002413</v>
      </c>
      <c r="K6" s="1">
        <f>Table66[[#This Row],[Cycles]]/Table66[[#This Row],[Run Time (min)]]</f>
        <v>2319.6460099801448</v>
      </c>
    </row>
    <row r="7" spans="1:11" x14ac:dyDescent="0.25">
      <c r="A7" s="14" t="s">
        <v>31</v>
      </c>
      <c r="B7" s="10"/>
      <c r="C7" s="11"/>
    </row>
    <row r="8" spans="1:11" x14ac:dyDescent="0.25">
      <c r="A8" s="12" t="s">
        <v>14</v>
      </c>
      <c r="B8" s="7">
        <v>64</v>
      </c>
      <c r="C8" s="8"/>
    </row>
    <row r="9" spans="1:11" x14ac:dyDescent="0.25">
      <c r="A9" s="9" t="s">
        <v>16</v>
      </c>
      <c r="B9" s="10">
        <v>128</v>
      </c>
      <c r="C9" s="11"/>
    </row>
    <row r="10" spans="1:11" x14ac:dyDescent="0.25">
      <c r="A10" s="12" t="s">
        <v>15</v>
      </c>
      <c r="B10" s="7" t="s">
        <v>45</v>
      </c>
      <c r="C10" s="8"/>
    </row>
    <row r="11" spans="1:11" x14ac:dyDescent="0.25">
      <c r="A11" s="9" t="s">
        <v>36</v>
      </c>
      <c r="B11" s="10">
        <v>0.5</v>
      </c>
      <c r="C11" s="11"/>
    </row>
    <row r="12" spans="1:11" x14ac:dyDescent="0.25">
      <c r="A12" s="12" t="s">
        <v>37</v>
      </c>
      <c r="B12" s="7">
        <v>-0.5</v>
      </c>
      <c r="C12" s="8"/>
    </row>
    <row r="13" spans="1:11" x14ac:dyDescent="0.25">
      <c r="A13" s="9" t="s">
        <v>38</v>
      </c>
      <c r="B13" s="10">
        <v>1</v>
      </c>
      <c r="C13" s="11"/>
    </row>
    <row r="14" spans="1:11" x14ac:dyDescent="0.25">
      <c r="A14" s="12" t="s">
        <v>39</v>
      </c>
      <c r="B14" s="7">
        <v>-1</v>
      </c>
      <c r="C14" s="8"/>
    </row>
    <row r="15" spans="1:11" x14ac:dyDescent="0.25">
      <c r="A15" s="9" t="s">
        <v>40</v>
      </c>
      <c r="B15" s="10" t="s">
        <v>45</v>
      </c>
      <c r="C15" s="11"/>
    </row>
    <row r="16" spans="1:11" x14ac:dyDescent="0.25">
      <c r="A16" s="12" t="s">
        <v>41</v>
      </c>
      <c r="B16" s="7" t="s">
        <v>45</v>
      </c>
      <c r="C16" s="8"/>
    </row>
    <row r="17" spans="1:3" x14ac:dyDescent="0.25">
      <c r="A17" s="9"/>
      <c r="B17" s="10"/>
      <c r="C17" s="11"/>
    </row>
    <row r="18" spans="1:3" x14ac:dyDescent="0.25">
      <c r="A18" s="13" t="s">
        <v>32</v>
      </c>
      <c r="B18" s="7"/>
      <c r="C18" s="8"/>
    </row>
    <row r="19" spans="1:3" x14ac:dyDescent="0.25">
      <c r="A19" s="9" t="s">
        <v>18</v>
      </c>
      <c r="B19" s="10">
        <v>10</v>
      </c>
      <c r="C19" s="11"/>
    </row>
    <row r="20" spans="1:3" x14ac:dyDescent="0.25">
      <c r="A20" s="12" t="s">
        <v>33</v>
      </c>
      <c r="B20" s="7">
        <v>0.4</v>
      </c>
      <c r="C20" s="8"/>
    </row>
    <row r="21" spans="1:3" x14ac:dyDescent="0.25">
      <c r="A21" s="9" t="s">
        <v>34</v>
      </c>
      <c r="B21" s="10" t="s">
        <v>78</v>
      </c>
      <c r="C21" s="11"/>
    </row>
    <row r="22" spans="1:3" x14ac:dyDescent="0.25">
      <c r="A22" s="12"/>
      <c r="B22" s="7"/>
      <c r="C22" s="8"/>
    </row>
    <row r="23" spans="1:3" x14ac:dyDescent="0.25">
      <c r="A23" s="14" t="s">
        <v>24</v>
      </c>
      <c r="B23" s="10"/>
      <c r="C23" s="11"/>
    </row>
    <row r="24" spans="1:3" x14ac:dyDescent="0.25">
      <c r="A24" t="s">
        <v>63</v>
      </c>
      <c r="B24" t="s">
        <v>64</v>
      </c>
    </row>
    <row r="25" spans="1:3" x14ac:dyDescent="0.25">
      <c r="A25" s="12" t="s">
        <v>55</v>
      </c>
      <c r="B25" s="7">
        <v>4</v>
      </c>
      <c r="C25" s="11" t="s">
        <v>66</v>
      </c>
    </row>
    <row r="26" spans="1:3" x14ac:dyDescent="0.25">
      <c r="A26" s="9" t="s">
        <v>56</v>
      </c>
      <c r="B26" s="10">
        <v>0.01</v>
      </c>
      <c r="C26" s="8" t="s">
        <v>65</v>
      </c>
    </row>
    <row r="27" spans="1:3" x14ac:dyDescent="0.25">
      <c r="A27" s="12" t="s">
        <v>22</v>
      </c>
      <c r="B27" s="7">
        <v>0.01</v>
      </c>
    </row>
    <row r="28" spans="1:3" x14ac:dyDescent="0.25">
      <c r="A28" s="9" t="s">
        <v>57</v>
      </c>
      <c r="B28" s="10">
        <v>1</v>
      </c>
      <c r="C28" s="11" t="s">
        <v>67</v>
      </c>
    </row>
    <row r="29" spans="1:3" x14ac:dyDescent="0.25">
      <c r="A29" s="12" t="s">
        <v>58</v>
      </c>
      <c r="B29" s="7">
        <v>0</v>
      </c>
      <c r="C29" s="8" t="s">
        <v>68</v>
      </c>
    </row>
    <row r="30" spans="1:3" x14ac:dyDescent="0.25">
      <c r="A30" s="9" t="s">
        <v>59</v>
      </c>
      <c r="B30" s="10">
        <v>0</v>
      </c>
      <c r="C30" t="s">
        <v>72</v>
      </c>
    </row>
    <row r="31" spans="1:3" x14ac:dyDescent="0.25">
      <c r="A31" s="15" t="s">
        <v>60</v>
      </c>
      <c r="B31" s="16">
        <v>2.0000000000000002E-5</v>
      </c>
      <c r="C31" s="8" t="s">
        <v>69</v>
      </c>
    </row>
    <row r="32" spans="1:3" x14ac:dyDescent="0.25">
      <c r="A32" s="17" t="s">
        <v>61</v>
      </c>
      <c r="B32" s="16">
        <v>2.0000000000000002E-5</v>
      </c>
      <c r="C32" t="s">
        <v>70</v>
      </c>
    </row>
    <row r="33" spans="1:3" x14ac:dyDescent="0.25">
      <c r="A33" s="15" t="s">
        <v>62</v>
      </c>
      <c r="B33" s="16">
        <v>2.0000000000000002E-5</v>
      </c>
      <c r="C33" t="s">
        <v>71</v>
      </c>
    </row>
    <row r="34" spans="1:3" x14ac:dyDescent="0.25">
      <c r="A34" s="13" t="s">
        <v>25</v>
      </c>
      <c r="B34" s="7"/>
    </row>
    <row r="35" spans="1:3" x14ac:dyDescent="0.25">
      <c r="A35" s="9" t="s">
        <v>26</v>
      </c>
      <c r="B35" s="10">
        <v>1.4</v>
      </c>
    </row>
    <row r="37" spans="1:3" x14ac:dyDescent="0.25">
      <c r="A37" t="s">
        <v>49</v>
      </c>
    </row>
    <row r="38" spans="1:3" x14ac:dyDescent="0.25">
      <c r="A38" t="s">
        <v>24</v>
      </c>
      <c r="B38" t="s">
        <v>52</v>
      </c>
    </row>
    <row r="39" spans="1:3" x14ac:dyDescent="0.25">
      <c r="A39" t="s">
        <v>53</v>
      </c>
      <c r="B39" t="s">
        <v>54</v>
      </c>
    </row>
    <row r="40" spans="1:3" x14ac:dyDescent="0.25">
      <c r="A40" t="s">
        <v>50</v>
      </c>
      <c r="B40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5D18-6D3F-432D-AE81-24F673CB5A2F}">
  <dimension ref="A1:E6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13</v>
      </c>
      <c r="B2" s="1">
        <v>18313.996681000001</v>
      </c>
      <c r="C2" s="1">
        <f>B2/60</f>
        <v>305.2332780166667</v>
      </c>
      <c r="D2" s="18">
        <v>777.73145999999895</v>
      </c>
      <c r="E2" s="18">
        <f>D2/60</f>
        <v>12.962190999999983</v>
      </c>
    </row>
    <row r="3" spans="1:5" x14ac:dyDescent="0.25">
      <c r="A3" t="s">
        <v>11</v>
      </c>
      <c r="B3" s="1">
        <v>17143.6922229999</v>
      </c>
      <c r="C3" s="1">
        <f t="shared" ref="C3:C6" si="0">B3/60</f>
        <v>285.72820371666501</v>
      </c>
      <c r="D3" s="19">
        <v>729.58948399999895</v>
      </c>
      <c r="E3" s="18">
        <f t="shared" ref="E3:E6" si="1">D3/60</f>
        <v>12.159824733333316</v>
      </c>
    </row>
    <row r="4" spans="1:5" x14ac:dyDescent="0.25">
      <c r="A4" t="s">
        <v>9</v>
      </c>
      <c r="B4" s="1">
        <v>16303.315983</v>
      </c>
      <c r="C4" s="1">
        <f t="shared" si="0"/>
        <v>271.72193305000002</v>
      </c>
      <c r="D4" s="18">
        <v>641.85755900000004</v>
      </c>
      <c r="E4" s="18">
        <f t="shared" si="1"/>
        <v>10.697625983333333</v>
      </c>
    </row>
    <row r="5" spans="1:5" x14ac:dyDescent="0.25">
      <c r="A5" t="s">
        <v>12</v>
      </c>
      <c r="B5" s="1">
        <v>8677.4122139999909</v>
      </c>
      <c r="C5" s="1">
        <f t="shared" si="0"/>
        <v>144.62353689999983</v>
      </c>
      <c r="D5" s="19">
        <v>582.01138400000002</v>
      </c>
      <c r="E5" s="18">
        <f t="shared" si="1"/>
        <v>9.7001897333333336</v>
      </c>
    </row>
    <row r="6" spans="1:5" x14ac:dyDescent="0.25">
      <c r="A6" t="s">
        <v>10</v>
      </c>
      <c r="B6" s="1">
        <v>9353.7157490000009</v>
      </c>
      <c r="C6" s="1">
        <f t="shared" si="0"/>
        <v>155.89526248333334</v>
      </c>
      <c r="D6" s="18">
        <v>442.90378600000003</v>
      </c>
      <c r="E6" s="18">
        <f t="shared" si="1"/>
        <v>7.381729766666667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65EB-17F2-4A3C-B69D-93C5AAFDFDE7}">
  <dimension ref="A1:C5"/>
  <sheetViews>
    <sheetView workbookViewId="0"/>
  </sheetViews>
  <sheetFormatPr defaultRowHeight="15" x14ac:dyDescent="0.25"/>
  <sheetData>
    <row r="1" spans="1:3" x14ac:dyDescent="0.25">
      <c r="A1" s="12" t="s">
        <v>13</v>
      </c>
      <c r="B1" s="18">
        <v>2088.9235389999899</v>
      </c>
      <c r="C1">
        <f>B1/60</f>
        <v>34.815392316666497</v>
      </c>
    </row>
    <row r="2" spans="1:3" x14ac:dyDescent="0.25">
      <c r="A2" s="9" t="s">
        <v>43</v>
      </c>
      <c r="B2" s="19">
        <v>2081.2237829999899</v>
      </c>
      <c r="C2">
        <f t="shared" ref="C2:C5" si="0">B2/60</f>
        <v>34.687063049999828</v>
      </c>
    </row>
    <row r="3" spans="1:3" x14ac:dyDescent="0.25">
      <c r="A3" s="12" t="s">
        <v>44</v>
      </c>
      <c r="B3" s="18">
        <v>1898.131781</v>
      </c>
      <c r="C3">
        <f t="shared" si="0"/>
        <v>31.635529683333335</v>
      </c>
    </row>
    <row r="4" spans="1:3" x14ac:dyDescent="0.25">
      <c r="A4" s="9" t="s">
        <v>10</v>
      </c>
      <c r="B4" s="19">
        <v>1809.721796</v>
      </c>
      <c r="C4">
        <f t="shared" si="0"/>
        <v>30.162029933333333</v>
      </c>
    </row>
    <row r="5" spans="1:3" x14ac:dyDescent="0.25">
      <c r="A5" s="12" t="s">
        <v>12</v>
      </c>
      <c r="B5" s="18">
        <v>1467.7952680000001</v>
      </c>
      <c r="C5">
        <f t="shared" si="0"/>
        <v>24.463254466666669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1</vt:lpstr>
      <vt:lpstr>MHD Blast</vt:lpstr>
      <vt:lpstr>Implosion</vt:lpstr>
      <vt:lpstr>KH Shear</vt:lpstr>
      <vt:lpstr>mhd_solvers_data</vt:lpstr>
      <vt:lpstr>implosion_solvers_data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2024-08-15T03:38:57Z</dcterms:modified>
</cp:coreProperties>
</file>