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son totals" sheetId="1" r:id="rId4"/>
    <sheet state="visible" name="e13b" sheetId="2" r:id="rId5"/>
    <sheet state="visible" name="e13a" sheetId="3" r:id="rId6"/>
    <sheet state="visible" name="e12" sheetId="4" r:id="rId7"/>
    <sheet state="visible" name="e11" sheetId="5" r:id="rId8"/>
    <sheet state="visible" name="e10" sheetId="6" r:id="rId9"/>
    <sheet state="visible" name="e9" sheetId="7" r:id="rId10"/>
    <sheet state="visible" name="e8" sheetId="8" r:id="rId11"/>
    <sheet state="visible" name="e7" sheetId="9" r:id="rId12"/>
    <sheet state="visible" name="e6" sheetId="10" r:id="rId13"/>
    <sheet state="visible" name="e5" sheetId="11" r:id="rId14"/>
    <sheet state="visible" name="e4" sheetId="12" r:id="rId15"/>
    <sheet state="visible" name="e3" sheetId="13" r:id="rId16"/>
    <sheet state="visible" name="e2" sheetId="14" r:id="rId17"/>
    <sheet state="visible" name="e1" sheetId="15" r:id="rId18"/>
  </sheets>
  <definedNames/>
  <calcPr/>
</workbook>
</file>

<file path=xl/sharedStrings.xml><?xml version="1.0" encoding="utf-8"?>
<sst xmlns="http://schemas.openxmlformats.org/spreadsheetml/2006/main" count="1357" uniqueCount="181">
  <si>
    <t>Pre-table 1</t>
  </si>
  <si>
    <t>ChW</t>
  </si>
  <si>
    <t>ChA</t>
  </si>
  <si>
    <t>ChW%</t>
  </si>
  <si>
    <t>SO</t>
  </si>
  <si>
    <t>VFB</t>
  </si>
  <si>
    <t>VAP</t>
  </si>
  <si>
    <t>TotV</t>
  </si>
  <si>
    <t>TCA</t>
  </si>
  <si>
    <t>TC%</t>
  </si>
  <si>
    <t>VFT</t>
  </si>
  <si>
    <t>JVF</t>
  </si>
  <si>
    <t>TotJ</t>
  </si>
  <si>
    <t>JV%</t>
  </si>
  <si>
    <t>SurvSc</t>
  </si>
  <si>
    <t>InRCA</t>
  </si>
  <si>
    <t>InRCW</t>
  </si>
  <si>
    <t>InICA</t>
  </si>
  <si>
    <t>InICW</t>
  </si>
  <si>
    <t>InChA</t>
  </si>
  <si>
    <t>InChW</t>
  </si>
  <si>
    <t>TRCA</t>
  </si>
  <si>
    <t>TRCW</t>
  </si>
  <si>
    <t>TICA</t>
  </si>
  <si>
    <t>TICW</t>
  </si>
  <si>
    <t>TChA</t>
  </si>
  <si>
    <t>TChW</t>
  </si>
  <si>
    <t>TChW%</t>
  </si>
  <si>
    <t>JT Thomas</t>
  </si>
  <si>
    <t>Stephen Fishbach</t>
  </si>
  <si>
    <t>Erinn Lobdell</t>
  </si>
  <si>
    <t>Taj Johnson-George</t>
  </si>
  <si>
    <t>Coach Wade</t>
  </si>
  <si>
    <t>Debbie Beebe</t>
  </si>
  <si>
    <t>Sierra Reed</t>
  </si>
  <si>
    <t>Tyson Apostol</t>
  </si>
  <si>
    <t>Brendan Synnott</t>
  </si>
  <si>
    <t>Joe Dowdle*</t>
  </si>
  <si>
    <t>Sydney Wheeler</t>
  </si>
  <si>
    <t>Spencer Duhm</t>
  </si>
  <si>
    <t>Sandy Bergin</t>
  </si>
  <si>
    <t>Jerry Sims</t>
  </si>
  <si>
    <t>Candace Smith</t>
  </si>
  <si>
    <t>Carolina Eastwood</t>
  </si>
  <si>
    <t>Pre-table 2</t>
  </si>
  <si>
    <t>wTCR</t>
  </si>
  <si>
    <t>SurvAv</t>
  </si>
  <si>
    <t>Days</t>
  </si>
  <si>
    <t>Place</t>
  </si>
  <si>
    <t>Exile</t>
  </si>
  <si>
    <t>Non-VFB</t>
  </si>
  <si>
    <t>FINAL TOTALS, SORTED BY SurvAv</t>
  </si>
  <si>
    <t>CHALLENGES</t>
  </si>
  <si>
    <t>e1 rc/ic</t>
  </si>
  <si>
    <t>A River, Run Through It</t>
  </si>
  <si>
    <t>Two people (Taj, Sandy; Sierra, Erinn) build staircase puzzle, rest collect pieces from the river. Then two more people (Sydney, Spencer; Erinn, Brendan) work table maze at top. Timbira wins.</t>
  </si>
  <si>
    <t>e2 rc/ic</t>
  </si>
  <si>
    <t>Beach Brawl</t>
  </si>
  <si>
    <t>Debbie sits out. 1.Stephen/Sydney/Taj vs. Candace/Sierra/Tyson: Candace-1. 2. Erinn/Brendan/Tyson vs. JT/Joe/Sandy: Tyson-1 (Timbira up 2-0). 3. Erinn/Sierra/Candace vs. Sandy/Sydney/Taj: Sydney-1 (2-1). 4. JT/Joe/Spencer vs. Brendan/Coach/Jerry: JT-1 (2-2). 5. Stephen/Sydney/Taj vs. Sierra/Candace/Tyson: Stephen scores winning point for Jalapao.</t>
  </si>
  <si>
    <t>e3 rc</t>
  </si>
  <si>
    <t>Blind Leading the Blind</t>
  </si>
  <si>
    <t>Callers: Joe, Debbie. Pairs: JT-Sydney, StephenSpencer, Taj-Sandy, Erinn-Sierra, Brendan-Jerry, Coach-Tyson. Jalapao finishes corn AND water before Timbira finishes water. Jalapao wins comfort items.</t>
  </si>
  <si>
    <t>e3 ic</t>
  </si>
  <si>
    <t>A Crate Idea</t>
  </si>
  <si>
    <t>Jalapao barely wins on the puzzle stage, despite a slight lead by Timbira retrieving the cubes.</t>
  </si>
  <si>
    <t>e4 rc</t>
  </si>
  <si>
    <t>Shoulder the Load</t>
  </si>
  <si>
    <t>Weight-bearers: JT/Joe/Taj; Brendan/Tyson/Debbie. Loaders: Coach/Erinn; Sydney/Sandy. Sierra,Stephen,Spencer sit out. Brendan drops as he gets 220, Tyson drops at 140, JT at 220, Joe at 140, Debbie at 100. Jalapao wins camp raid.</t>
  </si>
  <si>
    <t>e4 ic</t>
  </si>
  <si>
    <t>Try Any Angle</t>
  </si>
  <si>
    <t>Taj sits out. Brendan, Tyson, JT, Joe retrieve two puzzle pieces each (rest 1). Timbira wins on word puzzle (Escape the vote Timbira wins immunity), barely.</t>
  </si>
  <si>
    <t>e5 rc</t>
  </si>
  <si>
    <t>Dizness As Usual</t>
  </si>
  <si>
    <t>e5 ic</t>
  </si>
  <si>
    <t>Water Mortar!</t>
  </si>
  <si>
    <t>(Slingshot, JT loses a tooth). Shooters: Stephen, Sydney, Erinn, Debbie. Scoring: JT-1, JT-2 (joe w/ his hand, doesn't count, hurts knee), Brendan-1, Brendan-2 (2-2), JT-3 (chips a tooth), JT-4 (4-2), Tyson-1 (4-3), Tyson-2 (4-4), Tyson-3 (4-5, Timbira wins). JT mad at Spencer for not guarding Tyson better.</t>
  </si>
  <si>
    <t>e6 rc</t>
  </si>
  <si>
    <t>When Pigs Fly</t>
  </si>
  <si>
    <t>Erinn sits out. Tribes have 5 min to build a barrier for the other tribe, to block pigs being tossed. Sierra, Stephen final catchers. Timbira blows a lead, barely wins, 14-13.</t>
  </si>
  <si>
    <t>e6 ic</t>
  </si>
  <si>
    <t>Sandstone Shootout</t>
  </si>
  <si>
    <t>Debbie sits out. (Coach, Sierra, Taj, Sydney are "active" but don't do anything.) Slingshotters (JT, Tyson) must break 3 tiles, releasing 3 puzzle bags. Puzzlers (Erinn, Brendan; Stephen, Joe) must fit snake puzzle pieces into turning wheel puzzle. Tyson gets bags first, Timbira wins.</t>
  </si>
  <si>
    <t>e7 ic</t>
  </si>
  <si>
    <t>Get A Grip</t>
  </si>
  <si>
    <t>10. Stephen, 9. Joe out quickly, 8.Brendan,7.Taj,6.Erinn out soon after, 5.(20 min) JT, 4.Coach, 3.Sierra (soon after JT), 2.(30 min) Debbie, 1. Tyson wins.</t>
  </si>
  <si>
    <t>e8 rc</t>
  </si>
  <si>
    <t>Rock Block</t>
  </si>
  <si>
    <t>Teams of 3 (Black-Debbie/Brendan/JT, Red-Tyson/Taj/Coach, White-Stephen/Sierra/Erinn). Throw balls, break tiles of opponents. Erinn gets Red out. Brendan gets white. Black wins rafting trip. Exile Stephen.</t>
  </si>
  <si>
    <t>e8 ic</t>
  </si>
  <si>
    <t>Rope-A-Dope</t>
  </si>
  <si>
    <t>1st rd (two single-level obstacles) winners: JT,Tyson,Brendan. 4.Sierra,5.Coach,6/7.Debbie/Erinn,8.Taj,9.Stephen. Rd2 (1 three-level obstacle): 1.Tyson, 2.Brendan, 3.JT.</t>
  </si>
  <si>
    <t>e9 rc</t>
  </si>
  <si>
    <t>Swiss Cheese Please</t>
  </si>
  <si>
    <t>Retrieve 4 puzzle boards, flip until all holes align. Look through, remember vowels. Add vowels to consonants in word puzzle (You've Won A Feast.) Capoeira reward. Teams: Red(JT,Erinn,Debbie,Tyson), Black(Coach,Stephen,Taj,Sierra). Red first to puzzle, solves it before Black even orients their boards properly. Stephen exiled.</t>
  </si>
  <si>
    <t>e9 ic</t>
  </si>
  <si>
    <t>Tocantins Shuffle</t>
  </si>
  <si>
    <t>Stephen, JT, Coach opt out to eat pizza. Tyson leads with 2 pucks close w/ 2 shots left, knocked out by sierra, who is knocked out by Debbie. Debbie wins.</t>
  </si>
  <si>
    <t>e10 rc</t>
  </si>
  <si>
    <t>Jala-powed</t>
  </si>
  <si>
    <t>(Coconut chop) Q1.Erinn ch. Sierra, Debbie ch. JT, Taj ch. Debbie, Coach ch. Sierra(2), Sierra ch. Coach. Q2.Debbie ch. Erinn, JT ch. Sierra (3,out, 7th), Erinn ch. Debbie (2). Q3.Taj ch. Coach(2), Erinn ch. Coach (3,out,6th), Stephen ch.Debbie (3,out,5th), Debbie ch.Erinn(2). Q4.Taj ch.JT(2), JT ch.Erinn(3,out,4th), Erinn ch. JT(3,out,3rd), Stephen ch.Taj. Q5. Taj ch.Steph, Steph ch.Taj(2). Q6.Steph ch. Taj (3,out,2nd). Wins spa trip. Exiles Erinn. Takes Taj, then JT on reward.</t>
  </si>
  <si>
    <t>e10 ic</t>
  </si>
  <si>
    <t>Snag, Drag &amp; Bag</t>
  </si>
  <si>
    <t>Rd.1: JT&amp;Coach first to advance, Debbie &amp; Stephen only two w/ 2 bags, Debbie just beats Stephen. Rd.2: Coach leads the whole way, JT nearly catches him, then drops in a hole. 1.Coach, T2.Debbie/JT, 4.Stephen, T5.Sierra/Taj/Erinn.</t>
  </si>
  <si>
    <t>(e11 rc)</t>
  </si>
  <si>
    <t>Auction</t>
  </si>
  <si>
    <t>e11 ic</t>
  </si>
  <si>
    <t>Propeller-heads</t>
  </si>
  <si>
    <t>Stephen wins. JT/Debbie 2nd (went out twice, working on math, JT has one symbol wrong). Taj/Coach 4th (on second trip). Erinn 6th (on first trip).</t>
  </si>
  <si>
    <t>e12 rc</t>
  </si>
  <si>
    <t>Blind to Reason</t>
  </si>
  <si>
    <t>Go through SURVIVOR Maze. Tie sticks together, make pole. Use pole to grab sandbag. Use sandbag to knock over 3 targets, raising flag. Order through maze: JT,Coach,Erinn,Taj,Stephen. JT wins, Coach 2nd, rest tied. Coach exiled. JT takes Stephen along on reward.</t>
  </si>
  <si>
    <t>e12 ic</t>
  </si>
  <si>
    <t>Chimney Sweep</t>
  </si>
  <si>
    <t>All last 30 min, 5.Erinn out on transition to smallest foothold, 4.Stephen, 3.Taj (both right after Erinn), 50 min. - 2.Coach, 1.JT wins.</t>
  </si>
  <si>
    <t>e13 F4 ic</t>
  </si>
  <si>
    <t>Tarantula</t>
  </si>
  <si>
    <t>Three puzzle bags to retrieve through spider-shaped obstacles. JT first to puzzle, Stephen, Taj, Erinn. 1.JT, 2.Erinn (1-2 pieces left), 3.Stephen (Close), 4.Taj (distant fourth).</t>
  </si>
  <si>
    <t>e13 F3 ic</t>
  </si>
  <si>
    <t>Simmotion</t>
  </si>
  <si>
    <t>All reach 3 balls at once, then Erinn out. Stephen out at 4 balls. JT wins.</t>
  </si>
  <si>
    <t>Individual challenges</t>
  </si>
  <si>
    <t>MPF</t>
  </si>
  <si>
    <t>Appearances</t>
  </si>
  <si>
    <t>MPF* app</t>
  </si>
  <si>
    <t>E7 ic</t>
  </si>
  <si>
    <t>e13 f4 ic</t>
  </si>
  <si>
    <t>e13 f3 ic</t>
  </si>
  <si>
    <t>Joe Dowdle</t>
  </si>
  <si>
    <t># people</t>
  </si>
  <si>
    <t>tot days</t>
  </si>
  <si>
    <t>exile days</t>
  </si>
  <si>
    <t>F3 Immunity Challenge</t>
  </si>
  <si>
    <t>F3 Tribal Council voting</t>
  </si>
  <si>
    <t>Jury vote</t>
  </si>
  <si>
    <t>win?</t>
  </si>
  <si>
    <t>#people</t>
  </si>
  <si>
    <t>win%</t>
  </si>
  <si>
    <t>total win%</t>
  </si>
  <si>
    <t>sitout</t>
  </si>
  <si>
    <t>Stephen</t>
  </si>
  <si>
    <t>Erinn</t>
  </si>
  <si>
    <t>JT</t>
  </si>
  <si>
    <t xml:space="preserve">JT </t>
  </si>
  <si>
    <t>Taj</t>
  </si>
  <si>
    <t xml:space="preserve">Taj </t>
  </si>
  <si>
    <t>Coach</t>
  </si>
  <si>
    <t>Debbie</t>
  </si>
  <si>
    <t xml:space="preserve">Debbie </t>
  </si>
  <si>
    <t>Sierra</t>
  </si>
  <si>
    <t>Tyson</t>
  </si>
  <si>
    <t xml:space="preserve">Tyson </t>
  </si>
  <si>
    <t>Brendan</t>
  </si>
  <si>
    <t>Joe</t>
  </si>
  <si>
    <t>Sydney</t>
  </si>
  <si>
    <t>Spencer</t>
  </si>
  <si>
    <t>Sandy</t>
  </si>
  <si>
    <t>Jerry</t>
  </si>
  <si>
    <t>Candace</t>
  </si>
  <si>
    <t>Carolina</t>
  </si>
  <si>
    <t>F4 Immunity Challenge</t>
  </si>
  <si>
    <t>F4 Tribal Council voting</t>
  </si>
  <si>
    <t>Reward Challenge</t>
  </si>
  <si>
    <t>Immunity Challenge</t>
  </si>
  <si>
    <t>F5 Tribal Council voting</t>
  </si>
  <si>
    <t>(auction, no RC)</t>
  </si>
  <si>
    <t>F6  Tribal Council voting</t>
  </si>
  <si>
    <t>RC</t>
  </si>
  <si>
    <t>IC</t>
  </si>
  <si>
    <t>F7  Tribal Council voting</t>
  </si>
  <si>
    <t>F8  Tribal Council voting</t>
  </si>
  <si>
    <t>F9  Tribal Council voting</t>
  </si>
  <si>
    <t>*Joe's medevac, artificial adjustment</t>
  </si>
  <si>
    <t>Joe's medevac</t>
  </si>
  <si>
    <t>F11 Tribal Council voting</t>
  </si>
  <si>
    <t>challenge 1</t>
  </si>
  <si>
    <t>challenge 2</t>
  </si>
  <si>
    <t>F12 Tribal Council voting</t>
  </si>
  <si>
    <t>F13 Tribal Council voting</t>
  </si>
  <si>
    <t>F14 Tribal Council voting</t>
  </si>
  <si>
    <t>F15 Tribal Council voting</t>
  </si>
  <si>
    <t>F16 Tribal Council voting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</si>
</sst>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
    <numFmt numFmtId="165" formatCode="0.0"/>
    <numFmt numFmtId="166" formatCode="0.0%"/>
  </numFmts>
  <fonts count="7">
    <font>
      <sz val="10.0"/>
      <color rgb="FF000000"/>
      <name val="Arial"/>
      <scheme val="minor"/>
    </font>
    <font>
      <color theme="1"/>
      <name val="Arial"/>
      <scheme val="minor"/>
    </font>
    <font>
      <sz val="10.0"/>
      <color theme="1"/>
      <name val="Arial"/>
    </font>
    <font>
      <b/>
      <sz val="10.0"/>
      <color rgb="FF000000"/>
      <name val="Arial"/>
    </font>
    <font>
      <b/>
      <sz val="10.0"/>
      <color theme="1"/>
      <name val="Arial"/>
    </font>
    <font>
      <sz val="10.0"/>
      <color theme="0"/>
      <name val="Arial"/>
    </font>
    <font>
      <sz val="10.0"/>
      <color rgb="FFFFFFFF"/>
      <name val="Arial"/>
    </font>
  </fonts>
  <fills count="11">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BFBFBF"/>
        <bgColor rgb="FFBFBFBF"/>
      </patternFill>
    </fill>
    <fill>
      <patternFill patternType="solid">
        <fgColor rgb="FFDDD9C3"/>
        <bgColor rgb="FFDDD9C3"/>
      </patternFill>
    </fill>
    <fill>
      <patternFill patternType="solid">
        <fgColor theme="1"/>
        <bgColor theme="1"/>
      </patternFill>
    </fill>
    <fill>
      <patternFill patternType="solid">
        <fgColor rgb="FFD8D8D8"/>
        <bgColor rgb="FFD8D8D8"/>
      </patternFill>
    </fill>
    <fill>
      <patternFill patternType="solid">
        <fgColor rgb="FFF2F2F2"/>
        <bgColor rgb="FFF2F2F2"/>
      </patternFill>
    </fill>
    <fill>
      <patternFill patternType="solid">
        <fgColor rgb="FF000000"/>
        <bgColor rgb="FF000000"/>
      </patternFill>
    </fill>
    <fill>
      <patternFill patternType="solid">
        <fgColor rgb="FFA5A5A5"/>
        <bgColor rgb="FFA5A5A5"/>
      </patternFill>
    </fill>
  </fills>
  <borders count="9">
    <border/>
    <border>
      <left/>
      <right/>
      <top/>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3" fontId="2" numFmtId="0" xfId="0" applyBorder="1" applyFill="1" applyFont="1"/>
    <xf borderId="0" fillId="0" fontId="2" numFmtId="2" xfId="0" applyFont="1" applyNumberFormat="1"/>
    <xf borderId="1" fillId="2" fontId="2" numFmtId="2" xfId="0" applyBorder="1" applyFont="1" applyNumberFormat="1"/>
    <xf borderId="0" fillId="0" fontId="2" numFmtId="164" xfId="0" applyFont="1" applyNumberFormat="1"/>
    <xf borderId="1" fillId="4" fontId="2" numFmtId="0" xfId="0" applyBorder="1" applyFill="1" applyFont="1"/>
    <xf borderId="0" fillId="0" fontId="2" numFmtId="1" xfId="0" applyFont="1" applyNumberFormat="1"/>
    <xf borderId="0" fillId="0" fontId="2" numFmtId="0" xfId="0" applyFont="1"/>
    <xf borderId="0" fillId="0" fontId="2" numFmtId="165" xfId="0" applyFont="1" applyNumberFormat="1"/>
    <xf borderId="1" fillId="5" fontId="2" numFmtId="0" xfId="0" applyBorder="1" applyFill="1" applyFont="1"/>
    <xf borderId="1" fillId="5" fontId="2" numFmtId="2" xfId="0" applyBorder="1" applyFont="1" applyNumberFormat="1"/>
    <xf borderId="1" fillId="6" fontId="2" numFmtId="0" xfId="0" applyBorder="1" applyFill="1" applyFont="1"/>
    <xf borderId="0" fillId="0" fontId="3" numFmtId="0" xfId="0" applyFont="1"/>
    <xf borderId="0" fillId="0" fontId="4" numFmtId="0" xfId="0" applyFont="1"/>
    <xf borderId="0" fillId="0" fontId="2" numFmtId="0" xfId="0" applyAlignment="1" applyFont="1">
      <alignment shrinkToFit="0" wrapText="1"/>
    </xf>
    <xf borderId="1" fillId="5" fontId="2" numFmtId="166" xfId="0" applyBorder="1" applyFont="1" applyNumberFormat="1"/>
    <xf borderId="1" fillId="7" fontId="2" numFmtId="2" xfId="0" applyBorder="1" applyFill="1" applyFont="1" applyNumberFormat="1"/>
    <xf borderId="1" fillId="6" fontId="5" numFmtId="0" xfId="0" applyBorder="1" applyFont="1"/>
    <xf borderId="2" fillId="3" fontId="2" numFmtId="0" xfId="0" applyBorder="1" applyFont="1"/>
    <xf borderId="2" fillId="6" fontId="5" numFmtId="0" xfId="0" applyBorder="1" applyFont="1"/>
    <xf borderId="3" fillId="0" fontId="2" numFmtId="0" xfId="0" applyBorder="1" applyFont="1"/>
    <xf borderId="4" fillId="0" fontId="2" numFmtId="0" xfId="0" applyBorder="1" applyFont="1"/>
    <xf borderId="5" fillId="8" fontId="2" numFmtId="0" xfId="0" applyBorder="1" applyFill="1" applyFont="1"/>
    <xf borderId="6" fillId="8" fontId="2" numFmtId="0" xfId="0" applyBorder="1" applyFont="1"/>
    <xf borderId="7" fillId="0" fontId="2" numFmtId="0" xfId="0" applyBorder="1" applyFont="1"/>
    <xf borderId="2" fillId="0" fontId="2" numFmtId="0" xfId="0" applyBorder="1" applyFont="1"/>
    <xf borderId="8" fillId="8" fontId="2" numFmtId="0" xfId="0" applyBorder="1" applyFont="1"/>
    <xf borderId="2" fillId="8" fontId="2" numFmtId="0" xfId="0" applyBorder="1" applyFont="1"/>
    <xf borderId="1" fillId="7" fontId="2" numFmtId="0" xfId="0" applyBorder="1" applyFont="1"/>
    <xf borderId="2" fillId="7" fontId="2" numFmtId="0" xfId="0" applyBorder="1" applyFont="1"/>
    <xf borderId="1" fillId="9" fontId="6" numFmtId="0" xfId="0" applyBorder="1" applyFill="1" applyFont="1"/>
    <xf borderId="1" fillId="10" fontId="2"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7.63"/>
    <col customWidth="1" min="2" max="35" width="7.13"/>
  </cols>
  <sheetData>
    <row r="1" ht="12.75" customHeight="1">
      <c r="A1" s="1" t="s">
        <v>0</v>
      </c>
      <c r="B1" s="1" t="s">
        <v>1</v>
      </c>
      <c r="C1" s="1" t="s">
        <v>2</v>
      </c>
      <c r="D1" s="1" t="s">
        <v>3</v>
      </c>
      <c r="E1" s="1" t="s">
        <v>4</v>
      </c>
      <c r="F1" s="1" t="s">
        <v>5</v>
      </c>
      <c r="G1" s="1" t="s">
        <v>6</v>
      </c>
      <c r="H1" s="1" t="s">
        <v>7</v>
      </c>
      <c r="I1" s="1" t="s">
        <v>8</v>
      </c>
      <c r="J1" s="1" t="s">
        <v>9</v>
      </c>
      <c r="L1" s="1" t="s">
        <v>10</v>
      </c>
      <c r="M1" s="1" t="s">
        <v>11</v>
      </c>
      <c r="N1" s="1" t="s">
        <v>12</v>
      </c>
      <c r="O1" s="1" t="s">
        <v>13</v>
      </c>
      <c r="P1" s="2" t="s">
        <v>14</v>
      </c>
      <c r="V1" s="1" t="s">
        <v>15</v>
      </c>
      <c r="W1" s="1" t="s">
        <v>16</v>
      </c>
      <c r="X1" s="1" t="s">
        <v>17</v>
      </c>
      <c r="Y1" s="1" t="s">
        <v>18</v>
      </c>
      <c r="Z1" s="1" t="s">
        <v>19</v>
      </c>
      <c r="AA1" s="1" t="s">
        <v>20</v>
      </c>
      <c r="AC1" s="1" t="s">
        <v>21</v>
      </c>
      <c r="AD1" s="1" t="s">
        <v>22</v>
      </c>
      <c r="AE1" s="1" t="s">
        <v>23</v>
      </c>
      <c r="AF1" s="1" t="s">
        <v>24</v>
      </c>
      <c r="AG1" s="1" t="s">
        <v>25</v>
      </c>
      <c r="AH1" s="1" t="s">
        <v>26</v>
      </c>
      <c r="AI1" s="1" t="s">
        <v>27</v>
      </c>
    </row>
    <row r="2" ht="12.75" customHeight="1">
      <c r="A2" s="3" t="s">
        <v>28</v>
      </c>
      <c r="B2" s="4">
        <f>SUM('e1'!B2,'e2'!B2,'e3'!B2,'e4'!B2,'e5'!B2,'e6'!B2,'e7'!B2,'e8'!B2,'e9'!B2,'e10'!B2,'e11'!B2,'e12'!B2,e13a!B2,e13b!B2)</f>
        <v>5.378571429</v>
      </c>
      <c r="C2" s="4">
        <f>SUM('e1'!C2,'e2'!C2,'e3'!C2,'e4'!C2,'e5'!C2,'e6'!C2,'e7'!C2,'e8'!C2,'e9'!C2,'e10'!C2,'e11'!C2,'e12'!C2,e13a!C2,e13b!C2)</f>
        <v>12.36719048</v>
      </c>
      <c r="D2" s="4">
        <f t="shared" ref="D2:D17" si="3">B2/C2</f>
        <v>0.4349064922</v>
      </c>
      <c r="E2" s="1">
        <f>SUM('e1'!D2+'e2'!D2+'e3'!D2+'e4'!D2+'e5'!D2+'e6'!D2+'e7'!D2+'e8'!D2+'e9'!D2+'e10'!D2+'e11'!D2+'e12'!D2+e13a!D2+e13b!D2)</f>
        <v>1</v>
      </c>
      <c r="F2" s="1">
        <f>SUM('e1'!F2,'e2'!F2,'e3'!F2,'e4'!F2,'e5'!F2,'e6'!F2,'e7'!F2,'e8'!F2,'e9'!F2,'e10'!F2,'e11'!F2,'e12'!F2,e13a!F2,e13b!F2)</f>
        <v>9</v>
      </c>
      <c r="G2" s="1">
        <f>SUM('e1'!G2,'e2'!G2,'e3'!G2,'e4'!G2,'e5'!G2,'e6'!G2,'e7'!G2,'e8'!G2,'e9'!G2,'e10'!G2,'e11'!G2,'e12'!G2,e13a!G2,e13b!G2)</f>
        <v>0</v>
      </c>
      <c r="H2" s="1">
        <f>SUM('e1'!H2,'e2'!H2,'e3'!H2,'e4'!H2,'e5'!H2,'e6'!H2,'e7'!H2,'e8'!H2,'e9'!H2,'e10'!H2,'e11'!H2,'e12'!H2,e13a!H2,e13b!H2)</f>
        <v>66</v>
      </c>
      <c r="I2" s="1">
        <f>SUM('e1'!I2,'e2'!I2,'e3'!I2,'e4'!I2,'e5'!I2,'e6'!I2,'e7'!I2,'e8'!I2,'e9'!I2,'e10'!I2,'e11'!I2,'e12'!I2,e13a!I2,e13b!I2)</f>
        <v>11</v>
      </c>
      <c r="J2" s="4">
        <f t="shared" ref="J2:J17" si="4">(F2-(G2/H2))/I2</f>
        <v>0.8181818182</v>
      </c>
      <c r="L2" s="1">
        <f>'e1'!J2+'e2'!J2+'e3'!J2+'e4'!J2+'e5'!J2+'e6'!J2+'e7'!J2+'e8'!J2+'e9'!J2+'e10'!J2+'e11'!J2+'e12'!J2+e13a!J2+e13b!J2</f>
        <v>11</v>
      </c>
      <c r="M2" s="1">
        <f>SUM('e1'!L2,'e2'!L2,'e3'!L2,'e4'!L2,'e5'!L2,'e6'!L2,'e7'!L2,'e8'!L2,'e9'!L2,'e10'!L2,'e11'!L2,'e12'!L2,e13a!L2,e13b!L2)</f>
        <v>7</v>
      </c>
      <c r="N2" s="1">
        <f>SUM('e1'!M2,'e2'!M2,'e3'!M2,'e4'!M2,'e5'!M2,'e6'!M2,'e7'!M2,'e8'!M2,'e9'!M2,'e10'!M2,'e11'!M2,'e12'!M2,e13a!M2,e13b!M2)</f>
        <v>7</v>
      </c>
      <c r="O2" s="4">
        <f t="shared" ref="O2:O3" si="5">M2/N2</f>
        <v>1</v>
      </c>
      <c r="P2" s="5">
        <f t="shared" ref="P2:P17" si="6">D2+J2+O2</f>
        <v>2.25308831</v>
      </c>
      <c r="V2" s="1">
        <f>'e7'!S2+'e8'!S2+'e9'!S2+'e10'!S2+'e11'!S2+'e12'!S2+e13a!S2+e13b!S2</f>
        <v>2</v>
      </c>
      <c r="W2" s="1">
        <f>'e7'!T2+'e8'!T2+'e9'!T2+'e10'!T2+'e11'!T2+'e12'!T2+e13a!T2+e13b!T2</f>
        <v>1</v>
      </c>
      <c r="X2" s="1">
        <f>'e7'!U2+'e8'!U2+'e9'!U2+'e10'!U2+'e11'!U2+'e12'!U2+e13a!U2+e13b!U2</f>
        <v>8</v>
      </c>
      <c r="Y2" s="1">
        <f>'e7'!V2+'e8'!V2+'e9'!V2+'e10'!V2+'e11'!V2+'e12'!V2+e13a!V2+e13b!V2</f>
        <v>3</v>
      </c>
      <c r="Z2" s="1">
        <f t="shared" ref="Z2:AA2" si="1">SUM(V2+X2)</f>
        <v>10</v>
      </c>
      <c r="AA2" s="1">
        <f t="shared" si="1"/>
        <v>4</v>
      </c>
      <c r="AC2" s="1">
        <f>'e1'!X2+'e2'!X2+'e3'!X2+'e4'!X2+'e5'!X2+'e6'!X2+'e7'!X2+'e8'!X2+'e9'!X2+'e10'!X2+'e11'!X2+'e12'!X2+e13a!X2+e13b!X2</f>
        <v>6</v>
      </c>
      <c r="AD2" s="1">
        <f>'e1'!Y2+'e2'!Y2+'e3'!Y2+'e4'!Y2+'e5'!Y2+'e6'!Y2+'e7'!Y2+'e8'!Y2+'e9'!Y2+'e10'!Y2+'e11'!Y2+'e12'!Y2+e13a!Y2+e13b!Y2</f>
        <v>5</v>
      </c>
      <c r="AE2" s="1">
        <f>'e1'!Z2+'e2'!Z2+'e3'!Z2+'e4'!Z2+'e5'!Z2+'e6'!Z2+'e7'!Z2+'e8'!Z2+'e9'!Z2+'e10'!Z2+'e11'!Z2+'e12'!Z2+e13a!Z2+e13b!Z2</f>
        <v>6</v>
      </c>
      <c r="AF2" s="1">
        <f>'e1'!AA2+'e2'!AA2+'e3'!AA2+'e4'!AA2+'e5'!AA2+'e6'!AA2+'e7'!AA2+'e8'!AA2+'e9'!AA2+'e10'!AA2+'e11'!AA2+'e12'!AA2+e13a!AA2+e13b!AA2</f>
        <v>2</v>
      </c>
      <c r="AG2" s="1">
        <f t="shared" ref="AG2:AH2" si="2">AC2+AE2</f>
        <v>12</v>
      </c>
      <c r="AH2" s="1">
        <f t="shared" si="2"/>
        <v>7</v>
      </c>
      <c r="AI2" s="6">
        <f t="shared" ref="AI2:AI17" si="9">AH2/AG2</f>
        <v>0.5833333333</v>
      </c>
    </row>
    <row r="3" ht="12.75" customHeight="1">
      <c r="A3" s="3" t="s">
        <v>29</v>
      </c>
      <c r="B3" s="4">
        <f>SUM('e1'!B3,'e2'!B3,'e3'!B3,'e4'!B3,'e5'!B3,'e6'!B3,'e7'!B3,'e8'!B3,'e9'!B3,'e10'!B3,'e11'!B3,'e12'!B3,e13a!B3,e13b!B3)</f>
        <v>2.595238095</v>
      </c>
      <c r="C3" s="4">
        <f>SUM('e1'!C3,'e2'!C3,'e3'!C3,'e4'!C3,'e5'!C3,'e6'!C3,'e7'!C3,'e8'!C3,'e9'!C3,'e10'!C3,'e11'!C3,'e12'!C3,e13a!C3,e13b!C3)</f>
        <v>12.36719048</v>
      </c>
      <c r="D3" s="4">
        <f t="shared" si="3"/>
        <v>0.2098486394</v>
      </c>
      <c r="E3" s="1">
        <f>SUM('e1'!D3+'e2'!D3+'e3'!D3+'e4'!D3+'e5'!D3+'e6'!D3+'e7'!D3+'e8'!D3+'e9'!D3+'e10'!D3+'e11'!D3+'e12'!D3+e13a!D3+e13b!D3)</f>
        <v>2</v>
      </c>
      <c r="F3" s="1">
        <f>SUM('e1'!F3,'e2'!F3,'e3'!F3,'e4'!F3,'e5'!F3,'e6'!F3,'e7'!F3,'e8'!F3,'e9'!F3,'e10'!F3,'e11'!F3,'e12'!F3,e13a!F3,e13b!F3)</f>
        <v>10</v>
      </c>
      <c r="G3" s="1">
        <f>SUM('e1'!G3,'e2'!G3,'e3'!G3,'e4'!G3,'e5'!G3,'e6'!G3,'e7'!G3,'e8'!G3,'e9'!G3,'e10'!G3,'e11'!G3,'e12'!G3,e13a!G3,e13b!G3)</f>
        <v>1</v>
      </c>
      <c r="H3" s="1">
        <f>SUM('e1'!H3,'e2'!H3,'e3'!H3,'e4'!H3,'e5'!H3,'e6'!H3,'e7'!H3,'e8'!H3,'e9'!H3,'e10'!H3,'e11'!H3,'e12'!H3,e13a!H3,e13b!H3)</f>
        <v>65</v>
      </c>
      <c r="I3" s="1">
        <f>SUM('e1'!I3,'e2'!I3,'e3'!I3,'e4'!I3,'e5'!I3,'e6'!I3,'e7'!I3,'e8'!I3,'e9'!I3,'e10'!I3,'e11'!I3,'e12'!I3,e13a!I3,e13b!I3)</f>
        <v>10</v>
      </c>
      <c r="J3" s="4">
        <f t="shared" si="4"/>
        <v>0.9984615385</v>
      </c>
      <c r="L3" s="1">
        <f>'e1'!J3+'e2'!J3+'e3'!J3+'e4'!J3+'e5'!J3+'e6'!J3+'e7'!J3+'e8'!J3+'e9'!J3+'e10'!J3+'e11'!J3+'e12'!J3+e13a!J3+e13b!J3</f>
        <v>9</v>
      </c>
      <c r="M3" s="1">
        <f>SUM('e1'!L3,'e2'!L3,'e3'!L3,'e4'!L3,'e5'!L3,'e6'!L3,'e7'!L3,'e8'!L3,'e9'!L3,'e10'!L3,'e11'!L3,'e12'!L3,e13a!L3,e13b!L3)</f>
        <v>0</v>
      </c>
      <c r="N3" s="1">
        <f>SUM('e1'!M3,'e2'!M3,'e3'!M3,'e4'!M3,'e5'!M3,'e6'!M3,'e7'!M3,'e8'!M3,'e9'!M3,'e10'!M3,'e11'!M3,'e12'!M3,e13a!M3,e13b!M3)</f>
        <v>7</v>
      </c>
      <c r="O3" s="4">
        <f t="shared" si="5"/>
        <v>0</v>
      </c>
      <c r="P3" s="5">
        <f t="shared" si="6"/>
        <v>1.208310178</v>
      </c>
      <c r="V3" s="1">
        <f>'e7'!S3+'e8'!S3+'e9'!S3+'e10'!S3+'e11'!S3+'e12'!S3+e13a!S3+e13b!S3</f>
        <v>2</v>
      </c>
      <c r="W3" s="1">
        <f>'e7'!T3+'e8'!T3+'e9'!T3+'e10'!T3+'e11'!T3+'e12'!T3+e13a!T3+e13b!T3</f>
        <v>1</v>
      </c>
      <c r="X3" s="1">
        <f>'e7'!U3+'e8'!U3+'e9'!U3+'e10'!U3+'e11'!U3+'e12'!U3+e13a!U3+e13b!U3</f>
        <v>8</v>
      </c>
      <c r="Y3" s="1">
        <f>'e7'!V3+'e8'!V3+'e9'!V3+'e10'!V3+'e11'!V3+'e12'!V3+e13a!V3+e13b!V3</f>
        <v>1</v>
      </c>
      <c r="Z3" s="1">
        <f t="shared" ref="Z3:AA3" si="7">SUM(V3+X3)</f>
        <v>10</v>
      </c>
      <c r="AA3" s="1">
        <f t="shared" si="7"/>
        <v>2</v>
      </c>
      <c r="AC3" s="1">
        <f>'e1'!X3+'e2'!X3+'e3'!X3+'e4'!X3+'e5'!X3+'e6'!X3+'e7'!X3+'e8'!X3+'e9'!X3+'e10'!X3+'e11'!X3+'e12'!X3+e13a!X3+e13b!X3</f>
        <v>6</v>
      </c>
      <c r="AD3" s="1">
        <f>'e1'!Y3+'e2'!Y3+'e3'!Y3+'e4'!Y3+'e5'!Y3+'e6'!Y3+'e7'!Y3+'e8'!Y3+'e9'!Y3+'e10'!Y3+'e11'!Y3+'e12'!Y3+e13a!Y3+e13b!Y3</f>
        <v>2</v>
      </c>
      <c r="AE3" s="1">
        <f>'e1'!Z3+'e2'!Z3+'e3'!Z3+'e4'!Z3+'e5'!Z3+'e6'!Z3+'e7'!Z3+'e8'!Z3+'e9'!Z3+'e10'!Z3+'e11'!Z3+'e12'!Z3+e13a!Z3+e13b!Z3</f>
        <v>6</v>
      </c>
      <c r="AF3" s="1">
        <f>'e1'!AA3+'e2'!AA3+'e3'!AA3+'e4'!AA3+'e5'!AA3+'e6'!AA3+'e7'!AA3+'e8'!AA3+'e9'!AA3+'e10'!AA3+'e11'!AA3+'e12'!AA3+e13a!AA3+e13b!AA3</f>
        <v>2</v>
      </c>
      <c r="AG3" s="1">
        <f t="shared" ref="AG3:AH3" si="8">AC3+AE3</f>
        <v>12</v>
      </c>
      <c r="AH3" s="1">
        <f t="shared" si="8"/>
        <v>4</v>
      </c>
      <c r="AI3" s="6">
        <f t="shared" si="9"/>
        <v>0.3333333333</v>
      </c>
    </row>
    <row r="4" ht="12.75" customHeight="1">
      <c r="A4" s="7" t="s">
        <v>30</v>
      </c>
      <c r="B4" s="4">
        <f>SUM('e1'!B4,'e2'!B4,'e3'!B4,'e4'!B4,'e5'!B4,'e6'!B4,'e7'!B4,'e8'!B4,'e9'!B4,'e10'!B4,'e11'!B4,'e12'!B4,e13a!B4,e13b!B4)</f>
        <v>0.9083333333</v>
      </c>
      <c r="C4" s="4">
        <f>SUM('e1'!C4,'e2'!C4,'e3'!C4,'e4'!C4,'e5'!C4,'e6'!C4,'e7'!C4,'e8'!C4,'e9'!C4,'e10'!C4,'e11'!C4,'e12'!C4,e13a!C4,e13b!C4)</f>
        <v>12.36719048</v>
      </c>
      <c r="D4" s="4">
        <f t="shared" si="3"/>
        <v>0.07344702381</v>
      </c>
      <c r="E4" s="1">
        <f>SUM('e1'!D4+'e2'!D4+'e3'!D4+'e4'!D4+'e5'!D4+'e6'!D4+'e7'!D4+'e8'!D4+'e9'!D4+'e10'!D4+'e11'!D4+'e12'!D4+e13a!D4+e13b!D4)</f>
        <v>1</v>
      </c>
      <c r="F4" s="1">
        <f>SUM('e1'!F4,'e2'!F4,'e3'!F4,'e4'!F4,'e5'!F4,'e6'!F4,'e7'!F4,'e8'!F4,'e9'!F4,'e10'!F4,'e11'!F4,'e12'!F4,e13a!F4,e13b!F4)</f>
        <v>6</v>
      </c>
      <c r="G4" s="1">
        <f>SUM('e1'!G4,'e2'!G4,'e3'!G4,'e4'!G4,'e5'!G4,'e6'!G4,'e7'!G4,'e8'!G4,'e9'!G4,'e10'!G4,'e11'!G4,'e12'!G4,e13a!G4,e13b!G4)</f>
        <v>5</v>
      </c>
      <c r="H4" s="1">
        <f>SUM('e1'!H4,'e2'!H4,'e3'!H4,'e4'!H4,'e5'!H4,'e6'!H4,'e7'!H4,'e8'!H4,'e9'!H4,'e10'!H4,'e11'!H4,'e12'!H4,e13a!H4,e13b!H4)</f>
        <v>55</v>
      </c>
      <c r="I4" s="1">
        <f>SUM('e1'!I4,'e2'!I4,'e3'!I4,'e4'!I4,'e5'!I4,'e6'!I4,'e7'!I4,'e8'!I4,'e9'!I4,'e10'!I4,'e11'!I4,'e12'!I4,e13a!I4,e13b!I4)</f>
        <v>8</v>
      </c>
      <c r="J4" s="4">
        <f t="shared" si="4"/>
        <v>0.7386363636</v>
      </c>
      <c r="L4" s="1">
        <f>'e1'!J4+'e2'!J4+'e3'!J4+'e4'!J4+'e5'!J4+'e6'!J4+'e7'!J4+'e8'!J4+'e9'!J4+'e10'!J4+'e11'!J4+'e12'!J4+e13a!J4+e13b!J4</f>
        <v>5</v>
      </c>
      <c r="M4" s="1">
        <f>SUM('e1'!L4,'e2'!L4,'e3'!L4,'e4'!L4,'e5'!L4,'e6'!L4,'e7'!L4,'e8'!L4,'e9'!L4,'e10'!L4,'e11'!L4,'e12'!L4,e13a!L4,e13b!L4)</f>
        <v>0</v>
      </c>
      <c r="N4" s="1">
        <f>SUM('e1'!M4,'e2'!M4,'e3'!M4,'e4'!M4,'e5'!M4,'e6'!M4,'e7'!M4,'e8'!M4,'e9'!M4,'e10'!M4,'e11'!M4,'e12'!M4,e13a!M4,e13b!M4)</f>
        <v>7</v>
      </c>
      <c r="O4" s="8">
        <v>0.0</v>
      </c>
      <c r="P4" s="5">
        <f t="shared" si="6"/>
        <v>0.8120833874</v>
      </c>
      <c r="V4" s="1">
        <f>'e7'!S4+'e8'!S4+'e9'!S4+'e10'!S4+'e11'!S4+'e12'!S4+e13a!S4+e13b!S4</f>
        <v>2</v>
      </c>
      <c r="W4" s="1">
        <f>'e7'!T4+'e8'!T4+'e9'!T4+'e10'!T4+'e11'!T4+'e12'!T4+e13a!T4+e13b!T4</f>
        <v>0</v>
      </c>
      <c r="X4" s="1">
        <f>'e7'!U4+'e8'!U4+'e9'!U4+'e10'!U4+'e11'!U4+'e12'!U4+e13a!U4+e13b!U4</f>
        <v>8</v>
      </c>
      <c r="Y4" s="1">
        <f>'e7'!V4+'e8'!V4+'e9'!V4+'e10'!V4+'e11'!V4+'e12'!V4+e13a!V4+e13b!V4</f>
        <v>0</v>
      </c>
      <c r="Z4" s="1">
        <f t="shared" ref="Z4:AA4" si="10">SUM(V4+X4)</f>
        <v>10</v>
      </c>
      <c r="AA4" s="1">
        <f t="shared" si="10"/>
        <v>0</v>
      </c>
      <c r="AC4" s="1">
        <f>'e1'!X4+'e2'!X4+'e3'!X4+'e4'!X4+'e5'!X4+'e6'!X4+'e7'!X4+'e8'!X4+'e9'!X4+'e10'!X4+'e11'!X4+'e12'!X4+e13a!X4+e13b!X4</f>
        <v>6</v>
      </c>
      <c r="AD4" s="1">
        <f>'e1'!Y4+'e2'!Y4+'e3'!Y4+'e4'!Y4+'e5'!Y4+'e6'!Y4+'e7'!Y4+'e8'!Y4+'e9'!Y4+'e10'!Y4+'e11'!Y4+'e12'!Y4+e13a!Y4+e13b!Y4</f>
        <v>1</v>
      </c>
      <c r="AE4" s="1">
        <f>'e1'!Z4+'e2'!Z4+'e3'!Z4+'e4'!Z4+'e5'!Z4+'e6'!Z4+'e7'!Z4+'e8'!Z4+'e9'!Z4+'e10'!Z4+'e11'!Z4+'e12'!Z4+e13a!Z4+e13b!Z4</f>
        <v>6</v>
      </c>
      <c r="AF4" s="1">
        <f>'e1'!AA4+'e2'!AA4+'e3'!AA4+'e4'!AA4+'e5'!AA4+'e6'!AA4+'e7'!AA4+'e8'!AA4+'e9'!AA4+'e10'!AA4+'e11'!AA4+'e12'!AA4+e13a!AA4+e13b!AA4</f>
        <v>4</v>
      </c>
      <c r="AG4" s="1">
        <f t="shared" ref="AG4:AH4" si="11">AC4+AE4</f>
        <v>12</v>
      </c>
      <c r="AH4" s="1">
        <f t="shared" si="11"/>
        <v>5</v>
      </c>
      <c r="AI4" s="6">
        <f t="shared" si="9"/>
        <v>0.4166666667</v>
      </c>
    </row>
    <row r="5" ht="12.75" customHeight="1">
      <c r="A5" s="3" t="s">
        <v>31</v>
      </c>
      <c r="B5" s="4">
        <f>SUM('e1'!B5,'e2'!B5,'e3'!B5,'e4'!B5,'e5'!B5,'e6'!B5,'e7'!B5,'e8'!B5,'e9'!B5,'e10'!B5,'e11'!B5,'e12'!B5,e13a!B5,e13b!B5)</f>
        <v>0.7952380952</v>
      </c>
      <c r="C5" s="4">
        <f>SUM('e1'!C5,'e2'!C5,'e3'!C5,'e4'!C5,'e5'!C5,'e6'!C5,'e7'!C5,'e8'!C5,'e9'!C5,'e10'!C5,'e11'!C5,'e12'!C5,e13a!C5,e13b!C5)</f>
        <v>11.36719048</v>
      </c>
      <c r="D5" s="4">
        <f t="shared" si="3"/>
        <v>0.06995907185</v>
      </c>
      <c r="E5" s="1">
        <f>SUM('e1'!D5+'e2'!D5+'e3'!D5+'e4'!D5+'e5'!D5+'e6'!D5+'e7'!D5+'e8'!D5+'e9'!D5+'e10'!D5+'e11'!D5+'e12'!D5+e13a!D5+e13b!D5)</f>
        <v>1</v>
      </c>
      <c r="F5" s="1">
        <f>SUM('e1'!F5,'e2'!F5,'e3'!F5,'e4'!F5,'e5'!F5,'e6'!F5,'e7'!F5,'e8'!F5,'e9'!F5,'e10'!F5,'e11'!F5,'e12'!F5,e13a!F5,e13b!F5)</f>
        <v>7</v>
      </c>
      <c r="G5" s="1">
        <f>SUM('e1'!G5,'e2'!G5,'e3'!G5,'e4'!G5,'e5'!G5,'e6'!G5,'e7'!G5,'e8'!G5,'e9'!G5,'e10'!G5,'e11'!G5,'e12'!G5,e13a!G5,e13b!G5)</f>
        <v>7</v>
      </c>
      <c r="H5" s="1">
        <f>SUM('e1'!H5,'e2'!H5,'e3'!H5,'e4'!H5,'e5'!H5,'e6'!H5,'e7'!H5,'e8'!H5,'e9'!H5,'e10'!H5,'e11'!H5,'e12'!H5,e13a!H5,e13b!H5)</f>
        <v>65</v>
      </c>
      <c r="I5" s="1">
        <f>SUM('e1'!I5,'e2'!I5,'e3'!I5,'e4'!I5,'e5'!I5,'e6'!I5,'e7'!I5,'e8'!I5,'e9'!I5,'e10'!I5,'e11'!I5,'e12'!I5,e13a!I5,e13b!I5)</f>
        <v>10</v>
      </c>
      <c r="J5" s="4">
        <f t="shared" si="4"/>
        <v>0.6892307692</v>
      </c>
      <c r="L5" s="1">
        <f>'e1'!J5+'e2'!J5+'e3'!J5+'e4'!J5+'e5'!J5+'e6'!J5+'e7'!J5+'e8'!J5+'e9'!J5+'e10'!J5+'e11'!J5+'e12'!J5+e13a!J5+e13b!J5</f>
        <v>6</v>
      </c>
      <c r="M5" s="1">
        <f>SUM('e1'!L5,'e2'!L5,'e3'!L5,'e4'!L5,'e5'!L5,'e6'!L5,'e7'!L5,'e8'!L5,'e9'!L5,'e10'!L5,'e11'!L5,'e12'!L5,e13a!L5,e13b!L5)</f>
        <v>0</v>
      </c>
      <c r="N5" s="1">
        <f>SUM('e1'!M5,'e2'!M5,'e3'!M5,'e4'!M5,'e5'!M5,'e6'!M5,'e7'!M5,'e8'!M5,'e9'!M5,'e10'!M5,'e11'!M5,'e12'!M5,e13a!M5,e13b!M5)</f>
        <v>7</v>
      </c>
      <c r="O5" s="8">
        <v>0.0</v>
      </c>
      <c r="P5" s="5">
        <f t="shared" si="6"/>
        <v>0.7591898411</v>
      </c>
      <c r="V5" s="1">
        <f>'e7'!S5+'e8'!S5+'e9'!S5+'e10'!S5+'e11'!S5+'e12'!S5+e13a!S5+e13b!S5</f>
        <v>2</v>
      </c>
      <c r="W5" s="1">
        <f>'e7'!T5+'e8'!T5+'e9'!T5+'e10'!T5+'e11'!T5+'e12'!T5+e13a!T5+e13b!T5</f>
        <v>0</v>
      </c>
      <c r="X5" s="1">
        <f>'e7'!U5+'e8'!U5+'e9'!U5+'e10'!U5+'e11'!U5+'e12'!U5+e13a!U5+e13b!U5</f>
        <v>7</v>
      </c>
      <c r="Y5" s="1">
        <f>'e7'!V5+'e8'!V5+'e9'!V5+'e10'!V5+'e11'!V5+'e12'!V5+e13a!V5+e13b!V5</f>
        <v>0</v>
      </c>
      <c r="Z5" s="1">
        <f t="shared" ref="Z5:AA5" si="12">SUM(V5+X5)</f>
        <v>9</v>
      </c>
      <c r="AA5" s="1">
        <f t="shared" si="12"/>
        <v>0</v>
      </c>
      <c r="AC5" s="1">
        <f>'e1'!X5+'e2'!X5+'e3'!X5+'e4'!X5+'e5'!X5+'e6'!X5+'e7'!X5+'e8'!X5+'e9'!X5+'e10'!X5+'e11'!X5+'e12'!X5+e13a!X5+e13b!X5</f>
        <v>6</v>
      </c>
      <c r="AD5" s="1">
        <f>'e1'!Y5+'e2'!Y5+'e3'!Y5+'e4'!Y5+'e5'!Y5+'e6'!Y5+'e7'!Y5+'e8'!Y5+'e9'!Y5+'e10'!Y5+'e11'!Y5+'e12'!Y5+e13a!Y5+e13b!Y5</f>
        <v>3</v>
      </c>
      <c r="AE5" s="1">
        <f>'e1'!Z5+'e2'!Z5+'e3'!Z5+'e4'!Z5+'e5'!Z5+'e6'!Z5+'e7'!Z5+'e8'!Z5+'e9'!Z5+'e10'!Z5+'e11'!Z5+'e12'!Z5+e13a!Z5+e13b!Z5</f>
        <v>6</v>
      </c>
      <c r="AF5" s="1">
        <f>'e1'!AA5+'e2'!AA5+'e3'!AA5+'e4'!AA5+'e5'!AA5+'e6'!AA5+'e7'!AA5+'e8'!AA5+'e9'!AA5+'e10'!AA5+'e11'!AA5+'e12'!AA5+e13a!AA5+e13b!AA5</f>
        <v>2</v>
      </c>
      <c r="AG5" s="1">
        <f t="shared" ref="AG5:AH5" si="13">AC5+AE5</f>
        <v>12</v>
      </c>
      <c r="AH5" s="1">
        <f t="shared" si="13"/>
        <v>5</v>
      </c>
      <c r="AI5" s="6">
        <f t="shared" si="9"/>
        <v>0.4166666667</v>
      </c>
    </row>
    <row r="6" ht="12.75" customHeight="1">
      <c r="A6" s="7" t="s">
        <v>32</v>
      </c>
      <c r="B6" s="4">
        <f>SUM('e1'!B6,'e2'!B6,'e3'!B6,'e4'!B6,'e5'!B6,'e6'!B6,'e7'!B6,'e8'!B6,'e9'!B6,'e10'!B6,'e11'!B6,'e12'!B6,e13a!B6,e13b!B6)</f>
        <v>1.858333333</v>
      </c>
      <c r="C6" s="4">
        <f>SUM('e1'!C6,'e2'!C6,'e3'!C6,'e4'!C6,'e5'!C6,'e6'!C6,'e7'!C6,'e8'!C6,'e9'!C6,'e10'!C6,'e11'!C6,'e12'!C6,e13a!C6,e13b!C6)</f>
        <v>10.36719048</v>
      </c>
      <c r="D6" s="4">
        <f t="shared" si="3"/>
        <v>0.1792513929</v>
      </c>
      <c r="E6" s="1">
        <f>SUM('e1'!D6+'e2'!D6+'e3'!D6+'e4'!D6+'e5'!D6+'e6'!D6+'e7'!D6+'e8'!D6+'e9'!D6+'e10'!D6+'e11'!D6+'e12'!D6+e13a!D6+e13b!D6)</f>
        <v>1</v>
      </c>
      <c r="F6" s="1">
        <f>SUM('e1'!F6,'e2'!F6,'e3'!F6,'e4'!F6,'e5'!F6,'e6'!F6,'e7'!F6,'e8'!F6,'e9'!F6,'e10'!F6,'e11'!F6,'e12'!F6,e13a!F6,e13b!F6)</f>
        <v>4</v>
      </c>
      <c r="G6" s="1">
        <f>SUM('e1'!G6,'e2'!G6,'e3'!G6,'e4'!G6,'e5'!G6,'e6'!G6,'e7'!G6,'e8'!G6,'e9'!G6,'e10'!G6,'e11'!G6,'e12'!G6,e13a!G6,e13b!G6)</f>
        <v>6</v>
      </c>
      <c r="H6" s="1">
        <f>SUM('e1'!H6,'e2'!H6,'e3'!H6,'e4'!H6,'e5'!H6,'e6'!H6,'e7'!H6,'e8'!H6,'e9'!H6,'e10'!H6,'e11'!H6,'e12'!H6,e13a!H6,e13b!H6)</f>
        <v>50</v>
      </c>
      <c r="I6" s="1">
        <f>SUM('e1'!I6,'e2'!I6,'e3'!I6,'e4'!I6,'e5'!I6,'e6'!I6,'e7'!I6,'e8'!I6,'e9'!I6,'e10'!I6,'e11'!I6,'e12'!I6,e13a!I6,e13b!I6)</f>
        <v>7</v>
      </c>
      <c r="J6" s="4">
        <f t="shared" si="4"/>
        <v>0.5542857143</v>
      </c>
      <c r="L6" s="1">
        <f>'e1'!J6+'e2'!J6+'e3'!J6+'e4'!J6+'e5'!J6+'e6'!J6+'e7'!J6+'e8'!J6+'e9'!J6+'e10'!J6+'e11'!J6+'e12'!J6+e13a!J6+e13b!J6</f>
        <v>4</v>
      </c>
      <c r="M6" s="1">
        <f>SUM('e1'!L6,'e2'!L6,'e3'!L6,'e4'!L6,'e5'!L6,'e6'!L6,'e7'!L6,'e8'!L6,'e9'!L6,'e10'!L6,'e11'!L6,'e12'!L6,e13a!L6,e13b!L6)</f>
        <v>0</v>
      </c>
      <c r="N6" s="1">
        <f>SUM('e1'!M6,'e2'!M6,'e3'!M6,'e4'!M6,'e5'!M6,'e6'!M6,'e7'!M6,'e8'!M6,'e9'!M6,'e10'!M6,'e11'!M6,'e12'!M6,e13a!M6,e13b!M6)</f>
        <v>7</v>
      </c>
      <c r="O6" s="8">
        <v>0.0</v>
      </c>
      <c r="P6" s="5">
        <f t="shared" si="6"/>
        <v>0.7335371072</v>
      </c>
      <c r="V6" s="1">
        <f>'e7'!S6+'e8'!S6+'e9'!S6+'e10'!S6+'e11'!S6+'e12'!S6+e13a!S6+e13b!S6</f>
        <v>2</v>
      </c>
      <c r="W6" s="1">
        <f>'e7'!T6+'e8'!T6+'e9'!T6+'e10'!T6+'e11'!T6+'e12'!T6+e13a!T6+e13b!T6</f>
        <v>0</v>
      </c>
      <c r="X6" s="1">
        <f>'e7'!U6+'e8'!U6+'e9'!U6+'e10'!U6+'e11'!U6+'e12'!U6+e13a!U6+e13b!U6</f>
        <v>6</v>
      </c>
      <c r="Y6" s="1">
        <f>'e7'!V6+'e8'!V6+'e9'!V6+'e10'!V6+'e11'!V6+'e12'!V6+e13a!V6+e13b!V6</f>
        <v>1</v>
      </c>
      <c r="Z6" s="1">
        <f t="shared" ref="Z6:AA6" si="14">SUM(V6+X6)</f>
        <v>8</v>
      </c>
      <c r="AA6" s="1">
        <f t="shared" si="14"/>
        <v>1</v>
      </c>
      <c r="AC6" s="1">
        <f>'e1'!X6+'e2'!X6+'e3'!X6+'e4'!X6+'e5'!X6+'e6'!X6+'e7'!X6+'e8'!X6+'e9'!X6+'e10'!X6+'e11'!X6+'e12'!X6+e13a!X6+e13b!X6</f>
        <v>6</v>
      </c>
      <c r="AD6" s="1">
        <f>'e1'!Y6+'e2'!Y6+'e3'!Y6+'e4'!Y6+'e5'!Y6+'e6'!Y6+'e7'!Y6+'e8'!Y6+'e9'!Y6+'e10'!Y6+'e11'!Y6+'e12'!Y6+e13a!Y6+e13b!Y6</f>
        <v>1</v>
      </c>
      <c r="AE6" s="1">
        <f>'e1'!Z6+'e2'!Z6+'e3'!Z6+'e4'!Z6+'e5'!Z6+'e6'!Z6+'e7'!Z6+'e8'!Z6+'e9'!Z6+'e10'!Z6+'e11'!Z6+'e12'!Z6+e13a!Z6+e13b!Z6</f>
        <v>6</v>
      </c>
      <c r="AF6" s="1">
        <f>'e1'!AA6+'e2'!AA6+'e3'!AA6+'e4'!AA6+'e5'!AA6+'e6'!AA6+'e7'!AA6+'e8'!AA6+'e9'!AA6+'e10'!AA6+'e11'!AA6+'e12'!AA6+e13a!AA6+e13b!AA6</f>
        <v>4</v>
      </c>
      <c r="AG6" s="1">
        <f t="shared" ref="AG6:AH6" si="15">AC6+AE6</f>
        <v>12</v>
      </c>
      <c r="AH6" s="1">
        <f t="shared" si="15"/>
        <v>5</v>
      </c>
      <c r="AI6" s="6">
        <f t="shared" si="9"/>
        <v>0.4166666667</v>
      </c>
    </row>
    <row r="7" ht="12.75" customHeight="1">
      <c r="A7" s="7" t="s">
        <v>33</v>
      </c>
      <c r="B7" s="4">
        <f>SUM('e1'!B7,'e2'!B7,'e3'!B7,'e4'!B7,'e5'!B7,'e6'!B7,'e7'!B7,'e8'!B7,'e9'!B7,'e10'!B7,'e11'!B7,'e12'!B7,e13a!B7,e13b!B7)</f>
        <v>2.241666667</v>
      </c>
      <c r="C7" s="4">
        <f>SUM('e1'!C7,'e2'!C7,'e3'!C7,'e4'!C7,'e5'!C7,'e6'!C7,'e7'!C7,'e8'!C7,'e9'!C7,'e10'!C7,'e11'!C7,'e12'!C7,e13a!C7,e13b!C7)</f>
        <v>8.367190476</v>
      </c>
      <c r="D7" s="4">
        <f t="shared" si="3"/>
        <v>0.2679115138</v>
      </c>
      <c r="E7" s="1">
        <f>SUM('e1'!D7+'e2'!D7+'e3'!D7+'e4'!D7+'e5'!D7+'e6'!D7+'e7'!D7+'e8'!D7+'e9'!D7+'e10'!D7+'e11'!D7+'e12'!D7+e13a!D7+e13b!D7)</f>
        <v>2</v>
      </c>
      <c r="F7" s="1">
        <f>SUM('e1'!F7,'e2'!F7,'e3'!F7,'e4'!F7,'e5'!F7,'e6'!F7,'e7'!F7,'e8'!F7,'e9'!F7,'e10'!F7,'e11'!F7,'e12'!F7,e13a!F7,e13b!F7)</f>
        <v>4</v>
      </c>
      <c r="G7" s="1">
        <f>SUM('e1'!G7,'e2'!G7,'e3'!G7,'e4'!G7,'e5'!G7,'e6'!G7,'e7'!G7,'e8'!G7,'e9'!G7,'e10'!G7,'e11'!G7,'e12'!G7,e13a!G7,e13b!G7)</f>
        <v>6</v>
      </c>
      <c r="H7" s="1">
        <f>SUM('e1'!H7,'e2'!H7,'e3'!H7,'e4'!H7,'e5'!H7,'e6'!H7,'e7'!H7,'e8'!H7,'e9'!H7,'e10'!H7,'e11'!H7,'e12'!H7,e13a!H7,e13b!H7)</f>
        <v>45</v>
      </c>
      <c r="I7" s="1">
        <f>SUM('e1'!I7,'e2'!I7,'e3'!I7,'e4'!I7,'e5'!I7,'e6'!I7,'e7'!I7,'e8'!I7,'e9'!I7,'e10'!I7,'e11'!I7,'e12'!I7,e13a!I7,e13b!I7)</f>
        <v>6</v>
      </c>
      <c r="J7" s="4">
        <f t="shared" si="4"/>
        <v>0.6444444444</v>
      </c>
      <c r="L7" s="1">
        <f>'e1'!J7+'e2'!J7+'e3'!J7+'e4'!J7+'e5'!J7+'e6'!J7+'e7'!J7+'e8'!J7+'e9'!J7+'e10'!J7+'e11'!J7+'e12'!J7+e13a!J7+e13b!J7</f>
        <v>4</v>
      </c>
      <c r="M7" s="1">
        <f>SUM('e1'!L7,'e2'!L7,'e3'!L7,'e4'!L7,'e5'!L7,'e6'!L7,'e7'!L7,'e8'!L7,'e9'!L7,'e10'!L7,'e11'!L7,'e12'!L7,e13a!L7,e13b!L7)</f>
        <v>0</v>
      </c>
      <c r="N7" s="1">
        <f>SUM('e1'!M7,'e2'!M7,'e3'!M7,'e4'!M7,'e5'!M7,'e6'!M7,'e7'!M7,'e8'!M7,'e9'!M7,'e10'!M7,'e11'!M7,'e12'!M7,e13a!M7,e13b!M7)</f>
        <v>7</v>
      </c>
      <c r="O7" s="8">
        <v>0.0</v>
      </c>
      <c r="P7" s="5">
        <f t="shared" si="6"/>
        <v>0.9123559582</v>
      </c>
      <c r="V7" s="1">
        <f>'e7'!S7+'e8'!S7+'e9'!S7+'e10'!S7+'e11'!S7+'e12'!S7+e13a!S7+e13b!S7</f>
        <v>1</v>
      </c>
      <c r="W7" s="1">
        <f>'e7'!T7+'e8'!T7+'e9'!T7+'e10'!T7+'e11'!T7+'e12'!T7+e13a!T7+e13b!T7</f>
        <v>0</v>
      </c>
      <c r="X7" s="1">
        <f>'e7'!U7+'e8'!U7+'e9'!U7+'e10'!U7+'e11'!U7+'e12'!U7+e13a!U7+e13b!U7</f>
        <v>5</v>
      </c>
      <c r="Y7" s="1">
        <f>'e7'!V7+'e8'!V7+'e9'!V7+'e10'!V7+'e11'!V7+'e12'!V7+e13a!V7+e13b!V7</f>
        <v>1</v>
      </c>
      <c r="Z7" s="1">
        <f t="shared" ref="Z7:AA7" si="16">SUM(V7+X7)</f>
        <v>6</v>
      </c>
      <c r="AA7" s="1">
        <f t="shared" si="16"/>
        <v>1</v>
      </c>
      <c r="AC7" s="1">
        <f>'e1'!X7+'e2'!X7+'e3'!X7+'e4'!X7+'e5'!X7+'e6'!X7+'e7'!X7+'e8'!X7+'e9'!X7+'e10'!X7+'e11'!X7+'e12'!X7+e13a!X7+e13b!X7</f>
        <v>6</v>
      </c>
      <c r="AD7" s="1">
        <f>'e1'!Y7+'e2'!Y7+'e3'!Y7+'e4'!Y7+'e5'!Y7+'e6'!Y7+'e7'!Y7+'e8'!Y7+'e9'!Y7+'e10'!Y7+'e11'!Y7+'e12'!Y7+e13a!Y7+e13b!Y7</f>
        <v>3</v>
      </c>
      <c r="AE7" s="1">
        <f>'e1'!Z7+'e2'!Z7+'e3'!Z7+'e4'!Z7+'e5'!Z7+'e6'!Z7+'e7'!Z7+'e8'!Z7+'e9'!Z7+'e10'!Z7+'e11'!Z7+'e12'!Z7+e13a!Z7+e13b!Z7</f>
        <v>6</v>
      </c>
      <c r="AF7" s="1">
        <f>'e1'!AA7+'e2'!AA7+'e3'!AA7+'e4'!AA7+'e5'!AA7+'e6'!AA7+'e7'!AA7+'e8'!AA7+'e9'!AA7+'e10'!AA7+'e11'!AA7+'e12'!AA7+e13a!AA7+e13b!AA7</f>
        <v>3</v>
      </c>
      <c r="AG7" s="1">
        <f t="shared" ref="AG7:AH7" si="17">AC7+AE7</f>
        <v>12</v>
      </c>
      <c r="AH7" s="1">
        <f t="shared" si="17"/>
        <v>6</v>
      </c>
      <c r="AI7" s="6">
        <f t="shared" si="9"/>
        <v>0.5</v>
      </c>
    </row>
    <row r="8" ht="12.75" customHeight="1">
      <c r="A8" s="7" t="s">
        <v>34</v>
      </c>
      <c r="B8" s="4">
        <f>SUM('e1'!B8,'e2'!B8,'e3'!B8,'e4'!B8,'e5'!B8,'e6'!B8,'e7'!B8,'e8'!B8,'e9'!B8,'e10'!B8,'e11'!B8,'e12'!B8,e13a!B8,e13b!B8)</f>
        <v>0.8583333333</v>
      </c>
      <c r="C8" s="4">
        <f>SUM('e1'!C8,'e2'!C8,'e3'!C8,'e4'!C8,'e5'!C8,'e6'!C8,'e7'!C8,'e8'!C8,'e9'!C8,'e10'!C8,'e11'!C8,'e12'!C8,e13a!C8,e13b!C8)</f>
        <v>7.367190476</v>
      </c>
      <c r="D8" s="4">
        <f t="shared" si="3"/>
        <v>0.1165075528</v>
      </c>
      <c r="E8" s="1">
        <f>SUM('e1'!D8+'e2'!D8+'e3'!D8+'e4'!D8+'e5'!D8+'e6'!D8+'e7'!D8+'e8'!D8+'e9'!D8+'e10'!D8+'e11'!D8+'e12'!D8+e13a!D8+e13b!D8)</f>
        <v>1</v>
      </c>
      <c r="F8" s="1">
        <f>SUM('e1'!F8,'e2'!F8,'e3'!F8,'e4'!F8,'e5'!F8,'e6'!F8,'e7'!F8,'e8'!F8,'e9'!F8,'e10'!F8,'e11'!F8,'e12'!F8,e13a!F8,e13b!F8)</f>
        <v>3</v>
      </c>
      <c r="G8" s="1">
        <f>SUM('e1'!G8,'e2'!G8,'e3'!G8,'e4'!G8,'e5'!G8,'e6'!G8,'e7'!G8,'e8'!G8,'e9'!G8,'e10'!G8,'e11'!G8,'e12'!G8,e13a!G8,e13b!G8)</f>
        <v>11</v>
      </c>
      <c r="H8" s="1">
        <f>SUM('e1'!H8,'e2'!H8,'e3'!H8,'e4'!H8,'e5'!H8,'e6'!H8,'e7'!H8,'e8'!H8,'e9'!H8,'e10'!H8,'e11'!H8,'e12'!H8,e13a!H8,e13b!H8)</f>
        <v>39</v>
      </c>
      <c r="I8" s="1">
        <f>SUM('e1'!I8,'e2'!I8,'e3'!I8,'e4'!I8,'e5'!I8,'e6'!I8,'e7'!I8,'e8'!I8,'e9'!I8,'e10'!I8,'e11'!I8,'e12'!I8,e13a!I8,e13b!I8)</f>
        <v>5</v>
      </c>
      <c r="J8" s="4">
        <f t="shared" si="4"/>
        <v>0.5435897436</v>
      </c>
      <c r="L8" s="1">
        <f>'e1'!J8+'e2'!J8+'e3'!J8+'e4'!J8+'e5'!J8+'e6'!J8+'e7'!J8+'e8'!J8+'e9'!J8+'e10'!J8+'e11'!J8+'e12'!J8+e13a!J8+e13b!J8</f>
        <v>1</v>
      </c>
      <c r="M8" s="1">
        <f>SUM('e1'!L8,'e2'!L8,'e3'!L8,'e4'!L8,'e5'!L8,'e6'!L8,'e7'!L8,'e8'!L8,'e9'!L8,'e10'!L8,'e11'!L8,'e12'!L8,e13a!L8,e13b!L8)</f>
        <v>0</v>
      </c>
      <c r="N8" s="1">
        <f>SUM('e1'!M8,'e2'!M8,'e3'!M8,'e4'!M8,'e5'!M8,'e6'!M8,'e7'!M8,'e8'!M8,'e9'!M8,'e10'!M8,'e11'!M8,'e12'!M8,e13a!M8,e13b!M8)</f>
        <v>7</v>
      </c>
      <c r="O8" s="8">
        <v>0.0</v>
      </c>
      <c r="P8" s="5">
        <f t="shared" si="6"/>
        <v>0.6600972964</v>
      </c>
      <c r="V8" s="1">
        <f>'e7'!S8+'e8'!S8+'e9'!S8+'e10'!S8+'e11'!S8+'e12'!S8+e13a!S8+e13b!S8</f>
        <v>1</v>
      </c>
      <c r="W8" s="1">
        <f>'e7'!T8+'e8'!T8+'e9'!T8+'e10'!T8+'e11'!T8+'e12'!T8+e13a!T8+e13b!T8</f>
        <v>0</v>
      </c>
      <c r="X8" s="1">
        <f>'e7'!U8+'e8'!U8+'e9'!U8+'e10'!U8+'e11'!U8+'e12'!U8+e13a!U8+e13b!U8</f>
        <v>4</v>
      </c>
      <c r="Y8" s="1">
        <f>'e7'!V8+'e8'!V8+'e9'!V8+'e10'!V8+'e11'!V8+'e12'!V8+e13a!V8+e13b!V8</f>
        <v>0</v>
      </c>
      <c r="Z8" s="1">
        <f t="shared" ref="Z8:AA8" si="18">SUM(V8+X8)</f>
        <v>5</v>
      </c>
      <c r="AA8" s="1">
        <f t="shared" si="18"/>
        <v>0</v>
      </c>
      <c r="AC8" s="1">
        <f>'e1'!X8+'e2'!X8+'e3'!X8+'e4'!X8+'e5'!X8+'e6'!X8+'e7'!X8+'e8'!X8+'e9'!X8+'e10'!X8+'e11'!X8+'e12'!X8+e13a!X8+e13b!X8</f>
        <v>6</v>
      </c>
      <c r="AD8" s="1">
        <f>'e1'!Y8+'e2'!Y8+'e3'!Y8+'e4'!Y8+'e5'!Y8+'e6'!Y8+'e7'!Y8+'e8'!Y8+'e9'!Y8+'e10'!Y8+'e11'!Y8+'e12'!Y8+e13a!Y8+e13b!Y8</f>
        <v>1</v>
      </c>
      <c r="AE8" s="1">
        <f>'e1'!Z8+'e2'!Z8+'e3'!Z8+'e4'!Z8+'e5'!Z8+'e6'!Z8+'e7'!Z8+'e8'!Z8+'e9'!Z8+'e10'!Z8+'e11'!Z8+'e12'!Z8+e13a!Z8+e13b!Z8</f>
        <v>6</v>
      </c>
      <c r="AF8" s="1">
        <f>'e1'!AA8+'e2'!AA8+'e3'!AA8+'e4'!AA8+'e5'!AA8+'e6'!AA8+'e7'!AA8+'e8'!AA8+'e9'!AA8+'e10'!AA8+'e11'!AA8+'e12'!AA8+e13a!AA8+e13b!AA8</f>
        <v>4</v>
      </c>
      <c r="AG8" s="1">
        <f t="shared" ref="AG8:AH8" si="19">AC8+AE8</f>
        <v>12</v>
      </c>
      <c r="AH8" s="1">
        <f t="shared" si="19"/>
        <v>5</v>
      </c>
      <c r="AI8" s="6">
        <f t="shared" si="9"/>
        <v>0.4166666667</v>
      </c>
    </row>
    <row r="9" ht="12.75" customHeight="1">
      <c r="A9" s="7" t="s">
        <v>35</v>
      </c>
      <c r="B9" s="4">
        <f>SUM('e1'!B9,'e2'!B9,'e3'!B9,'e4'!B9,'e5'!B9,'e6'!B9,'e7'!B9,'e8'!B9,'e9'!B9,'e10'!B9,'e11'!B9,'e12'!B9,e13a!B9,e13b!B9)</f>
        <v>3.108333333</v>
      </c>
      <c r="C9" s="4">
        <f>SUM('e1'!C9,'e2'!C9,'e3'!C9,'e4'!C9,'e5'!C9,'e6'!C9,'e7'!C9,'e8'!C9,'e9'!C9,'e10'!C9,'e11'!C9,'e12'!C9,e13a!C9,e13b!C9)</f>
        <v>5.367190476</v>
      </c>
      <c r="D9" s="4">
        <f t="shared" si="3"/>
        <v>0.5791360204</v>
      </c>
      <c r="E9" s="1">
        <f>SUM('e1'!D9+'e2'!D9+'e3'!D9+'e4'!D9+'e5'!D9+'e6'!D9+'e7'!D9+'e8'!D9+'e9'!D9+'e10'!D9+'e11'!D9+'e12'!D9+e13a!D9+e13b!D9)</f>
        <v>0</v>
      </c>
      <c r="F9" s="1">
        <f>SUM('e1'!F9,'e2'!F9,'e3'!F9,'e4'!F9,'e5'!F9,'e6'!F9,'e7'!F9,'e8'!F9,'e9'!F9,'e10'!F9,'e11'!F9,'e12'!F9,e13a!F9,e13b!F9)</f>
        <v>2</v>
      </c>
      <c r="G9" s="1">
        <f>SUM('e1'!G9,'e2'!G9,'e3'!G9,'e4'!G9,'e5'!G9,'e6'!G9,'e7'!G9,'e8'!G9,'e9'!G9,'e10'!G9,'e11'!G9,'e12'!G9,e13a!G9,e13b!G9)</f>
        <v>5</v>
      </c>
      <c r="H9" s="1">
        <f>SUM('e1'!H9,'e2'!H9,'e3'!H9,'e4'!H9,'e5'!H9,'e6'!H9,'e7'!H9,'e8'!H9,'e9'!H9,'e10'!H9,'e11'!H9,'e12'!H9,e13a!H9,e13b!H9)</f>
        <v>32</v>
      </c>
      <c r="I9" s="1">
        <f>SUM('e1'!I9,'e2'!I9,'e3'!I9,'e4'!I9,'e5'!I9,'e6'!I9,'e7'!I9,'e8'!I9,'e9'!I9,'e10'!I9,'e11'!I9,'e12'!I9,e13a!I9,e13b!I9)</f>
        <v>4</v>
      </c>
      <c r="J9" s="4">
        <f t="shared" si="4"/>
        <v>0.4609375</v>
      </c>
      <c r="L9" s="1">
        <f>'e1'!J9+'e2'!J9+'e3'!J9+'e4'!J9+'e5'!J9+'e6'!J9+'e7'!J9+'e8'!J9+'e9'!J9+'e10'!J9+'e11'!J9+'e12'!J9+e13a!J9+e13b!J9</f>
        <v>3</v>
      </c>
      <c r="M9" s="1">
        <f>SUM('e1'!L9,'e2'!L9,'e3'!L9,'e4'!L9,'e5'!L9,'e6'!L9,'e7'!L9,'e8'!L9,'e9'!L9,'e10'!L9,'e11'!L9,'e12'!L9,e13a!L9,e13b!L9)</f>
        <v>0</v>
      </c>
      <c r="N9" s="1">
        <f>SUM('e1'!M9,'e2'!M9,'e3'!M9,'e4'!M9,'e5'!M9,'e6'!M9,'e7'!M9,'e8'!M9,'e9'!M9,'e10'!M9,'e11'!M9,'e12'!M9,e13a!M9,e13b!M9)</f>
        <v>7</v>
      </c>
      <c r="O9" s="8">
        <v>0.0</v>
      </c>
      <c r="P9" s="5">
        <f t="shared" si="6"/>
        <v>1.04007352</v>
      </c>
      <c r="V9" s="1">
        <f>'e7'!S9+'e8'!S9+'e9'!S9+'e10'!S9+'e11'!S9+'e12'!S9+e13a!S9+e13b!S9</f>
        <v>0</v>
      </c>
      <c r="W9" s="1">
        <f>'e7'!T9+'e8'!T9+'e9'!T9+'e10'!T9+'e11'!T9+'e12'!T9+e13a!T9+e13b!T9</f>
        <v>0</v>
      </c>
      <c r="X9" s="1">
        <f>'e7'!U9+'e8'!U9+'e9'!U9+'e10'!U9+'e11'!U9+'e12'!U9+e13a!U9+e13b!U9</f>
        <v>3</v>
      </c>
      <c r="Y9" s="1">
        <f>'e7'!V9+'e8'!V9+'e9'!V9+'e10'!V9+'e11'!V9+'e12'!V9+e13a!V9+e13b!V9</f>
        <v>2</v>
      </c>
      <c r="Z9" s="1">
        <f t="shared" ref="Z9:AA9" si="20">SUM(V9+X9)</f>
        <v>3</v>
      </c>
      <c r="AA9" s="1">
        <f t="shared" si="20"/>
        <v>2</v>
      </c>
      <c r="AC9" s="1">
        <f>'e1'!X9+'e2'!X9+'e3'!X9+'e4'!X9+'e5'!X9+'e6'!X9+'e7'!X9+'e8'!X9+'e9'!X9+'e10'!X9+'e11'!X9+'e12'!X9+e13a!X9+e13b!X9</f>
        <v>6</v>
      </c>
      <c r="AD9" s="1">
        <f>'e1'!Y9+'e2'!Y9+'e3'!Y9+'e4'!Y9+'e5'!Y9+'e6'!Y9+'e7'!Y9+'e8'!Y9+'e9'!Y9+'e10'!Y9+'e11'!Y9+'e12'!Y9+e13a!Y9+e13b!Y9</f>
        <v>2</v>
      </c>
      <c r="AE9" s="1">
        <f>'e1'!Z9+'e2'!Z9+'e3'!Z9+'e4'!Z9+'e5'!Z9+'e6'!Z9+'e7'!Z9+'e8'!Z9+'e9'!Z9+'e10'!Z9+'e11'!Z9+'e12'!Z9+e13a!Z9+e13b!Z9</f>
        <v>6</v>
      </c>
      <c r="AF9" s="1">
        <f>'e1'!AA9+'e2'!AA9+'e3'!AA9+'e4'!AA9+'e5'!AA9+'e6'!AA9+'e7'!AA9+'e8'!AA9+'e9'!AA9+'e10'!AA9+'e11'!AA9+'e12'!AA9+e13a!AA9+e13b!AA9</f>
        <v>4</v>
      </c>
      <c r="AG9" s="1">
        <f t="shared" ref="AG9:AH9" si="21">AC9+AE9</f>
        <v>12</v>
      </c>
      <c r="AH9" s="1">
        <f t="shared" si="21"/>
        <v>6</v>
      </c>
      <c r="AI9" s="6">
        <f t="shared" si="9"/>
        <v>0.5</v>
      </c>
    </row>
    <row r="10" ht="12.75" customHeight="1">
      <c r="A10" s="7" t="s">
        <v>36</v>
      </c>
      <c r="B10" s="4">
        <f>SUM('e1'!B10,'e2'!B10,'e3'!B10,'e4'!B10,'e5'!B10,'e6'!B10,'e7'!B10,'e8'!B10,'e9'!B10,'e10'!B10,'e11'!B10,'e12'!B10,e13a!B10,e13b!B10)</f>
        <v>1.191666667</v>
      </c>
      <c r="C10" s="4">
        <f>SUM('e1'!C10,'e2'!C10,'e3'!C10,'e4'!C10,'e5'!C10,'e6'!C10,'e7'!C10,'e8'!C10,'e9'!C10,'e10'!C10,'e11'!C10,'e12'!C10,e13a!C10,e13b!C10)</f>
        <v>4.117190476</v>
      </c>
      <c r="D10" s="4">
        <f t="shared" si="3"/>
        <v>0.2894368559</v>
      </c>
      <c r="E10" s="9">
        <f>SUM('e1'!D10+'e2'!D10+'e3'!D10+'e4'!D10+'e5'!D10+'e6'!D10+'e7'!D10+'e8'!D10+'e9'!D10+'e10'!D10+'e11'!D10+'e12'!D10+e13a!D10+e13b!D10)</f>
        <v>0</v>
      </c>
      <c r="F10" s="9">
        <f>SUM('e1'!F10,'e2'!F10,'e3'!F10,'e4'!F10,'e5'!F10,'e6'!F10,'e7'!F10,'e8'!F10,'e9'!F10,'e10'!F10,'e11'!F10,'e12'!F10,e13a!F10,e13b!F10)</f>
        <v>2</v>
      </c>
      <c r="G10" s="9">
        <f>SUM('e1'!G10,'e2'!G10,'e3'!G10,'e4'!G10,'e5'!G10,'e6'!G10,'e7'!G10,'e8'!G10,'e9'!G10,'e10'!G10,'e11'!G10,'e12'!G10,e13a!G10,e13b!G10)</f>
        <v>4</v>
      </c>
      <c r="H10" s="9">
        <f>SUM('e1'!H10,'e2'!H10,'e3'!H10,'e4'!H10,'e5'!H10,'e6'!H10,'e7'!H10,'e8'!H10,'e9'!H10,'e10'!H10,'e11'!H10,'e12'!H10,e13a!H10,e13b!H10)</f>
        <v>24</v>
      </c>
      <c r="I10" s="9">
        <f>SUM('e1'!I10,'e2'!I10,'e3'!I10,'e4'!I10,'e5'!I10,'e6'!I10,'e7'!I10,'e8'!I10,'e9'!I10,'e10'!I10,'e11'!I10,'e12'!I10,e13a!I10,e13b!I10)</f>
        <v>3</v>
      </c>
      <c r="J10" s="4">
        <f t="shared" si="4"/>
        <v>0.6111111111</v>
      </c>
      <c r="K10" s="9"/>
      <c r="L10" s="9">
        <f>'e1'!J10+'e2'!J10+'e3'!J10+'e4'!J10+'e5'!J10+'e6'!J10+'e7'!J10+'e8'!J10+'e9'!J10+'e10'!J10+'e11'!J10+'e12'!J10+e13a!J10+e13b!J10</f>
        <v>2</v>
      </c>
      <c r="M10" s="9">
        <f>SUM('e1'!L10,'e2'!L10,'e3'!L10,'e4'!L10,'e5'!L10,'e6'!L10,'e7'!L10,'e8'!L10,'e9'!L10,'e10'!L10,'e11'!L10,'e12'!L10,e13a!L10,e13b!L10)</f>
        <v>0</v>
      </c>
      <c r="N10" s="9">
        <f>SUM('e1'!M10,'e2'!M10,'e3'!M10,'e4'!M10,'e5'!M10,'e6'!M10,'e7'!M10,'e8'!M10,'e9'!M10,'e10'!M10,'e11'!M10,'e12'!M10,e13a!M10,e13b!M10)</f>
        <v>7</v>
      </c>
      <c r="O10" s="8">
        <v>0.0</v>
      </c>
      <c r="P10" s="5">
        <f t="shared" si="6"/>
        <v>0.900547967</v>
      </c>
      <c r="Q10" s="9"/>
      <c r="R10" s="9"/>
      <c r="S10" s="9"/>
      <c r="T10" s="9"/>
      <c r="U10" s="9"/>
      <c r="V10" s="9">
        <f>'e7'!S10+'e8'!S10+'e9'!S10+'e10'!S10+'e11'!S10+'e12'!S10+e13a!S10+e13b!S10</f>
        <v>0</v>
      </c>
      <c r="W10" s="9">
        <f>'e7'!T10+'e8'!T10+'e9'!T10+'e10'!T10+'e11'!T10+'e12'!T10+e13a!T10+e13b!T10</f>
        <v>0</v>
      </c>
      <c r="X10" s="9">
        <f>'e7'!U10+'e8'!U10+'e9'!U10+'e10'!U10+'e11'!U10+'e12'!U10+e13a!U10+e13b!U10</f>
        <v>2</v>
      </c>
      <c r="Y10" s="9">
        <f>'e7'!V10+'e8'!V10+'e9'!V10+'e10'!V10+'e11'!V10+'e12'!V10+e13a!V10+e13b!V10</f>
        <v>0</v>
      </c>
      <c r="Z10" s="9">
        <f t="shared" ref="Z10:AA10" si="22">SUM(V10+X10)</f>
        <v>2</v>
      </c>
      <c r="AA10" s="9">
        <f t="shared" si="22"/>
        <v>0</v>
      </c>
      <c r="AB10" s="9"/>
      <c r="AC10" s="9">
        <f>'e1'!X10+'e2'!X10+'e3'!X10+'e4'!X10+'e5'!X10+'e6'!X10+'e7'!X10+'e8'!X10+'e9'!X10+'e10'!X10+'e11'!X10+'e12'!X10+e13a!X10+e13b!X10</f>
        <v>5</v>
      </c>
      <c r="AD10" s="9">
        <f>'e1'!Y10+'e2'!Y10+'e3'!Y10+'e4'!Y10+'e5'!Y10+'e6'!Y10+'e7'!Y10+'e8'!Y10+'e9'!Y10+'e10'!Y10+'e11'!Y10+'e12'!Y10+e13a!Y10+e13b!Y10</f>
        <v>2</v>
      </c>
      <c r="AE10" s="9">
        <f>'e1'!Z10+'e2'!Z10+'e3'!Z10+'e4'!Z10+'e5'!Z10+'e6'!Z10+'e7'!Z10+'e8'!Z10+'e9'!Z10+'e10'!Z10+'e11'!Z10+'e12'!Z10+e13a!Z10+e13b!Z10</f>
        <v>6</v>
      </c>
      <c r="AF10" s="9">
        <f>'e1'!AA10+'e2'!AA10+'e3'!AA10+'e4'!AA10+'e5'!AA10+'e6'!AA10+'e7'!AA10+'e8'!AA10+'e9'!AA10+'e10'!AA10+'e11'!AA10+'e12'!AA10+e13a!AA10+e13b!AA10</f>
        <v>4</v>
      </c>
      <c r="AG10" s="9">
        <f t="shared" ref="AG10:AH10" si="23">AC10+AE10</f>
        <v>11</v>
      </c>
      <c r="AH10" s="9">
        <f t="shared" si="23"/>
        <v>6</v>
      </c>
      <c r="AI10" s="6">
        <f t="shared" si="9"/>
        <v>0.5454545455</v>
      </c>
    </row>
    <row r="11" ht="12.75" customHeight="1">
      <c r="A11" s="3" t="s">
        <v>37</v>
      </c>
      <c r="B11" s="4">
        <f>SUM('e1'!B11,'e2'!B11,'e3'!B11,'e4'!B11,'e5'!B11,'e6'!B11,'e7'!B11,'e8'!B11,'e9'!B11,'e10'!B11,'e11'!B11,'e12'!B11,e13a!B11,e13b!B11)</f>
        <v>0.7952380952</v>
      </c>
      <c r="C11" s="4">
        <f>SUM('e1'!C11,'e2'!C11,'e3'!C11,'e4'!C11,'e5'!C11,'e6'!C11,'e7'!C11,'e8'!C11,'e9'!C11,'e10'!C11,'e11'!C11,'e12'!C11,e13a!C11,e13b!C11)</f>
        <v>2.783857143</v>
      </c>
      <c r="D11" s="4">
        <f t="shared" si="3"/>
        <v>0.2856605258</v>
      </c>
      <c r="E11" s="9">
        <f>SUM('e1'!D11+'e2'!D11+'e3'!D11+'e4'!D11+'e5'!D11+'e6'!D11+'e7'!D11+'e8'!D11+'e9'!D11+'e10'!D11+'e11'!D11+'e12'!D11+e13a!D11+e13b!D11)</f>
        <v>0</v>
      </c>
      <c r="F11" s="9">
        <f>SUM('e1'!F11,'e2'!F11,'e3'!F11,'e4'!F11,'e5'!F11,'e6'!F11,'e7'!F11,'e8'!F11,'e9'!F11,'e10'!F11,'e11'!F11,'e12'!F11,e13a!F11,e13b!F11)</f>
        <v>3</v>
      </c>
      <c r="G11" s="9">
        <f>SUM('e1'!G11,'e2'!G11,'e3'!G11,'e4'!G11,'e5'!G11,'e6'!G11,'e7'!G11,'e8'!G11,'e9'!G11,'e10'!G11,'e11'!G11,'e12'!G11,e13a!G11,e13b!G11)</f>
        <v>11</v>
      </c>
      <c r="H11" s="9">
        <f>SUM('e1'!H11,'e2'!H11,'e3'!H11,'e4'!H11,'e5'!H11,'e6'!H11,'e7'!H11,'e8'!H11,'e9'!H11,'e10'!H11,'e11'!H11,'e12'!H11,e13a!H11,e13b!H11)</f>
        <v>36</v>
      </c>
      <c r="I11" s="9">
        <f>SUM('e1'!I11,'e2'!I11,'e3'!I11,'e4'!I11,'e5'!I11,'e6'!I11,'e7'!I11,'e8'!I11,'e9'!I11,'e10'!I11,'e11'!I11,'e12'!I11,e13a!I11,e13b!I11)</f>
        <v>5</v>
      </c>
      <c r="J11" s="4">
        <f t="shared" si="4"/>
        <v>0.5388888889</v>
      </c>
      <c r="K11" s="9"/>
      <c r="L11" s="9">
        <f>'e1'!J11+'e2'!J11+'e3'!J11+'e4'!J11+'e5'!J11+'e6'!J11+'e7'!J11+'e8'!J11+'e9'!J11+'e10'!J11+'e11'!J11+'e12'!J11+e13a!J11+e13b!J11</f>
        <v>3</v>
      </c>
      <c r="M11" s="9">
        <f>SUM('e1'!L11,'e2'!L11,'e3'!L11,'e4'!L11,'e5'!L11,'e6'!L11,'e7'!L11,'e8'!L11,'e9'!L11,'e10'!L11,'e11'!L11,'e12'!L11,e13a!L11,e13b!L11)</f>
        <v>0</v>
      </c>
      <c r="N11" s="9">
        <f>SUM('e1'!M11,'e2'!M11,'e3'!M11,'e4'!M11,'e5'!M11,'e6'!M11,'e7'!M11,'e8'!M11,'e9'!M11,'e10'!M11,'e11'!M11,'e12'!M11,e13a!M11,e13b!M11)</f>
        <v>7</v>
      </c>
      <c r="O11" s="8">
        <v>0.0</v>
      </c>
      <c r="P11" s="5">
        <f t="shared" si="6"/>
        <v>0.8245494147</v>
      </c>
      <c r="Q11" s="9"/>
      <c r="R11" s="9"/>
      <c r="S11" s="9"/>
      <c r="T11" s="9"/>
      <c r="U11" s="9"/>
      <c r="V11" s="9">
        <f>'e7'!S11+'e8'!S11+'e9'!S11+'e10'!S11+'e11'!S11+'e12'!S11+e13a!S11+e13b!S11</f>
        <v>0</v>
      </c>
      <c r="W11" s="9">
        <f>'e7'!T11+'e8'!T11+'e9'!T11+'e10'!T11+'e11'!T11+'e12'!T11+e13a!T11+e13b!T11</f>
        <v>0</v>
      </c>
      <c r="X11" s="9">
        <f>'e7'!U11+'e8'!U11+'e9'!U11+'e10'!U11+'e11'!U11+'e12'!U11+e13a!U11+e13b!U11</f>
        <v>1</v>
      </c>
      <c r="Y11" s="9">
        <f>'e7'!V11+'e8'!V11+'e9'!V11+'e10'!V11+'e11'!V11+'e12'!V11+e13a!V11+e13b!V11</f>
        <v>0</v>
      </c>
      <c r="Z11" s="9">
        <f t="shared" ref="Z11:AA11" si="24">SUM(V11+X11)</f>
        <v>1</v>
      </c>
      <c r="AA11" s="9">
        <f t="shared" si="24"/>
        <v>0</v>
      </c>
      <c r="AB11" s="9"/>
      <c r="AC11" s="9">
        <f>'e1'!X11+'e2'!X11+'e3'!X11+'e4'!X11+'e5'!X11+'e6'!X11+'e7'!X11+'e8'!X11+'e9'!X11+'e10'!X11+'e11'!X11+'e12'!X11+e13a!X11+e13b!X11</f>
        <v>4</v>
      </c>
      <c r="AD11" s="9">
        <f>'e1'!Y11+'e2'!Y11+'e3'!Y11+'e4'!Y11+'e5'!Y11+'e6'!Y11+'e7'!Y11+'e8'!Y11+'e9'!Y11+'e10'!Y11+'e11'!Y11+'e12'!Y11+e13a!Y11+e13b!Y11</f>
        <v>3</v>
      </c>
      <c r="AE11" s="9">
        <f>'e1'!Z11+'e2'!Z11+'e3'!Z11+'e4'!Z11+'e5'!Z11+'e6'!Z11+'e7'!Z11+'e8'!Z11+'e9'!Z11+'e10'!Z11+'e11'!Z11+'e12'!Z11+e13a!Z11+e13b!Z11</f>
        <v>6</v>
      </c>
      <c r="AF11" s="9">
        <f>'e1'!AA11+'e2'!AA11+'e3'!AA11+'e4'!AA11+'e5'!AA11+'e6'!AA11+'e7'!AA11+'e8'!AA11+'e9'!AA11+'e10'!AA11+'e11'!AA11+'e12'!AA11+e13a!AA11+e13b!AA11</f>
        <v>2</v>
      </c>
      <c r="AG11" s="9">
        <f t="shared" ref="AG11:AH11" si="25">AC11+AE11</f>
        <v>10</v>
      </c>
      <c r="AH11" s="9">
        <f t="shared" si="25"/>
        <v>5</v>
      </c>
      <c r="AI11" s="6">
        <f t="shared" si="9"/>
        <v>0.5</v>
      </c>
    </row>
    <row r="12" ht="12.75" customHeight="1">
      <c r="A12" s="3" t="s">
        <v>38</v>
      </c>
      <c r="B12" s="4">
        <f>SUM('e1'!B12,'e2'!B12,'e3'!B12,'e4'!B12,'e5'!B12,'e6'!B12,'e7'!B12,'e8'!B12,'e9'!B12,'e10'!B12,'e11'!B12,'e12'!B12,e13a!B12,e13b!B12)</f>
        <v>0.5952380952</v>
      </c>
      <c r="C12" s="4">
        <f>SUM('e1'!C12,'e2'!C12,'e3'!C12,'e4'!C12,'e5'!C12,'e6'!C12,'e7'!C12,'e8'!C12,'e9'!C12,'e10'!C12,'e11'!C12,'e12'!C12,e13a!C12,e13b!C12)</f>
        <v>1.783857143</v>
      </c>
      <c r="D12" s="4">
        <f t="shared" si="3"/>
        <v>0.3336803609</v>
      </c>
      <c r="E12" s="1">
        <f>SUM('e1'!D12+'e2'!D12+'e3'!D12+'e4'!D12+'e5'!D12+'e6'!D12+'e7'!D12+'e8'!D12+'e9'!D12+'e10'!D12+'e11'!D12+'e12'!D12+e13a!D12+e13b!D12)</f>
        <v>0</v>
      </c>
      <c r="F12" s="1">
        <f>SUM('e1'!F12,'e2'!F12,'e3'!F12,'e4'!F12,'e5'!F12,'e6'!F12,'e7'!F12,'e8'!F12,'e9'!F12,'e10'!F12,'e11'!F12,'e12'!F12,e13a!F12,e13b!F12)</f>
        <v>3</v>
      </c>
      <c r="G12" s="1">
        <f>SUM('e1'!G12,'e2'!G12,'e3'!G12,'e4'!G12,'e5'!G12,'e6'!G12,'e7'!G12,'e8'!G12,'e9'!G12,'e10'!G12,'e11'!G12,'e12'!G12,e13a!G12,e13b!G12)</f>
        <v>4</v>
      </c>
      <c r="H12" s="1">
        <f>SUM('e1'!H12,'e2'!H12,'e3'!H12,'e4'!H12,'e5'!H12,'e6'!H12,'e7'!H12,'e8'!H12,'e9'!H12,'e10'!H12,'e11'!H12,'e12'!H12,e13a!H12,e13b!H12)</f>
        <v>26</v>
      </c>
      <c r="I12" s="1">
        <f>SUM('e1'!I12,'e2'!I12,'e3'!I12,'e4'!I12,'e5'!I12,'e6'!I12,'e7'!I12,'e8'!I12,'e9'!I12,'e10'!I12,'e11'!I12,'e12'!I12,e13a!I12,e13b!I12)</f>
        <v>4</v>
      </c>
      <c r="J12" s="4">
        <f t="shared" si="4"/>
        <v>0.7115384615</v>
      </c>
      <c r="L12" s="1">
        <f>'e1'!J12+'e2'!J12+'e3'!J12+'e4'!J12+'e5'!J12+'e6'!J12+'e7'!J12+'e8'!J12+'e9'!J12+'e10'!J12+'e11'!J12+'e12'!J12+e13a!J12+e13b!J12</f>
        <v>2</v>
      </c>
      <c r="M12" s="1">
        <f>SUM('e1'!L12,'e2'!L12,'e3'!L12,'e4'!L12,'e5'!L12,'e6'!L12,'e7'!L12,'e8'!L12,'e9'!L12,'e10'!L12,'e11'!L12,'e12'!L12,e13a!L12,e13b!L12)</f>
        <v>0</v>
      </c>
      <c r="N12" s="1">
        <f>SUM('e1'!M12,'e2'!M12,'e3'!M12,'e4'!M12,'e5'!M12,'e6'!M12,'e7'!M12,'e8'!M12,'e9'!M12,'e10'!M12,'e11'!M12,'e12'!M12,e13a!M12,e13b!M12)</f>
        <v>7</v>
      </c>
      <c r="O12" s="8">
        <v>0.0</v>
      </c>
      <c r="P12" s="5">
        <f t="shared" si="6"/>
        <v>1.045218822</v>
      </c>
      <c r="V12" s="1">
        <f>'e7'!S12+'e8'!S12+'e9'!S12+'e10'!S12+'e11'!S12+'e12'!S12+e13a!S12+e13b!S12</f>
        <v>0</v>
      </c>
      <c r="W12" s="1">
        <f>'e7'!T12+'e8'!T12+'e9'!T12+'e10'!T12+'e11'!T12+'e12'!T12+e13a!T12+e13b!T12</f>
        <v>0</v>
      </c>
      <c r="X12" s="1">
        <f>'e7'!U12+'e8'!U12+'e9'!U12+'e10'!U12+'e11'!U12+'e12'!U12+e13a!U12+e13b!U12</f>
        <v>0</v>
      </c>
      <c r="Y12" s="1">
        <f>'e7'!V12+'e8'!V12+'e9'!V12+'e10'!V12+'e11'!V12+'e12'!V12+e13a!V12+e13b!V12</f>
        <v>0</v>
      </c>
      <c r="Z12" s="1">
        <f t="shared" ref="Z12:AA12" si="26">SUM(V12+X12)</f>
        <v>0</v>
      </c>
      <c r="AA12" s="1">
        <f t="shared" si="26"/>
        <v>0</v>
      </c>
      <c r="AC12" s="1">
        <f>'e1'!X12+'e2'!X12+'e3'!X12+'e4'!X12+'e5'!X12+'e6'!X12+'e7'!X12+'e8'!X12+'e9'!X12+'e10'!X12+'e11'!X12+'e12'!X12+e13a!X12+e13b!X12</f>
        <v>4</v>
      </c>
      <c r="AD12" s="1">
        <f>'e1'!Y12+'e2'!Y12+'e3'!Y12+'e4'!Y12+'e5'!Y12+'e6'!Y12+'e7'!Y12+'e8'!Y12+'e9'!Y12+'e10'!Y12+'e11'!Y12+'e12'!Y12+e13a!Y12+e13b!Y12</f>
        <v>2</v>
      </c>
      <c r="AE12" s="1">
        <f>'e1'!Z12+'e2'!Z12+'e3'!Z12+'e4'!Z12+'e5'!Z12+'e6'!Z12+'e7'!Z12+'e8'!Z12+'e9'!Z12+'e10'!Z12+'e11'!Z12+'e12'!Z12+e13a!Z12+e13b!Z12</f>
        <v>6</v>
      </c>
      <c r="AF12" s="1">
        <f>'e1'!AA12+'e2'!AA12+'e3'!AA12+'e4'!AA12+'e5'!AA12+'e6'!AA12+'e7'!AA12+'e8'!AA12+'e9'!AA12+'e10'!AA12+'e11'!AA12+'e12'!AA12+e13a!AA12+e13b!AA12</f>
        <v>2</v>
      </c>
      <c r="AG12" s="1">
        <f t="shared" ref="AG12:AH12" si="27">AC12+AE12</f>
        <v>10</v>
      </c>
      <c r="AH12" s="1">
        <f t="shared" si="27"/>
        <v>4</v>
      </c>
      <c r="AI12" s="6">
        <f t="shared" si="9"/>
        <v>0.4</v>
      </c>
    </row>
    <row r="13" ht="12.75" customHeight="1">
      <c r="A13" s="3" t="s">
        <v>39</v>
      </c>
      <c r="B13" s="4">
        <f>SUM('e1'!B13,'e2'!B13,'e3'!B13,'e4'!B13,'e5'!B13,'e6'!B13,'e7'!B13,'e8'!B13,'e9'!B13,'e10'!B13,'e11'!B13,'e12'!B13,e13a!B13,e13b!B13)</f>
        <v>0.5952380952</v>
      </c>
      <c r="C13" s="4">
        <f>SUM('e1'!C13,'e2'!C13,'e3'!C13,'e4'!C13,'e5'!C13,'e6'!C13,'e7'!C13,'e8'!C13,'e9'!C13,'e10'!C13,'e11'!C13,'e12'!C13,e13a!C13,e13b!C13)</f>
        <v>1.383857143</v>
      </c>
      <c r="D13" s="4">
        <f t="shared" si="3"/>
        <v>0.4301297271</v>
      </c>
      <c r="E13" s="1">
        <f>SUM('e1'!D13+'e2'!D13+'e3'!D13+'e4'!D13+'e5'!D13+'e6'!D13+'e7'!D13+'e8'!D13+'e9'!D13+'e10'!D13+'e11'!D13+'e12'!D13+e13a!D13+e13b!D13)</f>
        <v>1</v>
      </c>
      <c r="F13" s="1">
        <f>SUM('e1'!F13,'e2'!F13,'e3'!F13,'e4'!F13,'e5'!F13,'e6'!F13,'e7'!F13,'e8'!F13,'e9'!F13,'e10'!F13,'e11'!F13,'e12'!F13,e13a!F13,e13b!F13)</f>
        <v>2</v>
      </c>
      <c r="G13" s="1">
        <f>SUM('e1'!G13,'e2'!G13,'e3'!G13,'e4'!G13,'e5'!G13,'e6'!G13,'e7'!G13,'e8'!G13,'e9'!G13,'e10'!G13,'e11'!G13,'e12'!G13,e13a!G13,e13b!G13)</f>
        <v>5</v>
      </c>
      <c r="H13" s="1">
        <f>SUM('e1'!H13,'e2'!H13,'e3'!H13,'e4'!H13,'e5'!H13,'e6'!H13,'e7'!H13,'e8'!H13,'e9'!H13,'e10'!H13,'e11'!H13,'e12'!H13,e13a!H13,e13b!H13)</f>
        <v>21</v>
      </c>
      <c r="I13" s="1">
        <f>SUM('e1'!I13,'e2'!I13,'e3'!I13,'e4'!I13,'e5'!I13,'e6'!I13,'e7'!I13,'e8'!I13,'e9'!I13,'e10'!I13,'e11'!I13,'e12'!I13,e13a!I13,e13b!I13)</f>
        <v>3</v>
      </c>
      <c r="J13" s="4">
        <f t="shared" si="4"/>
        <v>0.5873015873</v>
      </c>
      <c r="L13" s="1">
        <f>'e1'!J13+'e2'!J13+'e3'!J13+'e4'!J13+'e5'!J13+'e6'!J13+'e7'!J13+'e8'!J13+'e9'!J13+'e10'!J13+'e11'!J13+'e12'!J13+e13a!J13+e13b!J13</f>
        <v>2</v>
      </c>
      <c r="M13" s="1">
        <f>SUM('e1'!L13,'e2'!L13,'e3'!L13,'e4'!L13,'e5'!L13,'e6'!L13,'e7'!L13,'e8'!L13,'e9'!L13,'e10'!L13,'e11'!L13,'e12'!L13,e13a!L13,e13b!L13)</f>
        <v>0</v>
      </c>
      <c r="N13" s="1">
        <f>SUM('e1'!M13,'e2'!M13,'e3'!M13,'e4'!M13,'e5'!M13,'e6'!M13,'e7'!M13,'e8'!M13,'e9'!M13,'e10'!M13,'e11'!M13,'e12'!M13,e13a!M13,e13b!M13)</f>
        <v>7</v>
      </c>
      <c r="O13" s="8">
        <v>0.0</v>
      </c>
      <c r="P13" s="5">
        <f t="shared" si="6"/>
        <v>1.017431314</v>
      </c>
      <c r="V13" s="1">
        <f>'e7'!S13+'e8'!S13+'e9'!S13+'e10'!S13+'e11'!S13+'e12'!S13+e13a!S13+e13b!S13</f>
        <v>0</v>
      </c>
      <c r="W13" s="1">
        <f>'e7'!T13+'e8'!T13+'e9'!T13+'e10'!T13+'e11'!T13+'e12'!T13+e13a!T13+e13b!T13</f>
        <v>0</v>
      </c>
      <c r="X13" s="1">
        <f>'e7'!U13+'e8'!U13+'e9'!U13+'e10'!U13+'e11'!U13+'e12'!U13+e13a!U13+e13b!U13</f>
        <v>0</v>
      </c>
      <c r="Y13" s="1">
        <f>'e7'!V13+'e8'!V13+'e9'!V13+'e10'!V13+'e11'!V13+'e12'!V13+e13a!V13+e13b!V13</f>
        <v>0</v>
      </c>
      <c r="Z13" s="1">
        <f t="shared" ref="Z13:AA13" si="28">SUM(V13+X13)</f>
        <v>0</v>
      </c>
      <c r="AA13" s="1">
        <f t="shared" si="28"/>
        <v>0</v>
      </c>
      <c r="AC13" s="1">
        <f>'e1'!X13+'e2'!X13+'e3'!X13+'e4'!X13+'e5'!X13+'e6'!X13+'e7'!X13+'e8'!X13+'e9'!X13+'e10'!X13+'e11'!X13+'e12'!X13+e13a!X13+e13b!X13</f>
        <v>3</v>
      </c>
      <c r="AD13" s="1">
        <f>'e1'!Y13+'e2'!Y13+'e3'!Y13+'e4'!Y13+'e5'!Y13+'e6'!Y13+'e7'!Y13+'e8'!Y13+'e9'!Y13+'e10'!Y13+'e11'!Y13+'e12'!Y13+e13a!Y13+e13b!Y13</f>
        <v>2</v>
      </c>
      <c r="AE13" s="1">
        <f>'e1'!Z13+'e2'!Z13+'e3'!Z13+'e4'!Z13+'e5'!Z13+'e6'!Z13+'e7'!Z13+'e8'!Z13+'e9'!Z13+'e10'!Z13+'e11'!Z13+'e12'!Z13+e13a!Z13+e13b!Z13</f>
        <v>5</v>
      </c>
      <c r="AF13" s="1">
        <f>'e1'!AA13+'e2'!AA13+'e3'!AA13+'e4'!AA13+'e5'!AA13+'e6'!AA13+'e7'!AA13+'e8'!AA13+'e9'!AA13+'e10'!AA13+'e11'!AA13+'e12'!AA13+e13a!AA13+e13b!AA13</f>
        <v>2</v>
      </c>
      <c r="AG13" s="1">
        <f t="shared" ref="AG13:AH13" si="29">AC13+AE13</f>
        <v>8</v>
      </c>
      <c r="AH13" s="1">
        <f t="shared" si="29"/>
        <v>4</v>
      </c>
      <c r="AI13" s="6">
        <f t="shared" si="9"/>
        <v>0.5</v>
      </c>
    </row>
    <row r="14" ht="12.75" customHeight="1">
      <c r="A14" s="3" t="s">
        <v>40</v>
      </c>
      <c r="B14" s="4">
        <f>SUM('e1'!B14,'e2'!B14,'e3'!B14,'e4'!B14,'e5'!B14,'e6'!B14,'e7'!B14,'e8'!B14,'e9'!B14,'e10'!B14,'e11'!B14,'e12'!B14,e13a!B14,e13b!B14)</f>
        <v>0.4285714286</v>
      </c>
      <c r="C14" s="4">
        <f>SUM('e1'!C14,'e2'!C14,'e3'!C14,'e4'!C14,'e5'!C14,'e6'!C14,'e7'!C14,'e8'!C14,'e9'!C14,'e10'!C14,'e11'!C14,'e12'!C14,e13a!C14,e13b!C14)</f>
        <v>1.053857143</v>
      </c>
      <c r="D14" s="4">
        <f t="shared" si="3"/>
        <v>0.4066693778</v>
      </c>
      <c r="E14" s="1">
        <f>SUM('e1'!D14+'e2'!D14+'e3'!D14+'e4'!D14+'e5'!D14+'e6'!D14+'e7'!D14+'e8'!D14+'e9'!D14+'e10'!D14+'e11'!D14+'e12'!D14+e13a!D14+e13b!D14)</f>
        <v>0</v>
      </c>
      <c r="F14" s="1">
        <f>SUM('e1'!F14,'e2'!F14,'e3'!F14,'e4'!F14,'e5'!F14,'e6'!F14,'e7'!F14,'e8'!F14,'e9'!F14,'e10'!F14,'e11'!F14,'e12'!F14,e13a!F14,e13b!F14)</f>
        <v>1</v>
      </c>
      <c r="G14" s="1">
        <f>SUM('e1'!G14,'e2'!G14,'e3'!G14,'e4'!G14,'e5'!G14,'e6'!G14,'e7'!G14,'e8'!G14,'e9'!G14,'e10'!G14,'e11'!G14,'e12'!G14,e13a!G14,e13b!G14)</f>
        <v>6</v>
      </c>
      <c r="H14" s="1">
        <f>SUM('e1'!H14,'e2'!H14,'e3'!H14,'e4'!H14,'e5'!H14,'e6'!H14,'e7'!H14,'e8'!H14,'e9'!H14,'e10'!H14,'e11'!H14,'e12'!H14,e13a!H14,e13b!H14)</f>
        <v>15</v>
      </c>
      <c r="I14" s="1">
        <f>SUM('e1'!I14,'e2'!I14,'e3'!I14,'e4'!I14,'e5'!I14,'e6'!I14,'e7'!I14,'e8'!I14,'e9'!I14,'e10'!I14,'e11'!I14,'e12'!I14,e13a!I14,e13b!I14)</f>
        <v>2</v>
      </c>
      <c r="J14" s="4">
        <f t="shared" si="4"/>
        <v>0.3</v>
      </c>
      <c r="L14" s="1">
        <f>'e1'!J14+'e2'!J14+'e3'!J14+'e4'!J14+'e5'!J14+'e6'!J14+'e7'!J14+'e8'!J14+'e9'!J14+'e10'!J14+'e11'!J14+'e12'!J14+e13a!J14+e13b!J14</f>
        <v>0</v>
      </c>
      <c r="M14" s="1">
        <f>SUM('e1'!L14,'e2'!L14,'e3'!L14,'e4'!L14,'e5'!L14,'e6'!L14,'e7'!L14,'e8'!L14,'e9'!L14,'e10'!L14,'e11'!L14,'e12'!L14,e13a!L14,e13b!L14)</f>
        <v>0</v>
      </c>
      <c r="N14" s="1">
        <f>SUM('e1'!M14,'e2'!M14,'e3'!M14,'e4'!M14,'e5'!M14,'e6'!M14,'e7'!M14,'e8'!M14,'e9'!M14,'e10'!M14,'e11'!M14,'e12'!M14,e13a!M14,e13b!M14)</f>
        <v>7</v>
      </c>
      <c r="O14" s="8">
        <v>0.0</v>
      </c>
      <c r="P14" s="5">
        <f t="shared" si="6"/>
        <v>0.7066693778</v>
      </c>
      <c r="V14" s="1">
        <f>'e7'!S14+'e8'!S14+'e9'!S14+'e10'!S14+'e11'!S14+'e12'!S14+e13a!S14+e13b!S14</f>
        <v>0</v>
      </c>
      <c r="W14" s="1">
        <f>'e7'!T14+'e8'!T14+'e9'!T14+'e10'!T14+'e11'!T14+'e12'!T14+e13a!T14+e13b!T14</f>
        <v>0</v>
      </c>
      <c r="X14" s="1">
        <f>'e7'!U14+'e8'!U14+'e9'!U14+'e10'!U14+'e11'!U14+'e12'!U14+e13a!U14+e13b!U14</f>
        <v>0</v>
      </c>
      <c r="Y14" s="1">
        <f>'e7'!V14+'e8'!V14+'e9'!V14+'e10'!V14+'e11'!V14+'e12'!V14+e13a!V14+e13b!V14</f>
        <v>0</v>
      </c>
      <c r="Z14" s="1">
        <f t="shared" ref="Z14:AA14" si="30">SUM(V14+X14)</f>
        <v>0</v>
      </c>
      <c r="AA14" s="1">
        <f t="shared" si="30"/>
        <v>0</v>
      </c>
      <c r="AC14" s="1">
        <f>'e1'!X14+'e2'!X14+'e3'!X14+'e4'!X14+'e5'!X14+'e6'!X14+'e7'!X14+'e8'!X14+'e9'!X14+'e10'!X14+'e11'!X14+'e12'!X14+e13a!X14+e13b!X14</f>
        <v>2</v>
      </c>
      <c r="AD14" s="1">
        <f>'e1'!Y14+'e2'!Y14+'e3'!Y14+'e4'!Y14+'e5'!Y14+'e6'!Y14+'e7'!Y14+'e8'!Y14+'e9'!Y14+'e10'!Y14+'e11'!Y14+'e12'!Y14+e13a!Y14+e13b!Y14</f>
        <v>1</v>
      </c>
      <c r="AE14" s="1">
        <f>'e1'!Z14+'e2'!Z14+'e3'!Z14+'e4'!Z14+'e5'!Z14+'e6'!Z14+'e7'!Z14+'e8'!Z14+'e9'!Z14+'e10'!Z14+'e11'!Z14+'e12'!Z14+e13a!Z14+e13b!Z14</f>
        <v>4</v>
      </c>
      <c r="AF14" s="1">
        <f>'e1'!AA14+'e2'!AA14+'e3'!AA14+'e4'!AA14+'e5'!AA14+'e6'!AA14+'e7'!AA14+'e8'!AA14+'e9'!AA14+'e10'!AA14+'e11'!AA14+'e12'!AA14+e13a!AA14+e13b!AA14</f>
        <v>2</v>
      </c>
      <c r="AG14" s="1">
        <f t="shared" ref="AG14:AH14" si="31">AC14+AE14</f>
        <v>6</v>
      </c>
      <c r="AH14" s="1">
        <f t="shared" si="31"/>
        <v>3</v>
      </c>
      <c r="AI14" s="6">
        <f t="shared" si="9"/>
        <v>0.5</v>
      </c>
    </row>
    <row r="15" ht="12.75" customHeight="1">
      <c r="A15" s="7" t="s">
        <v>41</v>
      </c>
      <c r="B15" s="4">
        <f>SUM('e1'!B15,'e2'!B15,'e3'!B15,'e4'!B15,'e5'!B15,'e6'!B15,'e7'!B15,'e8'!B15,'e9'!B15,'e10'!B15,'e11'!B15,'e12'!B15,e13a!B15,e13b!B15)</f>
        <v>0.125</v>
      </c>
      <c r="C15" s="4">
        <f>SUM('e1'!C15,'e2'!C15,'e3'!C15,'e4'!C15,'e5'!C15,'e6'!C15,'e7'!C15,'e8'!C15,'e9'!C15,'e10'!C15,'e11'!C15,'e12'!C15,e13a!C15,e13b!C15)</f>
        <v>0.5538571429</v>
      </c>
      <c r="D15" s="4">
        <f t="shared" si="3"/>
        <v>0.2256899665</v>
      </c>
      <c r="E15" s="1">
        <f>SUM('e1'!D15+'e2'!D15+'e3'!D15+'e4'!D15+'e5'!D15+'e6'!D15+'e7'!D15+'e8'!D15+'e9'!D15+'e10'!D15+'e11'!D15+'e12'!D15+e13a!D15+e13b!D15)</f>
        <v>0</v>
      </c>
      <c r="F15" s="1">
        <f>SUM('e1'!F15,'e2'!F15,'e3'!F15,'e4'!F15,'e5'!F15,'e6'!F15,'e7'!F15,'e8'!F15,'e9'!F15,'e10'!F15,'e11'!F15,'e12'!F15,e13a!F15,e13b!F15)</f>
        <v>1</v>
      </c>
      <c r="G15" s="1">
        <f>SUM('e1'!G15,'e2'!G15,'e3'!G15,'e4'!G15,'e5'!G15,'e6'!G15,'e7'!G15,'e8'!G15,'e9'!G15,'e10'!G15,'e11'!G15,'e12'!G15,e13a!G15,e13b!G15)</f>
        <v>6</v>
      </c>
      <c r="H15" s="1">
        <f>SUM('e1'!H15,'e2'!H15,'e3'!H15,'e4'!H15,'e5'!H15,'e6'!H15,'e7'!H15,'e8'!H15,'e9'!H15,'e10'!H15,'e11'!H15,'e12'!H15,e13a!H15,e13b!H15)</f>
        <v>15</v>
      </c>
      <c r="I15" s="1">
        <f>SUM('e1'!I15,'e2'!I15,'e3'!I15,'e4'!I15,'e5'!I15,'e6'!I15,'e7'!I15,'e8'!I15,'e9'!I15,'e10'!I15,'e11'!I15,'e12'!I15,e13a!I15,e13b!I15)</f>
        <v>2</v>
      </c>
      <c r="J15" s="4">
        <f t="shared" si="4"/>
        <v>0.3</v>
      </c>
      <c r="L15" s="1">
        <f>'e1'!J15+'e2'!J15+'e3'!J15+'e4'!J15+'e5'!J15+'e6'!J15+'e7'!J15+'e8'!J15+'e9'!J15+'e10'!J15+'e11'!J15+'e12'!J15+e13a!J15+e13b!J15</f>
        <v>1</v>
      </c>
      <c r="M15" s="1">
        <f>SUM('e1'!L15,'e2'!L15,'e3'!L15,'e4'!L15,'e5'!L15,'e6'!L15,'e7'!L15,'e8'!L15,'e9'!L15,'e10'!L15,'e11'!L15,'e12'!L15,e13a!L15,e13b!L15)</f>
        <v>0</v>
      </c>
      <c r="N15" s="1">
        <f>SUM('e1'!M15,'e2'!M15,'e3'!M15,'e4'!M15,'e5'!M15,'e6'!M15,'e7'!M15,'e8'!M15,'e9'!M15,'e10'!M15,'e11'!M15,'e12'!M15,e13a!M15,e13b!M15)</f>
        <v>7</v>
      </c>
      <c r="O15" s="8">
        <v>0.0</v>
      </c>
      <c r="P15" s="5">
        <f t="shared" si="6"/>
        <v>0.5256899665</v>
      </c>
      <c r="V15" s="1">
        <f>'e7'!S15+'e8'!S15+'e9'!S15+'e10'!S15+'e11'!S15+'e12'!S15+e13a!S15+e13b!S15</f>
        <v>0</v>
      </c>
      <c r="W15" s="1">
        <f>'e7'!T15+'e8'!T15+'e9'!T15+'e10'!T15+'e11'!T15+'e12'!T15+e13a!T15+e13b!T15</f>
        <v>0</v>
      </c>
      <c r="X15" s="1">
        <f>'e7'!U15+'e8'!U15+'e9'!U15+'e10'!U15+'e11'!U15+'e12'!U15+e13a!U15+e13b!U15</f>
        <v>0</v>
      </c>
      <c r="Y15" s="1">
        <f>'e7'!V15+'e8'!V15+'e9'!V15+'e10'!V15+'e11'!V15+'e12'!V15+e13a!V15+e13b!V15</f>
        <v>0</v>
      </c>
      <c r="Z15" s="1">
        <f t="shared" ref="Z15:AA15" si="32">SUM(V15+X15)</f>
        <v>0</v>
      </c>
      <c r="AA15" s="1">
        <f t="shared" si="32"/>
        <v>0</v>
      </c>
      <c r="AC15" s="1">
        <f>'e1'!X15+'e2'!X15+'e3'!X15+'e4'!X15+'e5'!X15+'e6'!X15+'e7'!X15+'e8'!X15+'e9'!X15+'e10'!X15+'e11'!X15+'e12'!X15+e13a!X15+e13b!X15</f>
        <v>1</v>
      </c>
      <c r="AD15" s="1">
        <f>'e1'!Y15+'e2'!Y15+'e3'!Y15+'e4'!Y15+'e5'!Y15+'e6'!Y15+'e7'!Y15+'e8'!Y15+'e9'!Y15+'e10'!Y15+'e11'!Y15+'e12'!Y15+e13a!Y15+e13b!Y15</f>
        <v>0</v>
      </c>
      <c r="AE15" s="1">
        <f>'e1'!Z15+'e2'!Z15+'e3'!Z15+'e4'!Z15+'e5'!Z15+'e6'!Z15+'e7'!Z15+'e8'!Z15+'e9'!Z15+'e10'!Z15+'e11'!Z15+'e12'!Z15+e13a!Z15+e13b!Z15</f>
        <v>3</v>
      </c>
      <c r="AF15" s="1">
        <f>'e1'!AA15+'e2'!AA15+'e3'!AA15+'e4'!AA15+'e5'!AA15+'e6'!AA15+'e7'!AA15+'e8'!AA15+'e9'!AA15+'e10'!AA15+'e11'!AA15+'e12'!AA15+e13a!AA15+e13b!AA15</f>
        <v>1</v>
      </c>
      <c r="AG15" s="1">
        <f t="shared" ref="AG15:AH15" si="33">AC15+AE15</f>
        <v>4</v>
      </c>
      <c r="AH15" s="1">
        <f t="shared" si="33"/>
        <v>1</v>
      </c>
      <c r="AI15" s="6">
        <f t="shared" si="9"/>
        <v>0.25</v>
      </c>
    </row>
    <row r="16" ht="12.75" customHeight="1">
      <c r="A16" s="7" t="s">
        <v>42</v>
      </c>
      <c r="B16" s="4">
        <f>SUM('e1'!B16,'e2'!B16,'e3'!B16,'e4'!B16,'e5'!B16,'e6'!B16,'e7'!B16,'e8'!B16,'e9'!B16,'e10'!B16,'e11'!B16,'e12'!B16,e13a!B16,e13b!B16)</f>
        <v>0.125</v>
      </c>
      <c r="C16" s="4">
        <f>SUM('e1'!C16,'e2'!C16,'e3'!C16,'e4'!C16,'e5'!C16,'e6'!C16,'e7'!C16,'e8'!C16,'e9'!C16,'e10'!C16,'e11'!C16,'e12'!C16,e13a!C16,e13b!C16)</f>
        <v>0.2678571429</v>
      </c>
      <c r="D16" s="4">
        <f t="shared" si="3"/>
        <v>0.4666666667</v>
      </c>
      <c r="E16" s="1">
        <f>SUM('e1'!D16+'e2'!D16+'e3'!D16+'e4'!D16+'e5'!D16+'e6'!D16+'e7'!D16+'e8'!D16+'e9'!D16+'e10'!D16+'e11'!D16+'e12'!D16+e13a!D16+e13b!D16)</f>
        <v>0</v>
      </c>
      <c r="F16" s="1">
        <f>SUM('e1'!F16,'e2'!F16,'e3'!F16,'e4'!F16,'e5'!F16,'e6'!F16,'e7'!F16,'e8'!F16,'e9'!F16,'e10'!F16,'e11'!F16,'e12'!F16,e13a!F16,e13b!F16)</f>
        <v>0</v>
      </c>
      <c r="G16" s="1">
        <f>SUM('e1'!G16,'e2'!G16,'e3'!G16,'e4'!G16,'e5'!G16,'e6'!G16,'e7'!G16,'e8'!G16,'e9'!G16,'e10'!G16,'e11'!G16,'e12'!G16,e13a!G16,e13b!G16)</f>
        <v>7</v>
      </c>
      <c r="H16" s="1">
        <f>SUM('e1'!H16,'e2'!H16,'e3'!H16,'e4'!H16,'e5'!H16,'e6'!H16,'e7'!H16,'e8'!H16,'e9'!H16,'e10'!H16,'e11'!H16,'e12'!H16,e13a!H16,e13b!H16)</f>
        <v>8</v>
      </c>
      <c r="I16" s="1">
        <f>SUM('e1'!I16,'e2'!I16,'e3'!I16,'e4'!I16,'e5'!I16,'e6'!I16,'e7'!I16,'e8'!I16,'e9'!I16,'e10'!I16,'e11'!I16,'e12'!I16,e13a!I16,e13b!I16)</f>
        <v>1</v>
      </c>
      <c r="J16" s="4">
        <f t="shared" si="4"/>
        <v>-0.875</v>
      </c>
      <c r="L16" s="1">
        <f>'e1'!J16+'e2'!J16+'e3'!J16+'e4'!J16+'e5'!J16+'e6'!J16+'e7'!J16+'e8'!J16+'e9'!J16+'e10'!J16+'e11'!J16+'e12'!J16+e13a!J16+e13b!J16</f>
        <v>0</v>
      </c>
      <c r="M16" s="1">
        <f>SUM('e1'!L16,'e2'!L16,'e3'!L16,'e4'!L16,'e5'!L16,'e6'!L16,'e7'!L16,'e8'!L16,'e9'!L16,'e10'!L16,'e11'!L16,'e12'!L16,e13a!L16,e13b!L16)</f>
        <v>0</v>
      </c>
      <c r="N16" s="1">
        <f>SUM('e1'!M16,'e2'!M16,'e3'!M16,'e4'!M16,'e5'!M16,'e6'!M16,'e7'!M16,'e8'!M16,'e9'!M16,'e10'!M16,'e11'!M16,'e12'!M16,e13a!M16,e13b!M16)</f>
        <v>7</v>
      </c>
      <c r="O16" s="8">
        <v>0.0</v>
      </c>
      <c r="P16" s="5">
        <f t="shared" si="6"/>
        <v>-0.4083333333</v>
      </c>
      <c r="V16" s="1">
        <f>'e7'!S16+'e8'!S16+'e9'!S16+'e10'!S16+'e11'!S16+'e12'!S16+e13a!S16+e13b!S16</f>
        <v>0</v>
      </c>
      <c r="W16" s="1">
        <f>'e7'!T16+'e8'!T16+'e9'!T16+'e10'!T16+'e11'!T16+'e12'!T16+e13a!T16+e13b!T16</f>
        <v>0</v>
      </c>
      <c r="X16" s="1">
        <f>'e7'!U16+'e8'!U16+'e9'!U16+'e10'!U16+'e11'!U16+'e12'!U16+e13a!U16+e13b!U16</f>
        <v>0</v>
      </c>
      <c r="Y16" s="1">
        <f>'e7'!V16+'e8'!V16+'e9'!V16+'e10'!V16+'e11'!V16+'e12'!V16+e13a!V16+e13b!V16</f>
        <v>0</v>
      </c>
      <c r="Z16" s="1">
        <f t="shared" ref="Z16:AA16" si="34">SUM(V16+X16)</f>
        <v>0</v>
      </c>
      <c r="AA16" s="1">
        <f t="shared" si="34"/>
        <v>0</v>
      </c>
      <c r="AC16" s="1">
        <f>'e1'!X16+'e2'!X16+'e3'!X16+'e4'!X16+'e5'!X16+'e6'!X16+'e7'!X16+'e8'!X16+'e9'!X16+'e10'!X16+'e11'!X16+'e12'!X16+e13a!X16+e13b!X16</f>
        <v>0</v>
      </c>
      <c r="AD16" s="1">
        <f>'e1'!Y16+'e2'!Y16+'e3'!Y16+'e4'!Y16+'e5'!Y16+'e6'!Y16+'e7'!Y16+'e8'!Y16+'e9'!Y16+'e10'!Y16+'e11'!Y16+'e12'!Y16+e13a!Y16+e13b!Y16</f>
        <v>0</v>
      </c>
      <c r="AE16" s="1">
        <f>'e1'!Z16+'e2'!Z16+'e3'!Z16+'e4'!Z16+'e5'!Z16+'e6'!Z16+'e7'!Z16+'e8'!Z16+'e9'!Z16+'e10'!Z16+'e11'!Z16+'e12'!Z16+e13a!Z16+e13b!Z16</f>
        <v>2</v>
      </c>
      <c r="AF16" s="1">
        <f>'e1'!AA16+'e2'!AA16+'e3'!AA16+'e4'!AA16+'e5'!AA16+'e6'!AA16+'e7'!AA16+'e8'!AA16+'e9'!AA16+'e10'!AA16+'e11'!AA16+'e12'!AA16+e13a!AA16+e13b!AA16</f>
        <v>1</v>
      </c>
      <c r="AG16" s="1">
        <f t="shared" ref="AG16:AH16" si="35">AC16+AE16</f>
        <v>2</v>
      </c>
      <c r="AH16" s="1">
        <f t="shared" si="35"/>
        <v>1</v>
      </c>
      <c r="AI16" s="6">
        <f t="shared" si="9"/>
        <v>0.5</v>
      </c>
    </row>
    <row r="17" ht="12.75" customHeight="1">
      <c r="A17" s="3" t="s">
        <v>43</v>
      </c>
      <c r="B17" s="4">
        <f>SUM('e1'!B17,'e2'!B17,'e3'!B17,'e4'!B17,'e5'!B17,'e6'!B17,'e7'!B17,'e8'!B17,'e9'!B17,'e10'!B17,'e11'!B17,'e12'!B17,e13a!B17,e13b!B17)</f>
        <v>0</v>
      </c>
      <c r="C17" s="4">
        <f>SUM('e1'!C17,'e2'!C17,'e3'!C17,'e4'!C17,'e5'!C17,'e6'!C17,'e7'!C17,'e8'!C17,'e9'!C17,'e10'!C17,'e11'!C17,'e12'!C17,e13a!C17,e13b!C17)</f>
        <v>0.125</v>
      </c>
      <c r="D17" s="4">
        <f t="shared" si="3"/>
        <v>0</v>
      </c>
      <c r="E17" s="1">
        <f>SUM('e1'!D17+'e2'!D17+'e3'!D17+'e4'!D17+'e5'!D17+'e6'!D17+'e7'!D17+'e8'!D17+'e9'!D17+'e10'!D17+'e11'!D17+'e12'!D17+e13a!D17+e13b!D17)</f>
        <v>0</v>
      </c>
      <c r="F17" s="1">
        <f>SUM('e1'!F17,'e2'!F17,'e3'!F17,'e4'!F17,'e5'!F17,'e6'!F17,'e7'!F17,'e8'!F17,'e9'!F17,'e10'!F17,'e11'!F17,'e12'!F17,e13a!F17,e13b!F17)</f>
        <v>0</v>
      </c>
      <c r="G17" s="1">
        <f>SUM('e1'!G17,'e2'!G17,'e3'!G17,'e4'!G17,'e5'!G17,'e6'!G17,'e7'!G17,'e8'!G17,'e9'!G17,'e10'!G17,'e11'!G17,'e12'!G17,e13a!G17,e13b!G17)</f>
        <v>7</v>
      </c>
      <c r="H17" s="1">
        <f>SUM('e1'!H17,'e2'!H17,'e3'!H17,'e4'!H17,'e5'!H17,'e6'!H17,'e7'!H17,'e8'!H17,'e9'!H17,'e10'!H17,'e11'!H17,'e12'!H17,e13a!H17,e13b!H17)</f>
        <v>8</v>
      </c>
      <c r="I17" s="1">
        <f>SUM('e1'!I17,'e2'!I17,'e3'!I17,'e4'!I17,'e5'!I17,'e6'!I17,'e7'!I17,'e8'!I17,'e9'!I17,'e10'!I17,'e11'!I17,'e12'!I17,e13a!I17,e13b!I17)</f>
        <v>1</v>
      </c>
      <c r="J17" s="4">
        <f t="shared" si="4"/>
        <v>-0.875</v>
      </c>
      <c r="L17" s="1">
        <f>'e1'!J17+'e2'!J17+'e3'!J17+'e4'!J17+'e5'!J17+'e6'!J17+'e7'!J17+'e8'!J17+'e9'!J17+'e10'!J17+'e11'!J17+'e12'!J17+e13a!J17+e13b!J17</f>
        <v>0</v>
      </c>
      <c r="M17" s="1">
        <f>SUM('e1'!L17,'e2'!L17,'e3'!L17,'e4'!L17,'e5'!L17,'e6'!L17,'e7'!L17,'e8'!L17,'e9'!L17,'e10'!L17,'e11'!L17,'e12'!L17,e13a!L17,e13b!L17)</f>
        <v>0</v>
      </c>
      <c r="N17" s="1">
        <f>SUM('e1'!M17,'e2'!M17,'e3'!M17,'e4'!M17,'e5'!M17,'e6'!M17,'e7'!M17,'e8'!M17,'e9'!M17,'e10'!M17,'e11'!M17,'e12'!M17,e13a!M17,e13b!M17)</f>
        <v>7</v>
      </c>
      <c r="O17" s="8">
        <v>0.0</v>
      </c>
      <c r="P17" s="5">
        <f t="shared" si="6"/>
        <v>-0.875</v>
      </c>
      <c r="V17" s="1">
        <f>'e7'!S17+'e8'!S17+'e9'!S17+'e10'!S17+'e11'!S17+'e12'!S17+e13a!S17+e13b!S17</f>
        <v>0</v>
      </c>
      <c r="W17" s="1">
        <f>'e7'!T17+'e8'!T17+'e9'!T17+'e10'!T17+'e11'!T17+'e12'!T17+e13a!T17+e13b!T17</f>
        <v>0</v>
      </c>
      <c r="X17" s="1">
        <f>'e7'!U17+'e8'!U17+'e9'!U17+'e10'!U17+'e11'!U17+'e12'!U17+e13a!U17+e13b!U17</f>
        <v>0</v>
      </c>
      <c r="Y17" s="1">
        <f>'e7'!V17+'e8'!V17+'e9'!V17+'e10'!V17+'e11'!V17+'e12'!V17+e13a!V17+e13b!V17</f>
        <v>0</v>
      </c>
      <c r="Z17" s="1">
        <f t="shared" ref="Z17:AA17" si="36">SUM(V17+X17)</f>
        <v>0</v>
      </c>
      <c r="AA17" s="1">
        <f t="shared" si="36"/>
        <v>0</v>
      </c>
      <c r="AC17" s="1">
        <f>'e1'!X17+'e2'!X17+'e3'!X17+'e4'!X17+'e5'!X17+'e6'!X17+'e7'!X17+'e8'!X17+'e9'!X17+'e10'!X17+'e11'!X17+'e12'!X17+e13a!X17+e13b!X17</f>
        <v>0</v>
      </c>
      <c r="AD17" s="1">
        <f>'e1'!Y17+'e2'!Y17+'e3'!Y17+'e4'!Y17+'e5'!Y17+'e6'!Y17+'e7'!Y17+'e8'!Y17+'e9'!Y17+'e10'!Y17+'e11'!Y17+'e12'!Y17+e13a!Y17+e13b!Y17</f>
        <v>0</v>
      </c>
      <c r="AE17" s="1">
        <f>'e1'!Z17+'e2'!Z17+'e3'!Z17+'e4'!Z17+'e5'!Z17+'e6'!Z17+'e7'!Z17+'e8'!Z17+'e9'!Z17+'e10'!Z17+'e11'!Z17+'e12'!Z17+e13a!Z17+e13b!Z17</f>
        <v>1</v>
      </c>
      <c r="AF17" s="1">
        <f>'e1'!AA17+'e2'!AA17+'e3'!AA17+'e4'!AA17+'e5'!AA17+'e6'!AA17+'e7'!AA17+'e8'!AA17+'e9'!AA17+'e10'!AA17+'e11'!AA17+'e12'!AA17+e13a!AA17+e13b!AA17</f>
        <v>0</v>
      </c>
      <c r="AG17" s="1">
        <f t="shared" ref="AG17:AH17" si="37">AC17+AE17</f>
        <v>1</v>
      </c>
      <c r="AH17" s="1">
        <f t="shared" si="37"/>
        <v>0</v>
      </c>
      <c r="AI17" s="6">
        <f t="shared" si="9"/>
        <v>0</v>
      </c>
    </row>
    <row r="18" ht="12.75" customHeight="1">
      <c r="B18" s="10"/>
      <c r="K18" s="4"/>
    </row>
    <row r="19" ht="12.75" customHeight="1">
      <c r="B19" s="10"/>
      <c r="K19" s="4"/>
    </row>
    <row r="20" ht="16.5" customHeight="1">
      <c r="A20" s="1" t="s">
        <v>44</v>
      </c>
      <c r="B20" s="1" t="s">
        <v>1</v>
      </c>
      <c r="C20" s="1" t="s">
        <v>2</v>
      </c>
      <c r="D20" s="1" t="s">
        <v>3</v>
      </c>
      <c r="E20" s="1" t="s">
        <v>4</v>
      </c>
      <c r="F20" s="1" t="s">
        <v>5</v>
      </c>
      <c r="G20" s="1" t="s">
        <v>6</v>
      </c>
      <c r="H20" s="1" t="s">
        <v>7</v>
      </c>
      <c r="I20" s="1" t="s">
        <v>8</v>
      </c>
      <c r="J20" s="1" t="s">
        <v>9</v>
      </c>
      <c r="K20" s="1" t="s">
        <v>45</v>
      </c>
      <c r="L20" s="1" t="s">
        <v>10</v>
      </c>
      <c r="M20" s="1" t="s">
        <v>11</v>
      </c>
      <c r="N20" s="1" t="s">
        <v>12</v>
      </c>
      <c r="O20" s="1" t="s">
        <v>13</v>
      </c>
      <c r="P20" s="2" t="s">
        <v>14</v>
      </c>
      <c r="Q20" s="11" t="s">
        <v>46</v>
      </c>
      <c r="R20" s="1" t="s">
        <v>47</v>
      </c>
      <c r="S20" s="1" t="s">
        <v>48</v>
      </c>
      <c r="T20" s="1" t="s">
        <v>49</v>
      </c>
      <c r="U20" s="1" t="s">
        <v>50</v>
      </c>
      <c r="V20" s="1" t="s">
        <v>15</v>
      </c>
      <c r="W20" s="1" t="s">
        <v>16</v>
      </c>
      <c r="X20" s="1" t="s">
        <v>17</v>
      </c>
      <c r="Y20" s="1" t="s">
        <v>18</v>
      </c>
      <c r="Z20" s="1" t="s">
        <v>19</v>
      </c>
      <c r="AA20" s="1" t="s">
        <v>20</v>
      </c>
      <c r="AC20" s="1" t="s">
        <v>21</v>
      </c>
      <c r="AD20" s="1" t="s">
        <v>22</v>
      </c>
      <c r="AE20" s="1" t="s">
        <v>23</v>
      </c>
      <c r="AF20" s="1" t="s">
        <v>24</v>
      </c>
      <c r="AG20" s="1" t="s">
        <v>25</v>
      </c>
      <c r="AH20" s="1" t="s">
        <v>26</v>
      </c>
      <c r="AI20" s="1" t="s">
        <v>27</v>
      </c>
    </row>
    <row r="21" ht="12.75" customHeight="1">
      <c r="A21" s="3" t="s">
        <v>28</v>
      </c>
      <c r="B21" s="4">
        <v>5.378571428571428</v>
      </c>
      <c r="C21" s="4">
        <v>12.367190476190476</v>
      </c>
      <c r="D21" s="4">
        <v>0.43490649221634814</v>
      </c>
      <c r="E21" s="1">
        <v>1.0</v>
      </c>
      <c r="F21" s="1">
        <v>9.0</v>
      </c>
      <c r="G21" s="1">
        <v>0.0</v>
      </c>
      <c r="H21" s="1">
        <v>66.0</v>
      </c>
      <c r="I21" s="1">
        <v>11.0</v>
      </c>
      <c r="J21" s="4">
        <v>0.8181818181818182</v>
      </c>
      <c r="K21" s="4">
        <f t="shared" ref="K21:K36" si="38">2*(14*F2)/((G2+4)*I2)</f>
        <v>5.727272727</v>
      </c>
      <c r="L21" s="1">
        <v>11.0</v>
      </c>
      <c r="M21" s="1">
        <v>7.0</v>
      </c>
      <c r="N21" s="1">
        <v>7.0</v>
      </c>
      <c r="O21" s="4">
        <v>1.0</v>
      </c>
      <c r="P21" s="5">
        <v>2.2530883103981663</v>
      </c>
      <c r="Q21" s="12">
        <f t="shared" ref="Q21:Q36" si="39">B2+K21+(6*O2)</f>
        <v>17.10584416</v>
      </c>
      <c r="R21" s="1">
        <f>'e1'!O2+'e2'!O2+'e3'!O2+'e4'!O2+'e5'!O2+'e6'!O2+'e7'!O2+'e8'!O2+'e9'!O2+'e10'!O2+'e11'!O2+'e12'!O2+e13a!O2+e13b!O2</f>
        <v>39</v>
      </c>
      <c r="S21" s="1">
        <v>1.0</v>
      </c>
      <c r="T21" s="1">
        <f>'e1'!P2+'e2'!P2+'e3'!P2+'e4'!P2+'e5'!P2+'e6'!P2+'e7'!P2+'e8'!P2+'e9'!P2+'e10'!P2+'e11'!P2+'e12'!P2+e13a!P2+e13b!P2</f>
        <v>0</v>
      </c>
      <c r="U21" s="1">
        <f t="shared" ref="U21:U36" si="40">I21-F21</f>
        <v>2</v>
      </c>
      <c r="V21" s="1">
        <v>2.0</v>
      </c>
      <c r="W21" s="1">
        <v>1.0</v>
      </c>
      <c r="X21" s="1">
        <v>8.0</v>
      </c>
      <c r="Y21" s="1">
        <v>3.0</v>
      </c>
      <c r="Z21" s="1">
        <v>10.0</v>
      </c>
      <c r="AA21" s="1">
        <v>4.0</v>
      </c>
      <c r="AC21" s="1">
        <v>6.0</v>
      </c>
      <c r="AD21" s="1">
        <v>5.0</v>
      </c>
      <c r="AE21" s="1">
        <v>6.0</v>
      </c>
      <c r="AF21" s="1">
        <v>2.0</v>
      </c>
      <c r="AG21" s="1">
        <v>12.0</v>
      </c>
      <c r="AH21" s="1">
        <v>7.0</v>
      </c>
      <c r="AI21" s="1">
        <v>0.5833333333333334</v>
      </c>
    </row>
    <row r="22" ht="12.75" customHeight="1">
      <c r="A22" s="3" t="s">
        <v>29</v>
      </c>
      <c r="B22" s="4">
        <v>2.5952380952380953</v>
      </c>
      <c r="C22" s="4">
        <v>12.367190476190476</v>
      </c>
      <c r="D22" s="4">
        <v>0.20984863944923396</v>
      </c>
      <c r="E22" s="1">
        <v>2.0</v>
      </c>
      <c r="F22" s="1">
        <v>10.0</v>
      </c>
      <c r="G22" s="1">
        <v>1.0</v>
      </c>
      <c r="H22" s="1">
        <v>65.0</v>
      </c>
      <c r="I22" s="1">
        <v>10.0</v>
      </c>
      <c r="J22" s="4">
        <v>0.9984615384615385</v>
      </c>
      <c r="K22" s="4">
        <f t="shared" si="38"/>
        <v>5.6</v>
      </c>
      <c r="L22" s="1">
        <v>9.0</v>
      </c>
      <c r="M22" s="1">
        <v>0.0</v>
      </c>
      <c r="N22" s="1">
        <v>7.0</v>
      </c>
      <c r="O22" s="4">
        <v>0.0</v>
      </c>
      <c r="P22" s="5">
        <v>1.2083101779107726</v>
      </c>
      <c r="Q22" s="12">
        <f t="shared" si="39"/>
        <v>8.195238095</v>
      </c>
      <c r="R22" s="1">
        <f>'e1'!O3+'e2'!O3+'e3'!O3+'e4'!O3+'e5'!O3+'e6'!O3+'e7'!O3+'e8'!O3+'e9'!O3+'e10'!O3+'e11'!O3+'e12'!O3+e13a!O3+e13b!O3</f>
        <v>39</v>
      </c>
      <c r="S22" s="1">
        <v>2.0</v>
      </c>
      <c r="T22" s="1">
        <f>'e1'!P3+'e2'!P3+'e3'!P3+'e4'!P3+'e5'!P3+'e6'!P3+'e7'!P3+'e8'!P3+'e9'!P3+'e10'!P3+'e11'!P3+'e12'!P3+e13a!P3+e13b!P3</f>
        <v>6</v>
      </c>
      <c r="U22" s="1">
        <f t="shared" si="40"/>
        <v>0</v>
      </c>
      <c r="V22" s="1">
        <v>2.0</v>
      </c>
      <c r="W22" s="1">
        <v>1.0</v>
      </c>
      <c r="X22" s="1">
        <v>8.0</v>
      </c>
      <c r="Y22" s="1">
        <v>1.0</v>
      </c>
      <c r="Z22" s="1">
        <v>10.0</v>
      </c>
      <c r="AA22" s="1">
        <v>2.0</v>
      </c>
      <c r="AC22" s="1">
        <v>6.0</v>
      </c>
      <c r="AD22" s="1">
        <v>2.0</v>
      </c>
      <c r="AE22" s="1">
        <v>6.0</v>
      </c>
      <c r="AF22" s="1">
        <v>2.0</v>
      </c>
      <c r="AG22" s="1">
        <v>12.0</v>
      </c>
      <c r="AH22" s="1">
        <v>4.0</v>
      </c>
      <c r="AI22" s="1">
        <v>0.3333333333333333</v>
      </c>
    </row>
    <row r="23" ht="12.75" customHeight="1">
      <c r="A23" s="7" t="s">
        <v>30</v>
      </c>
      <c r="B23" s="4">
        <v>0.9083333333333332</v>
      </c>
      <c r="C23" s="4">
        <v>12.367190476190476</v>
      </c>
      <c r="D23" s="4">
        <v>0.07344702380723188</v>
      </c>
      <c r="E23" s="1">
        <v>1.0</v>
      </c>
      <c r="F23" s="1">
        <v>6.0</v>
      </c>
      <c r="G23" s="1">
        <v>5.0</v>
      </c>
      <c r="H23" s="1">
        <v>55.0</v>
      </c>
      <c r="I23" s="1">
        <v>8.0</v>
      </c>
      <c r="J23" s="4">
        <v>0.7386363636363636</v>
      </c>
      <c r="K23" s="4">
        <f t="shared" si="38"/>
        <v>2.333333333</v>
      </c>
      <c r="L23" s="1">
        <v>5.0</v>
      </c>
      <c r="M23" s="1">
        <v>0.0</v>
      </c>
      <c r="N23" s="1">
        <v>7.0</v>
      </c>
      <c r="O23" s="1">
        <v>0.0</v>
      </c>
      <c r="P23" s="5">
        <v>0.8120833874435955</v>
      </c>
      <c r="Q23" s="12">
        <f t="shared" si="39"/>
        <v>3.241666667</v>
      </c>
      <c r="R23" s="1">
        <f>'e1'!O4+'e2'!O4+'e3'!O4+'e4'!O4+'e5'!O4+'e6'!O4+'e7'!O4+'e8'!O4+'e9'!O4+'e10'!O4+'e11'!O4+'e12'!O4+e13a!O4+e13b!O4</f>
        <v>38</v>
      </c>
      <c r="S23" s="1">
        <v>3.0</v>
      </c>
      <c r="T23" s="1">
        <f>'e1'!P4+'e2'!P4+'e3'!P4+'e4'!P4+'e5'!P4+'e6'!P4+'e7'!P4+'e8'!P4+'e9'!P4+'e10'!P4+'e11'!P4+'e12'!P4+e13a!P4+e13b!P4</f>
        <v>4</v>
      </c>
      <c r="U23" s="1">
        <f t="shared" si="40"/>
        <v>2</v>
      </c>
      <c r="V23" s="1">
        <v>2.0</v>
      </c>
      <c r="W23" s="1">
        <v>0.0</v>
      </c>
      <c r="X23" s="1">
        <v>8.0</v>
      </c>
      <c r="Y23" s="1">
        <v>0.0</v>
      </c>
      <c r="Z23" s="1">
        <v>10.0</v>
      </c>
      <c r="AA23" s="1">
        <v>0.0</v>
      </c>
      <c r="AC23" s="1">
        <v>6.0</v>
      </c>
      <c r="AD23" s="1">
        <v>1.0</v>
      </c>
      <c r="AE23" s="1">
        <v>6.0</v>
      </c>
      <c r="AF23" s="1">
        <v>4.0</v>
      </c>
      <c r="AG23" s="1">
        <v>12.0</v>
      </c>
      <c r="AH23" s="1">
        <v>5.0</v>
      </c>
      <c r="AI23" s="1">
        <v>0.4166666666666667</v>
      </c>
    </row>
    <row r="24" ht="12.75" customHeight="1">
      <c r="A24" s="3" t="s">
        <v>31</v>
      </c>
      <c r="B24" s="4">
        <v>0.7952380952380952</v>
      </c>
      <c r="C24" s="4">
        <v>11.367190476190476</v>
      </c>
      <c r="D24" s="4">
        <v>0.0699590718483857</v>
      </c>
      <c r="E24" s="1">
        <v>1.0</v>
      </c>
      <c r="F24" s="1">
        <v>7.0</v>
      </c>
      <c r="G24" s="1">
        <v>7.0</v>
      </c>
      <c r="H24" s="1">
        <v>65.0</v>
      </c>
      <c r="I24" s="1">
        <v>10.0</v>
      </c>
      <c r="J24" s="4">
        <v>0.6892307692307693</v>
      </c>
      <c r="K24" s="4">
        <f t="shared" si="38"/>
        <v>1.781818182</v>
      </c>
      <c r="L24" s="1">
        <v>6.0</v>
      </c>
      <c r="M24" s="1">
        <v>0.0</v>
      </c>
      <c r="N24" s="1">
        <v>7.0</v>
      </c>
      <c r="O24" s="1">
        <v>0.0</v>
      </c>
      <c r="P24" s="5">
        <v>0.759189841079155</v>
      </c>
      <c r="Q24" s="12">
        <f t="shared" si="39"/>
        <v>2.577056277</v>
      </c>
      <c r="R24" s="1">
        <f>'e1'!O5+'e2'!O5+'e3'!O5+'e4'!O5+'e5'!O5+'e6'!O5+'e7'!O5+'e8'!O5+'e9'!O5+'e10'!O5+'e11'!O5+'e12'!O5+e13a!O5+e13b!O5</f>
        <v>37</v>
      </c>
      <c r="S24" s="1">
        <v>4.0</v>
      </c>
      <c r="T24" s="1">
        <f>'e1'!P5+'e2'!P5+'e3'!P5+'e4'!P5+'e5'!P5+'e6'!P5+'e7'!P5+'e8'!P5+'e9'!P5+'e10'!P5+'e11'!P5+'e12'!P5+e13a!P5+e13b!P5</f>
        <v>7</v>
      </c>
      <c r="U24" s="1">
        <f t="shared" si="40"/>
        <v>3</v>
      </c>
      <c r="V24" s="1">
        <v>2.0</v>
      </c>
      <c r="W24" s="1">
        <v>0.0</v>
      </c>
      <c r="X24" s="1">
        <v>7.0</v>
      </c>
      <c r="Y24" s="1">
        <v>0.0</v>
      </c>
      <c r="Z24" s="1">
        <v>9.0</v>
      </c>
      <c r="AA24" s="1">
        <v>0.0</v>
      </c>
      <c r="AC24" s="1">
        <v>6.0</v>
      </c>
      <c r="AD24" s="1">
        <v>3.0</v>
      </c>
      <c r="AE24" s="1">
        <v>6.0</v>
      </c>
      <c r="AF24" s="1">
        <v>2.0</v>
      </c>
      <c r="AG24" s="1">
        <v>12.0</v>
      </c>
      <c r="AH24" s="1">
        <v>5.0</v>
      </c>
      <c r="AI24" s="1">
        <v>0.4166666666666667</v>
      </c>
    </row>
    <row r="25" ht="12.75" customHeight="1">
      <c r="A25" s="7" t="s">
        <v>32</v>
      </c>
      <c r="B25" s="4">
        <v>1.8583333333333334</v>
      </c>
      <c r="C25" s="4">
        <v>10.367190476190476</v>
      </c>
      <c r="D25" s="4">
        <v>0.17925139290159892</v>
      </c>
      <c r="E25" s="1">
        <v>1.0</v>
      </c>
      <c r="F25" s="1">
        <v>4.0</v>
      </c>
      <c r="G25" s="1">
        <v>6.0</v>
      </c>
      <c r="H25" s="1">
        <v>50.0</v>
      </c>
      <c r="I25" s="1">
        <v>7.0</v>
      </c>
      <c r="J25" s="4">
        <v>0.5542857142857143</v>
      </c>
      <c r="K25" s="4">
        <f t="shared" si="38"/>
        <v>1.6</v>
      </c>
      <c r="L25" s="1">
        <v>4.0</v>
      </c>
      <c r="M25" s="1">
        <v>0.0</v>
      </c>
      <c r="N25" s="1">
        <v>7.0</v>
      </c>
      <c r="O25" s="1">
        <v>0.0</v>
      </c>
      <c r="P25" s="5">
        <v>0.7335371071873131</v>
      </c>
      <c r="Q25" s="12">
        <f t="shared" si="39"/>
        <v>3.458333333</v>
      </c>
      <c r="R25" s="1">
        <f>'e1'!O6+'e2'!O6+'e3'!O6+'e4'!O6+'e5'!O6+'e6'!O6+'e7'!O6+'e8'!O6+'e9'!O6+'e10'!O6+'e11'!O6+'e12'!O6+e13a!O6+e13b!O6</f>
        <v>36</v>
      </c>
      <c r="S25" s="1">
        <v>5.0</v>
      </c>
      <c r="T25" s="1">
        <f>'e1'!P6+'e2'!P6+'e3'!P6+'e4'!P6+'e5'!P6+'e6'!P6+'e7'!P6+'e8'!P6+'e9'!P6+'e10'!P6+'e11'!P6+'e12'!P6+e13a!P6+e13b!P6</f>
        <v>2</v>
      </c>
      <c r="U25" s="1">
        <f t="shared" si="40"/>
        <v>3</v>
      </c>
      <c r="V25" s="1">
        <v>2.0</v>
      </c>
      <c r="W25" s="1">
        <v>0.0</v>
      </c>
      <c r="X25" s="1">
        <v>6.0</v>
      </c>
      <c r="Y25" s="1">
        <v>1.0</v>
      </c>
      <c r="Z25" s="1">
        <v>8.0</v>
      </c>
      <c r="AA25" s="1">
        <v>1.0</v>
      </c>
      <c r="AC25" s="1">
        <v>6.0</v>
      </c>
      <c r="AD25" s="1">
        <v>1.0</v>
      </c>
      <c r="AE25" s="1">
        <v>6.0</v>
      </c>
      <c r="AF25" s="1">
        <v>4.0</v>
      </c>
      <c r="AG25" s="1">
        <v>12.0</v>
      </c>
      <c r="AH25" s="1">
        <v>5.0</v>
      </c>
      <c r="AI25" s="1">
        <v>0.4166666666666667</v>
      </c>
    </row>
    <row r="26" ht="12.75" customHeight="1">
      <c r="A26" s="7" t="s">
        <v>33</v>
      </c>
      <c r="B26" s="4">
        <v>2.2416666666666663</v>
      </c>
      <c r="C26" s="4">
        <v>8.367190476190476</v>
      </c>
      <c r="D26" s="4">
        <v>0.2679115137925343</v>
      </c>
      <c r="E26" s="1">
        <v>2.0</v>
      </c>
      <c r="F26" s="1">
        <v>4.0</v>
      </c>
      <c r="G26" s="1">
        <v>6.0</v>
      </c>
      <c r="H26" s="1">
        <v>45.0</v>
      </c>
      <c r="I26" s="1">
        <v>6.0</v>
      </c>
      <c r="J26" s="4">
        <v>0.6444444444444445</v>
      </c>
      <c r="K26" s="4">
        <f t="shared" si="38"/>
        <v>1.866666667</v>
      </c>
      <c r="L26" s="1">
        <v>4.0</v>
      </c>
      <c r="M26" s="1">
        <v>0.0</v>
      </c>
      <c r="N26" s="1">
        <v>7.0</v>
      </c>
      <c r="O26" s="1">
        <v>0.0</v>
      </c>
      <c r="P26" s="5">
        <v>0.9123559582369788</v>
      </c>
      <c r="Q26" s="12">
        <f t="shared" si="39"/>
        <v>4.108333333</v>
      </c>
      <c r="R26" s="1">
        <f>'e1'!O7+'e2'!O7+'e3'!O7+'e4'!O7+'e5'!O7+'e6'!O7+'e7'!O7+'e8'!O7+'e9'!O7+'e10'!O7+'e11'!O7+'e12'!O7+e13a!O7+e13b!O7</f>
        <v>33</v>
      </c>
      <c r="S26" s="1">
        <v>6.0</v>
      </c>
      <c r="T26" s="1">
        <f>'e1'!P7+'e2'!P7+'e3'!P7+'e4'!P7+'e5'!P7+'e6'!P7+'e7'!P7+'e8'!P7+'e9'!P7+'e10'!P7+'e11'!P7+'e12'!P7+e13a!P7+e13b!P7</f>
        <v>0</v>
      </c>
      <c r="U26" s="1">
        <f t="shared" si="40"/>
        <v>2</v>
      </c>
      <c r="V26" s="1">
        <v>1.0</v>
      </c>
      <c r="W26" s="1">
        <v>0.0</v>
      </c>
      <c r="X26" s="1">
        <v>5.0</v>
      </c>
      <c r="Y26" s="1">
        <v>1.0</v>
      </c>
      <c r="Z26" s="1">
        <v>6.0</v>
      </c>
      <c r="AA26" s="1">
        <v>1.0</v>
      </c>
      <c r="AC26" s="1">
        <v>6.0</v>
      </c>
      <c r="AD26" s="1">
        <v>3.0</v>
      </c>
      <c r="AE26" s="1">
        <v>6.0</v>
      </c>
      <c r="AF26" s="1">
        <v>3.0</v>
      </c>
      <c r="AG26" s="1">
        <v>12.0</v>
      </c>
      <c r="AH26" s="1">
        <v>6.0</v>
      </c>
      <c r="AI26" s="1">
        <v>0.5</v>
      </c>
    </row>
    <row r="27" ht="12.75" customHeight="1">
      <c r="A27" s="7" t="s">
        <v>34</v>
      </c>
      <c r="B27" s="4">
        <v>0.8583333333333333</v>
      </c>
      <c r="C27" s="4">
        <v>7.367190476190476</v>
      </c>
      <c r="D27" s="4">
        <v>0.11650755279197987</v>
      </c>
      <c r="E27" s="1">
        <v>1.0</v>
      </c>
      <c r="F27" s="1">
        <v>3.0</v>
      </c>
      <c r="G27" s="1">
        <v>11.0</v>
      </c>
      <c r="H27" s="1">
        <v>39.0</v>
      </c>
      <c r="I27" s="1">
        <v>5.0</v>
      </c>
      <c r="J27" s="4">
        <v>0.5435897435897437</v>
      </c>
      <c r="K27" s="4">
        <f t="shared" si="38"/>
        <v>1.12</v>
      </c>
      <c r="L27" s="1">
        <v>1.0</v>
      </c>
      <c r="M27" s="1">
        <v>0.0</v>
      </c>
      <c r="N27" s="1">
        <v>7.0</v>
      </c>
      <c r="O27" s="1">
        <v>0.0</v>
      </c>
      <c r="P27" s="5">
        <v>0.6600972963817235</v>
      </c>
      <c r="Q27" s="12">
        <f t="shared" si="39"/>
        <v>1.978333333</v>
      </c>
      <c r="R27" s="1">
        <f>'e1'!O8+'e2'!O8+'e3'!O8+'e4'!O8+'e5'!O8+'e6'!O8+'e7'!O8+'e8'!O8+'e9'!O8+'e10'!O8+'e11'!O8+'e12'!O8+e13a!O8+e13b!O8</f>
        <v>30</v>
      </c>
      <c r="S27" s="1">
        <v>7.0</v>
      </c>
      <c r="T27" s="1">
        <f>'e1'!P8+'e2'!P8+'e3'!P8+'e4'!P8+'e5'!P8+'e6'!P8+'e7'!P8+'e8'!P8+'e9'!P8+'e10'!P8+'e11'!P8+'e12'!P8+e13a!P8+e13b!P8</f>
        <v>2</v>
      </c>
      <c r="U27" s="1">
        <f t="shared" si="40"/>
        <v>2</v>
      </c>
      <c r="V27" s="1">
        <v>1.0</v>
      </c>
      <c r="W27" s="1">
        <v>0.0</v>
      </c>
      <c r="X27" s="1">
        <v>4.0</v>
      </c>
      <c r="Y27" s="1">
        <v>0.0</v>
      </c>
      <c r="Z27" s="1">
        <v>5.0</v>
      </c>
      <c r="AA27" s="1">
        <v>0.0</v>
      </c>
      <c r="AC27" s="1">
        <v>6.0</v>
      </c>
      <c r="AD27" s="1">
        <v>1.0</v>
      </c>
      <c r="AE27" s="1">
        <v>6.0</v>
      </c>
      <c r="AF27" s="1">
        <v>4.0</v>
      </c>
      <c r="AG27" s="1">
        <v>12.0</v>
      </c>
      <c r="AH27" s="1">
        <v>5.0</v>
      </c>
      <c r="AI27" s="1">
        <v>0.4166666666666667</v>
      </c>
    </row>
    <row r="28" ht="12.75" customHeight="1">
      <c r="A28" s="7" t="s">
        <v>35</v>
      </c>
      <c r="B28" s="4">
        <v>3.1083333333333334</v>
      </c>
      <c r="C28" s="4">
        <v>5.367190476190476</v>
      </c>
      <c r="D28" s="4">
        <v>0.5791360204416606</v>
      </c>
      <c r="E28" s="1">
        <v>0.0</v>
      </c>
      <c r="F28" s="1">
        <v>2.0</v>
      </c>
      <c r="G28" s="1">
        <v>5.0</v>
      </c>
      <c r="H28" s="1">
        <v>32.0</v>
      </c>
      <c r="I28" s="1">
        <v>4.0</v>
      </c>
      <c r="J28" s="4">
        <v>0.4609375</v>
      </c>
      <c r="K28" s="4">
        <f t="shared" si="38"/>
        <v>1.555555556</v>
      </c>
      <c r="L28" s="1">
        <v>3.0</v>
      </c>
      <c r="M28" s="1">
        <v>0.0</v>
      </c>
      <c r="N28" s="1">
        <v>7.0</v>
      </c>
      <c r="O28" s="1">
        <v>0.0</v>
      </c>
      <c r="P28" s="5">
        <v>1.0400735204416605</v>
      </c>
      <c r="Q28" s="12">
        <f t="shared" si="39"/>
        <v>4.663888889</v>
      </c>
      <c r="R28" s="1">
        <f>'e1'!O9+'e2'!O9+'e3'!O9+'e4'!O9+'e5'!O9+'e6'!O9+'e7'!O9+'e8'!O9+'e9'!O9+'e10'!O9+'e11'!O9+'e12'!O9+e13a!O9+e13b!O9</f>
        <v>27</v>
      </c>
      <c r="S28" s="1">
        <v>8.0</v>
      </c>
      <c r="T28" s="1">
        <f>'e1'!P9+'e2'!P9+'e3'!P9+'e4'!P9+'e5'!P9+'e6'!P9+'e7'!P9+'e8'!P9+'e9'!P9+'e10'!P9+'e11'!P9+'e12'!P9+e13a!P9+e13b!P9</f>
        <v>0</v>
      </c>
      <c r="U28" s="1">
        <f t="shared" si="40"/>
        <v>2</v>
      </c>
      <c r="V28" s="1">
        <v>0.0</v>
      </c>
      <c r="W28" s="1">
        <v>0.0</v>
      </c>
      <c r="X28" s="1">
        <v>3.0</v>
      </c>
      <c r="Y28" s="1">
        <v>2.0</v>
      </c>
      <c r="Z28" s="1">
        <v>3.0</v>
      </c>
      <c r="AA28" s="1">
        <v>2.0</v>
      </c>
      <c r="AC28" s="1">
        <v>6.0</v>
      </c>
      <c r="AD28" s="1">
        <v>2.0</v>
      </c>
      <c r="AE28" s="1">
        <v>6.0</v>
      </c>
      <c r="AF28" s="1">
        <v>4.0</v>
      </c>
      <c r="AG28" s="1">
        <v>12.0</v>
      </c>
      <c r="AH28" s="1">
        <v>6.0</v>
      </c>
      <c r="AI28" s="1">
        <v>0.5</v>
      </c>
    </row>
    <row r="29" ht="12.75" customHeight="1">
      <c r="A29" s="7" t="s">
        <v>36</v>
      </c>
      <c r="B29" s="4">
        <v>1.1916666666666667</v>
      </c>
      <c r="C29" s="4">
        <v>4.117190476190476</v>
      </c>
      <c r="D29" s="4">
        <v>0.28943685592347995</v>
      </c>
      <c r="E29" s="1">
        <v>0.0</v>
      </c>
      <c r="F29" s="1">
        <v>2.0</v>
      </c>
      <c r="G29" s="1">
        <v>4.0</v>
      </c>
      <c r="H29" s="1">
        <v>24.0</v>
      </c>
      <c r="I29" s="1">
        <v>3.0</v>
      </c>
      <c r="J29" s="4">
        <v>0.611111111111111</v>
      </c>
      <c r="K29" s="4">
        <f t="shared" si="38"/>
        <v>2.333333333</v>
      </c>
      <c r="L29" s="1">
        <v>2.0</v>
      </c>
      <c r="M29" s="1">
        <v>0.0</v>
      </c>
      <c r="N29" s="1">
        <v>7.0</v>
      </c>
      <c r="O29" s="1">
        <v>0.0</v>
      </c>
      <c r="P29" s="5">
        <v>0.9005479670345911</v>
      </c>
      <c r="Q29" s="12">
        <f t="shared" si="39"/>
        <v>3.525</v>
      </c>
      <c r="R29" s="1">
        <f>'e1'!O10+'e2'!O10+'e3'!O10+'e4'!O10+'e5'!O10+'e6'!O10+'e7'!O10+'e8'!O10+'e9'!O10+'e10'!O10+'e11'!O10+'e12'!O10+e13a!O10+e13b!O10</f>
        <v>24</v>
      </c>
      <c r="S29" s="1">
        <v>9.0</v>
      </c>
      <c r="T29" s="1">
        <f>'e1'!P10+'e2'!P10+'e3'!P10+'e4'!P10+'e5'!P10+'e6'!P10+'e7'!P10+'e8'!P10+'e9'!P10+'e10'!P10+'e11'!P10+'e12'!P10+e13a!P10+e13b!P10</f>
        <v>5</v>
      </c>
      <c r="U29" s="1">
        <f t="shared" si="40"/>
        <v>1</v>
      </c>
      <c r="V29" s="1">
        <v>0.0</v>
      </c>
      <c r="W29" s="1">
        <v>0.0</v>
      </c>
      <c r="X29" s="1">
        <v>2.0</v>
      </c>
      <c r="Y29" s="1">
        <v>0.0</v>
      </c>
      <c r="Z29" s="1">
        <v>2.0</v>
      </c>
      <c r="AA29" s="1">
        <v>0.0</v>
      </c>
      <c r="AC29" s="1">
        <v>5.0</v>
      </c>
      <c r="AD29" s="1">
        <v>2.0</v>
      </c>
      <c r="AE29" s="1">
        <v>6.0</v>
      </c>
      <c r="AF29" s="1">
        <v>4.0</v>
      </c>
      <c r="AG29" s="1">
        <v>11.0</v>
      </c>
      <c r="AH29" s="1">
        <v>6.0</v>
      </c>
      <c r="AI29" s="1">
        <v>0.5454545454545454</v>
      </c>
    </row>
    <row r="30" ht="12.75" customHeight="1">
      <c r="A30" s="3" t="s">
        <v>37</v>
      </c>
      <c r="B30" s="4">
        <v>0.7952380952380952</v>
      </c>
      <c r="C30" s="4">
        <v>2.783857142857143</v>
      </c>
      <c r="D30" s="4">
        <v>0.28566052582063256</v>
      </c>
      <c r="E30" s="1">
        <v>0.0</v>
      </c>
      <c r="F30" s="1">
        <v>3.0</v>
      </c>
      <c r="G30" s="1">
        <v>11.0</v>
      </c>
      <c r="H30" s="1">
        <v>36.0</v>
      </c>
      <c r="I30" s="1">
        <v>5.0</v>
      </c>
      <c r="J30" s="4">
        <v>0.538888888888889</v>
      </c>
      <c r="K30" s="4">
        <f t="shared" si="38"/>
        <v>1.12</v>
      </c>
      <c r="L30" s="1">
        <v>3.0</v>
      </c>
      <c r="M30" s="1">
        <v>0.0</v>
      </c>
      <c r="N30" s="1">
        <v>7.0</v>
      </c>
      <c r="O30" s="1">
        <v>0.0</v>
      </c>
      <c r="P30" s="5">
        <v>0.8245494147095216</v>
      </c>
      <c r="Q30" s="12">
        <f t="shared" si="39"/>
        <v>1.915238095</v>
      </c>
      <c r="R30" s="1">
        <f>'e1'!O11+'e2'!O11+'e3'!O11+'e4'!O11+'e5'!O11+'e6'!O11+'e7'!O11+'e8'!O11+'e9'!O11+'e10'!O11+'e11'!O11+'e12'!O11+e13a!O11+e13b!O11</f>
        <v>21</v>
      </c>
      <c r="S30" s="1">
        <v>10.0</v>
      </c>
      <c r="T30" s="1">
        <f>'e1'!P11+'e2'!P11+'e3'!P11+'e4'!P11+'e5'!P11+'e6'!P11+'e7'!P11+'e8'!P11+'e9'!P11+'e10'!P11+'e11'!P11+'e12'!P11+e13a!P11+e13b!P11</f>
        <v>2</v>
      </c>
      <c r="U30" s="1">
        <f t="shared" si="40"/>
        <v>2</v>
      </c>
      <c r="V30" s="1">
        <v>0.0</v>
      </c>
      <c r="W30" s="1">
        <v>0.0</v>
      </c>
      <c r="X30" s="1">
        <v>1.0</v>
      </c>
      <c r="Y30" s="1">
        <v>0.0</v>
      </c>
      <c r="Z30" s="1">
        <v>1.0</v>
      </c>
      <c r="AA30" s="1">
        <v>0.0</v>
      </c>
      <c r="AC30" s="1">
        <v>4.0</v>
      </c>
      <c r="AD30" s="1">
        <v>3.0</v>
      </c>
      <c r="AE30" s="1">
        <v>6.0</v>
      </c>
      <c r="AF30" s="1">
        <v>2.0</v>
      </c>
      <c r="AG30" s="1">
        <v>10.0</v>
      </c>
      <c r="AH30" s="1">
        <v>5.0</v>
      </c>
      <c r="AI30" s="1">
        <v>0.5</v>
      </c>
    </row>
    <row r="31" ht="12.75" customHeight="1">
      <c r="A31" s="3" t="s">
        <v>38</v>
      </c>
      <c r="B31" s="4">
        <v>0.5952380952380952</v>
      </c>
      <c r="C31" s="4">
        <v>1.7838571428571428</v>
      </c>
      <c r="D31" s="4">
        <v>0.33368036090867836</v>
      </c>
      <c r="E31" s="1">
        <v>0.0</v>
      </c>
      <c r="F31" s="1">
        <v>3.0</v>
      </c>
      <c r="G31" s="1">
        <v>4.0</v>
      </c>
      <c r="H31" s="1">
        <v>26.0</v>
      </c>
      <c r="I31" s="1">
        <v>4.0</v>
      </c>
      <c r="J31" s="4">
        <v>0.7115384615384616</v>
      </c>
      <c r="K31" s="4">
        <f t="shared" si="38"/>
        <v>2.625</v>
      </c>
      <c r="L31" s="1">
        <v>2.0</v>
      </c>
      <c r="M31" s="1">
        <v>0.0</v>
      </c>
      <c r="N31" s="1">
        <v>7.0</v>
      </c>
      <c r="O31" s="1">
        <v>0.0</v>
      </c>
      <c r="P31" s="5">
        <v>1.04521882244714</v>
      </c>
      <c r="Q31" s="12">
        <f t="shared" si="39"/>
        <v>3.220238095</v>
      </c>
      <c r="R31" s="1">
        <f>'e1'!O12+'e2'!O12+'e3'!O12+'e4'!O12+'e5'!O12+'e6'!O12+'e7'!O12+'e8'!O12+'e9'!O12+'e10'!O12+'e11'!O12+'e12'!O12+e13a!O12+e13b!O12</f>
        <v>18</v>
      </c>
      <c r="S31" s="1">
        <v>11.0</v>
      </c>
      <c r="T31" s="1">
        <f>'e1'!P12+'e2'!P12+'e3'!P12+'e4'!P12+'e5'!P12+'e6'!P12+'e7'!P12+'e8'!P12+'e9'!P12+'e10'!P12+'e11'!P12+'e12'!P12+e13a!P12+e13b!P12</f>
        <v>0</v>
      </c>
      <c r="U31" s="1">
        <f t="shared" si="40"/>
        <v>1</v>
      </c>
      <c r="V31" s="1">
        <v>0.0</v>
      </c>
      <c r="W31" s="1">
        <v>0.0</v>
      </c>
      <c r="X31" s="1">
        <v>0.0</v>
      </c>
      <c r="Y31" s="1">
        <v>0.0</v>
      </c>
      <c r="Z31" s="1">
        <v>0.0</v>
      </c>
      <c r="AA31" s="1">
        <v>0.0</v>
      </c>
      <c r="AC31" s="1">
        <v>4.0</v>
      </c>
      <c r="AD31" s="1">
        <v>2.0</v>
      </c>
      <c r="AE31" s="1">
        <v>6.0</v>
      </c>
      <c r="AF31" s="1">
        <v>2.0</v>
      </c>
      <c r="AG31" s="1">
        <v>10.0</v>
      </c>
      <c r="AH31" s="1">
        <v>4.0</v>
      </c>
      <c r="AI31" s="1">
        <v>0.4</v>
      </c>
    </row>
    <row r="32" ht="12.75" customHeight="1">
      <c r="A32" s="3" t="s">
        <v>39</v>
      </c>
      <c r="B32" s="4">
        <v>0.5952380952380952</v>
      </c>
      <c r="C32" s="4">
        <v>1.383857142857143</v>
      </c>
      <c r="D32" s="4">
        <v>0.4301297271257011</v>
      </c>
      <c r="E32" s="1">
        <v>1.0</v>
      </c>
      <c r="F32" s="1">
        <v>2.0</v>
      </c>
      <c r="G32" s="1">
        <v>5.0</v>
      </c>
      <c r="H32" s="1">
        <v>21.0</v>
      </c>
      <c r="I32" s="1">
        <v>3.0</v>
      </c>
      <c r="J32" s="4">
        <v>0.5873015873015873</v>
      </c>
      <c r="K32" s="4">
        <f t="shared" si="38"/>
        <v>2.074074074</v>
      </c>
      <c r="L32" s="1">
        <v>2.0</v>
      </c>
      <c r="M32" s="1">
        <v>0.0</v>
      </c>
      <c r="N32" s="1">
        <v>7.0</v>
      </c>
      <c r="O32" s="1">
        <v>0.0</v>
      </c>
      <c r="P32" s="5">
        <v>1.0174313144272884</v>
      </c>
      <c r="Q32" s="12">
        <f t="shared" si="39"/>
        <v>2.669312169</v>
      </c>
      <c r="R32" s="1">
        <f>'e1'!O13+'e2'!O13+'e3'!O13+'e4'!O13+'e5'!O13+'e6'!O13+'e7'!O13+'e8'!O13+'e9'!O13+'e10'!O13+'e11'!O13+'e12'!O13+e13a!O13+e13b!O13</f>
        <v>15</v>
      </c>
      <c r="S32" s="1">
        <v>12.0</v>
      </c>
      <c r="T32" s="1">
        <f>'e1'!P13+'e2'!P13+'e3'!P13+'e4'!P13+'e5'!P13+'e6'!P13+'e7'!P13+'e8'!P13+'e9'!P13+'e10'!P13+'e11'!P13+'e12'!P13+e13a!P13+e13b!P13</f>
        <v>0</v>
      </c>
      <c r="U32" s="1">
        <f t="shared" si="40"/>
        <v>1</v>
      </c>
      <c r="V32" s="1">
        <v>0.0</v>
      </c>
      <c r="W32" s="1">
        <v>0.0</v>
      </c>
      <c r="X32" s="1">
        <v>0.0</v>
      </c>
      <c r="Y32" s="1">
        <v>0.0</v>
      </c>
      <c r="Z32" s="1">
        <v>0.0</v>
      </c>
      <c r="AA32" s="1">
        <v>0.0</v>
      </c>
      <c r="AC32" s="1">
        <v>3.0</v>
      </c>
      <c r="AD32" s="1">
        <v>2.0</v>
      </c>
      <c r="AE32" s="1">
        <v>5.0</v>
      </c>
      <c r="AF32" s="1">
        <v>2.0</v>
      </c>
      <c r="AG32" s="1">
        <v>8.0</v>
      </c>
      <c r="AH32" s="1">
        <v>4.0</v>
      </c>
      <c r="AI32" s="1">
        <v>0.5</v>
      </c>
    </row>
    <row r="33" ht="12.75" customHeight="1">
      <c r="A33" s="3" t="s">
        <v>40</v>
      </c>
      <c r="B33" s="4">
        <v>0.42857142857142855</v>
      </c>
      <c r="C33" s="4">
        <v>1.0538571428571428</v>
      </c>
      <c r="D33" s="4">
        <v>0.40666937779585194</v>
      </c>
      <c r="E33" s="1">
        <v>0.0</v>
      </c>
      <c r="F33" s="1">
        <v>1.0</v>
      </c>
      <c r="G33" s="1">
        <v>6.0</v>
      </c>
      <c r="H33" s="1">
        <v>15.0</v>
      </c>
      <c r="I33" s="1">
        <v>2.0</v>
      </c>
      <c r="J33" s="4">
        <v>0.3</v>
      </c>
      <c r="K33" s="4">
        <f t="shared" si="38"/>
        <v>1.4</v>
      </c>
      <c r="L33" s="1">
        <v>0.0</v>
      </c>
      <c r="M33" s="1">
        <v>0.0</v>
      </c>
      <c r="N33" s="1">
        <v>7.0</v>
      </c>
      <c r="O33" s="1">
        <v>0.0</v>
      </c>
      <c r="P33" s="5">
        <v>0.7066693777958519</v>
      </c>
      <c r="Q33" s="12">
        <f t="shared" si="39"/>
        <v>1.828571429</v>
      </c>
      <c r="R33" s="1">
        <f>'e1'!O14+'e2'!O14+'e3'!O14+'e4'!O14+'e5'!O14+'e6'!O14+'e7'!O14+'e8'!O14+'e9'!O14+'e10'!O14+'e11'!O14+'e12'!O14+e13a!O14+e13b!O14</f>
        <v>12</v>
      </c>
      <c r="S33" s="1">
        <v>13.0</v>
      </c>
      <c r="T33" s="1">
        <f>'e1'!P14+'e2'!P14+'e3'!P14+'e4'!P14+'e5'!P14+'e6'!P14+'e7'!P14+'e8'!P14+'e9'!P14+'e10'!P14+'e11'!P14+'e12'!P14+e13a!P14+e13b!P14</f>
        <v>0</v>
      </c>
      <c r="U33" s="1">
        <f t="shared" si="40"/>
        <v>1</v>
      </c>
      <c r="V33" s="1">
        <v>0.0</v>
      </c>
      <c r="W33" s="1">
        <v>0.0</v>
      </c>
      <c r="X33" s="1">
        <v>0.0</v>
      </c>
      <c r="Y33" s="1">
        <v>0.0</v>
      </c>
      <c r="Z33" s="1">
        <v>0.0</v>
      </c>
      <c r="AA33" s="1">
        <v>0.0</v>
      </c>
      <c r="AC33" s="1">
        <v>2.0</v>
      </c>
      <c r="AD33" s="1">
        <v>1.0</v>
      </c>
      <c r="AE33" s="1">
        <v>4.0</v>
      </c>
      <c r="AF33" s="1">
        <v>2.0</v>
      </c>
      <c r="AG33" s="1">
        <v>6.0</v>
      </c>
      <c r="AH33" s="1">
        <v>3.0</v>
      </c>
      <c r="AI33" s="1">
        <v>0.5</v>
      </c>
    </row>
    <row r="34" ht="12.75" customHeight="1">
      <c r="A34" s="7" t="s">
        <v>41</v>
      </c>
      <c r="B34" s="4">
        <v>0.125</v>
      </c>
      <c r="C34" s="4">
        <v>0.5538571428571428</v>
      </c>
      <c r="D34" s="4">
        <v>0.22568996646891928</v>
      </c>
      <c r="E34" s="1">
        <v>0.0</v>
      </c>
      <c r="F34" s="1">
        <v>1.0</v>
      </c>
      <c r="G34" s="1">
        <v>6.0</v>
      </c>
      <c r="H34" s="1">
        <v>15.0</v>
      </c>
      <c r="I34" s="1">
        <v>2.0</v>
      </c>
      <c r="J34" s="4">
        <v>0.3</v>
      </c>
      <c r="K34" s="4">
        <f t="shared" si="38"/>
        <v>1.4</v>
      </c>
      <c r="L34" s="1">
        <v>1.0</v>
      </c>
      <c r="M34" s="1">
        <v>0.0</v>
      </c>
      <c r="N34" s="1">
        <v>7.0</v>
      </c>
      <c r="O34" s="1">
        <v>0.0</v>
      </c>
      <c r="P34" s="5">
        <v>0.5256899664689193</v>
      </c>
      <c r="Q34" s="12">
        <f t="shared" si="39"/>
        <v>1.525</v>
      </c>
      <c r="R34" s="1">
        <f>'e1'!O15+'e2'!O15+'e3'!O15+'e4'!O15+'e5'!O15+'e6'!O15+'e7'!O15+'e8'!O15+'e9'!O15+'e10'!O15+'e11'!O15+'e12'!O15+e13a!O15+e13b!O15</f>
        <v>9</v>
      </c>
      <c r="S34" s="1">
        <v>14.0</v>
      </c>
      <c r="T34" s="1">
        <f>'e1'!P15+'e2'!P15+'e3'!P15+'e4'!P15+'e5'!P15+'e6'!P15+'e7'!P15+'e8'!P15+'e9'!P15+'e10'!P15+'e11'!P15+'e12'!P15+e13a!P15+e13b!P15</f>
        <v>0</v>
      </c>
      <c r="U34" s="1">
        <f t="shared" si="40"/>
        <v>1</v>
      </c>
      <c r="V34" s="1">
        <v>0.0</v>
      </c>
      <c r="W34" s="1">
        <v>0.0</v>
      </c>
      <c r="X34" s="1">
        <v>0.0</v>
      </c>
      <c r="Y34" s="1">
        <v>0.0</v>
      </c>
      <c r="Z34" s="1">
        <v>0.0</v>
      </c>
      <c r="AA34" s="1">
        <v>0.0</v>
      </c>
      <c r="AC34" s="1">
        <v>1.0</v>
      </c>
      <c r="AD34" s="1">
        <v>0.0</v>
      </c>
      <c r="AE34" s="1">
        <v>3.0</v>
      </c>
      <c r="AF34" s="1">
        <v>1.0</v>
      </c>
      <c r="AG34" s="1">
        <v>4.0</v>
      </c>
      <c r="AH34" s="1">
        <v>1.0</v>
      </c>
      <c r="AI34" s="1">
        <v>0.25</v>
      </c>
    </row>
    <row r="35" ht="12.75" customHeight="1">
      <c r="A35" s="7" t="s">
        <v>42</v>
      </c>
      <c r="B35" s="4">
        <v>0.125</v>
      </c>
      <c r="C35" s="4">
        <v>0.26785714285714285</v>
      </c>
      <c r="D35" s="4">
        <v>0.4666666666666667</v>
      </c>
      <c r="E35" s="1">
        <v>0.0</v>
      </c>
      <c r="F35" s="1">
        <v>0.0</v>
      </c>
      <c r="G35" s="1">
        <v>7.0</v>
      </c>
      <c r="H35" s="1">
        <v>8.0</v>
      </c>
      <c r="I35" s="1">
        <v>1.0</v>
      </c>
      <c r="J35" s="4">
        <v>-0.875</v>
      </c>
      <c r="K35" s="4">
        <f t="shared" si="38"/>
        <v>0</v>
      </c>
      <c r="L35" s="1">
        <v>0.0</v>
      </c>
      <c r="M35" s="1">
        <v>0.0</v>
      </c>
      <c r="N35" s="1">
        <v>7.0</v>
      </c>
      <c r="O35" s="1">
        <v>0.0</v>
      </c>
      <c r="P35" s="5">
        <v>-0.4083333333333333</v>
      </c>
      <c r="Q35" s="12">
        <f t="shared" si="39"/>
        <v>0.125</v>
      </c>
      <c r="R35" s="1">
        <f>'e1'!O16+'e2'!O16+'e3'!O16+'e4'!O16+'e5'!O16+'e6'!O16+'e7'!O16+'e8'!O16+'e9'!O16+'e10'!O16+'e11'!O16+'e12'!O16+e13a!O16+e13b!O16</f>
        <v>6</v>
      </c>
      <c r="S35" s="1">
        <v>15.0</v>
      </c>
      <c r="T35" s="1">
        <f>'e1'!P16+'e2'!P16+'e3'!P16+'e4'!P16+'e5'!P16+'e6'!P16+'e7'!P16+'e8'!P16+'e9'!P16+'e10'!P16+'e11'!P16+'e12'!P16+e13a!P16+e13b!P16</f>
        <v>0</v>
      </c>
      <c r="U35" s="1">
        <f t="shared" si="40"/>
        <v>1</v>
      </c>
      <c r="V35" s="1">
        <v>0.0</v>
      </c>
      <c r="W35" s="1">
        <v>0.0</v>
      </c>
      <c r="X35" s="1">
        <v>0.0</v>
      </c>
      <c r="Y35" s="1">
        <v>0.0</v>
      </c>
      <c r="Z35" s="1">
        <v>0.0</v>
      </c>
      <c r="AA35" s="1">
        <v>0.0</v>
      </c>
      <c r="AC35" s="1">
        <v>0.0</v>
      </c>
      <c r="AD35" s="1">
        <v>0.0</v>
      </c>
      <c r="AE35" s="1">
        <v>2.0</v>
      </c>
      <c r="AF35" s="1">
        <v>1.0</v>
      </c>
      <c r="AG35" s="1">
        <v>2.0</v>
      </c>
      <c r="AH35" s="1">
        <v>1.0</v>
      </c>
      <c r="AI35" s="1">
        <v>0.5</v>
      </c>
    </row>
    <row r="36" ht="12.75" customHeight="1">
      <c r="A36" s="3" t="s">
        <v>43</v>
      </c>
      <c r="B36" s="4">
        <v>0.0</v>
      </c>
      <c r="C36" s="4">
        <v>0.125</v>
      </c>
      <c r="D36" s="4">
        <v>0.0</v>
      </c>
      <c r="E36" s="1">
        <v>0.0</v>
      </c>
      <c r="F36" s="1">
        <v>0.0</v>
      </c>
      <c r="G36" s="1">
        <v>7.0</v>
      </c>
      <c r="H36" s="1">
        <v>8.0</v>
      </c>
      <c r="I36" s="1">
        <v>1.0</v>
      </c>
      <c r="J36" s="4">
        <v>-0.875</v>
      </c>
      <c r="K36" s="4">
        <f t="shared" si="38"/>
        <v>0</v>
      </c>
      <c r="L36" s="1">
        <v>0.0</v>
      </c>
      <c r="M36" s="1">
        <v>0.0</v>
      </c>
      <c r="N36" s="1">
        <v>7.0</v>
      </c>
      <c r="O36" s="1">
        <v>0.0</v>
      </c>
      <c r="P36" s="5">
        <v>-0.875</v>
      </c>
      <c r="Q36" s="12">
        <f t="shared" si="39"/>
        <v>0</v>
      </c>
      <c r="R36" s="1">
        <f>'e1'!O17+'e2'!O17+'e3'!O17+'e4'!O17+'e5'!O17+'e6'!O17+'e7'!O17+'e8'!O17+'e9'!O17+'e10'!O17+'e11'!O17+'e12'!O17+e13a!O17+e13b!O17</f>
        <v>3</v>
      </c>
      <c r="S36" s="1">
        <v>16.0</v>
      </c>
      <c r="T36" s="1">
        <f>'e1'!P17+'e2'!P17+'e3'!P17+'e4'!P17+'e5'!P17+'e6'!P17+'e7'!P17+'e8'!P17+'e9'!P17+'e10'!P17+'e11'!P17+'e12'!P17+e13a!P17+e13b!P17</f>
        <v>0</v>
      </c>
      <c r="U36" s="1">
        <f t="shared" si="40"/>
        <v>1</v>
      </c>
      <c r="V36" s="1">
        <v>0.0</v>
      </c>
      <c r="W36" s="1">
        <v>0.0</v>
      </c>
      <c r="X36" s="1">
        <v>0.0</v>
      </c>
      <c r="Y36" s="1">
        <v>0.0</v>
      </c>
      <c r="Z36" s="1">
        <v>0.0</v>
      </c>
      <c r="AA36" s="1">
        <v>0.0</v>
      </c>
      <c r="AC36" s="1">
        <v>0.0</v>
      </c>
      <c r="AD36" s="1">
        <v>0.0</v>
      </c>
      <c r="AE36" s="1">
        <v>1.0</v>
      </c>
      <c r="AF36" s="1">
        <v>0.0</v>
      </c>
      <c r="AG36" s="1">
        <v>1.0</v>
      </c>
      <c r="AH36" s="1">
        <v>0.0</v>
      </c>
      <c r="AI36" s="1">
        <v>0.0</v>
      </c>
    </row>
    <row r="37" ht="12.75" customHeight="1"/>
    <row r="38"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ht="12.75" customHeight="1"/>
    <row r="40" ht="12.75" customHeight="1">
      <c r="A40" s="14" t="s">
        <v>51</v>
      </c>
    </row>
    <row r="41" ht="16.5" customHeight="1">
      <c r="B41" s="1" t="s">
        <v>1</v>
      </c>
      <c r="C41" s="1" t="s">
        <v>2</v>
      </c>
      <c r="D41" s="1" t="s">
        <v>3</v>
      </c>
      <c r="E41" s="1" t="s">
        <v>4</v>
      </c>
      <c r="F41" s="1" t="s">
        <v>5</v>
      </c>
      <c r="G41" s="1" t="s">
        <v>6</v>
      </c>
      <c r="H41" s="1" t="s">
        <v>7</v>
      </c>
      <c r="I41" s="1" t="s">
        <v>8</v>
      </c>
      <c r="J41" s="1" t="s">
        <v>9</v>
      </c>
      <c r="K41" s="1" t="s">
        <v>45</v>
      </c>
      <c r="L41" s="1" t="s">
        <v>10</v>
      </c>
      <c r="M41" s="1" t="s">
        <v>11</v>
      </c>
      <c r="N41" s="1" t="s">
        <v>12</v>
      </c>
      <c r="O41" s="9" t="s">
        <v>13</v>
      </c>
      <c r="P41" s="2" t="s">
        <v>14</v>
      </c>
      <c r="Q41" s="11" t="s">
        <v>46</v>
      </c>
      <c r="R41" s="9" t="s">
        <v>47</v>
      </c>
      <c r="S41" s="1" t="s">
        <v>48</v>
      </c>
      <c r="T41" s="1" t="s">
        <v>49</v>
      </c>
      <c r="U41" s="1" t="s">
        <v>50</v>
      </c>
      <c r="V41" s="1" t="s">
        <v>15</v>
      </c>
      <c r="W41" s="1" t="s">
        <v>16</v>
      </c>
      <c r="X41" s="1" t="s">
        <v>17</v>
      </c>
      <c r="Y41" s="1" t="s">
        <v>18</v>
      </c>
      <c r="Z41" s="1" t="s">
        <v>19</v>
      </c>
      <c r="AA41" s="1" t="s">
        <v>20</v>
      </c>
      <c r="AC41" s="1" t="s">
        <v>21</v>
      </c>
      <c r="AD41" s="1" t="s">
        <v>22</v>
      </c>
      <c r="AE41" s="1" t="s">
        <v>23</v>
      </c>
      <c r="AF41" s="1" t="s">
        <v>24</v>
      </c>
      <c r="AG41" s="1" t="s">
        <v>25</v>
      </c>
      <c r="AH41" s="1" t="s">
        <v>26</v>
      </c>
      <c r="AI41" s="1" t="s">
        <v>27</v>
      </c>
    </row>
    <row r="42" ht="12.75" customHeight="1">
      <c r="A42" s="3" t="s">
        <v>28</v>
      </c>
      <c r="B42" s="4">
        <v>5.378571428571428</v>
      </c>
      <c r="C42" s="4">
        <v>12.367190476190476</v>
      </c>
      <c r="D42" s="4">
        <v>0.43490649221634814</v>
      </c>
      <c r="E42" s="1">
        <v>1.0</v>
      </c>
      <c r="F42" s="1">
        <v>9.0</v>
      </c>
      <c r="G42" s="1">
        <v>0.0</v>
      </c>
      <c r="H42" s="1">
        <v>66.0</v>
      </c>
      <c r="I42" s="1">
        <v>11.0</v>
      </c>
      <c r="J42" s="4">
        <v>0.8181818181818182</v>
      </c>
      <c r="K42" s="4">
        <v>5.7272727272727275</v>
      </c>
      <c r="L42" s="1">
        <v>11.0</v>
      </c>
      <c r="M42" s="1">
        <v>7.0</v>
      </c>
      <c r="N42" s="1">
        <v>7.0</v>
      </c>
      <c r="O42" s="4">
        <v>1.0</v>
      </c>
      <c r="P42" s="5">
        <v>2.2530883103981663</v>
      </c>
      <c r="Q42" s="12">
        <v>17.105844155844157</v>
      </c>
      <c r="R42" s="1">
        <v>39.0</v>
      </c>
      <c r="S42" s="1">
        <v>1.0</v>
      </c>
      <c r="T42" s="1">
        <v>0.0</v>
      </c>
      <c r="U42" s="1">
        <v>2.0</v>
      </c>
      <c r="V42" s="1">
        <v>2.0</v>
      </c>
      <c r="W42" s="1">
        <v>1.0</v>
      </c>
      <c r="X42" s="1">
        <v>8.0</v>
      </c>
      <c r="Y42" s="1">
        <v>3.0</v>
      </c>
      <c r="Z42" s="1">
        <v>10.0</v>
      </c>
      <c r="AA42" s="1">
        <v>4.0</v>
      </c>
      <c r="AC42" s="1">
        <v>6.0</v>
      </c>
      <c r="AD42" s="1">
        <v>5.0</v>
      </c>
      <c r="AE42" s="1">
        <v>6.0</v>
      </c>
      <c r="AF42" s="1">
        <v>2.0</v>
      </c>
      <c r="AG42" s="1">
        <v>12.0</v>
      </c>
      <c r="AH42" s="1">
        <v>7.0</v>
      </c>
      <c r="AI42" s="1">
        <v>0.5833333333333334</v>
      </c>
    </row>
    <row r="43" ht="12.75" customHeight="1">
      <c r="A43" s="3" t="s">
        <v>29</v>
      </c>
      <c r="B43" s="4">
        <v>2.5952380952380953</v>
      </c>
      <c r="C43" s="4">
        <v>12.367190476190476</v>
      </c>
      <c r="D43" s="4">
        <v>0.20984863944923396</v>
      </c>
      <c r="E43" s="1">
        <v>2.0</v>
      </c>
      <c r="F43" s="1">
        <v>10.0</v>
      </c>
      <c r="G43" s="1">
        <v>1.0</v>
      </c>
      <c r="H43" s="1">
        <v>65.0</v>
      </c>
      <c r="I43" s="1">
        <v>10.0</v>
      </c>
      <c r="J43" s="4">
        <v>0.9984615384615385</v>
      </c>
      <c r="K43" s="4">
        <v>5.6</v>
      </c>
      <c r="L43" s="1">
        <v>9.0</v>
      </c>
      <c r="M43" s="1">
        <v>0.0</v>
      </c>
      <c r="N43" s="1">
        <v>7.0</v>
      </c>
      <c r="O43" s="4">
        <v>0.0</v>
      </c>
      <c r="P43" s="5">
        <v>1.2083101779107726</v>
      </c>
      <c r="Q43" s="12">
        <v>8.195238095238095</v>
      </c>
      <c r="R43" s="1">
        <v>39.0</v>
      </c>
      <c r="S43" s="1">
        <v>2.0</v>
      </c>
      <c r="T43" s="1">
        <v>6.0</v>
      </c>
      <c r="U43" s="1">
        <v>0.0</v>
      </c>
      <c r="V43" s="1">
        <v>2.0</v>
      </c>
      <c r="W43" s="1">
        <v>1.0</v>
      </c>
      <c r="X43" s="1">
        <v>8.0</v>
      </c>
      <c r="Y43" s="1">
        <v>1.0</v>
      </c>
      <c r="Z43" s="1">
        <v>10.0</v>
      </c>
      <c r="AA43" s="1">
        <v>2.0</v>
      </c>
      <c r="AC43" s="1">
        <v>6.0</v>
      </c>
      <c r="AD43" s="1">
        <v>2.0</v>
      </c>
      <c r="AE43" s="1">
        <v>6.0</v>
      </c>
      <c r="AF43" s="1">
        <v>2.0</v>
      </c>
      <c r="AG43" s="1">
        <v>12.0</v>
      </c>
      <c r="AH43" s="1">
        <v>4.0</v>
      </c>
      <c r="AI43" s="1">
        <v>0.3333333333333333</v>
      </c>
    </row>
    <row r="44" ht="12.75" customHeight="1">
      <c r="A44" s="7" t="s">
        <v>30</v>
      </c>
      <c r="B44" s="4">
        <v>0.9083333333333332</v>
      </c>
      <c r="C44" s="4">
        <v>12.367190476190476</v>
      </c>
      <c r="D44" s="4">
        <v>0.07344702380723188</v>
      </c>
      <c r="E44" s="1">
        <v>1.0</v>
      </c>
      <c r="F44" s="1">
        <v>6.0</v>
      </c>
      <c r="G44" s="1">
        <v>5.0</v>
      </c>
      <c r="H44" s="1">
        <v>55.0</v>
      </c>
      <c r="I44" s="1">
        <v>8.0</v>
      </c>
      <c r="J44" s="4">
        <v>0.7386363636363636</v>
      </c>
      <c r="K44" s="4">
        <v>2.3333333333333335</v>
      </c>
      <c r="L44" s="1">
        <v>5.0</v>
      </c>
      <c r="M44" s="1">
        <v>0.0</v>
      </c>
      <c r="N44" s="1">
        <v>7.0</v>
      </c>
      <c r="O44" s="1">
        <v>0.0</v>
      </c>
      <c r="P44" s="5">
        <v>0.8120833874435955</v>
      </c>
      <c r="Q44" s="12">
        <v>3.2416666666666667</v>
      </c>
      <c r="R44" s="1">
        <v>38.0</v>
      </c>
      <c r="S44" s="1">
        <v>3.0</v>
      </c>
      <c r="T44" s="1">
        <v>4.0</v>
      </c>
      <c r="U44" s="1">
        <v>2.0</v>
      </c>
      <c r="V44" s="1">
        <v>2.0</v>
      </c>
      <c r="W44" s="1">
        <v>0.0</v>
      </c>
      <c r="X44" s="1">
        <v>8.0</v>
      </c>
      <c r="Y44" s="1">
        <v>0.0</v>
      </c>
      <c r="Z44" s="1">
        <v>10.0</v>
      </c>
      <c r="AA44" s="1">
        <v>0.0</v>
      </c>
      <c r="AC44" s="1">
        <v>6.0</v>
      </c>
      <c r="AD44" s="1">
        <v>1.0</v>
      </c>
      <c r="AE44" s="1">
        <v>6.0</v>
      </c>
      <c r="AF44" s="1">
        <v>4.0</v>
      </c>
      <c r="AG44" s="1">
        <v>12.0</v>
      </c>
      <c r="AH44" s="1">
        <v>5.0</v>
      </c>
      <c r="AI44" s="1">
        <v>0.4166666666666667</v>
      </c>
    </row>
    <row r="45" ht="12.75" customHeight="1">
      <c r="A45" s="3" t="s">
        <v>31</v>
      </c>
      <c r="B45" s="4">
        <v>0.7952380952380952</v>
      </c>
      <c r="C45" s="4">
        <v>11.367190476190476</v>
      </c>
      <c r="D45" s="4">
        <v>0.0699590718483857</v>
      </c>
      <c r="E45" s="1">
        <v>1.0</v>
      </c>
      <c r="F45" s="1">
        <v>7.0</v>
      </c>
      <c r="G45" s="1">
        <v>7.0</v>
      </c>
      <c r="H45" s="1">
        <v>65.0</v>
      </c>
      <c r="I45" s="1">
        <v>10.0</v>
      </c>
      <c r="J45" s="4">
        <v>0.6892307692307693</v>
      </c>
      <c r="K45" s="4">
        <v>1.7818181818181817</v>
      </c>
      <c r="L45" s="1">
        <v>6.0</v>
      </c>
      <c r="M45" s="1">
        <v>0.0</v>
      </c>
      <c r="N45" s="1">
        <v>7.0</v>
      </c>
      <c r="O45" s="1">
        <v>0.0</v>
      </c>
      <c r="P45" s="5">
        <v>0.759189841079155</v>
      </c>
      <c r="Q45" s="12">
        <v>2.577056277056277</v>
      </c>
      <c r="R45" s="1">
        <v>37.0</v>
      </c>
      <c r="S45" s="1">
        <v>4.0</v>
      </c>
      <c r="T45" s="1">
        <v>7.0</v>
      </c>
      <c r="U45" s="1">
        <v>3.0</v>
      </c>
      <c r="V45" s="1">
        <v>2.0</v>
      </c>
      <c r="W45" s="1">
        <v>0.0</v>
      </c>
      <c r="X45" s="1">
        <v>7.0</v>
      </c>
      <c r="Y45" s="1">
        <v>0.0</v>
      </c>
      <c r="Z45" s="1">
        <v>9.0</v>
      </c>
      <c r="AA45" s="1">
        <v>0.0</v>
      </c>
      <c r="AC45" s="1">
        <v>6.0</v>
      </c>
      <c r="AD45" s="1">
        <v>3.0</v>
      </c>
      <c r="AE45" s="1">
        <v>6.0</v>
      </c>
      <c r="AF45" s="1">
        <v>2.0</v>
      </c>
      <c r="AG45" s="1">
        <v>12.0</v>
      </c>
      <c r="AH45" s="1">
        <v>5.0</v>
      </c>
      <c r="AI45" s="1">
        <v>0.4166666666666667</v>
      </c>
    </row>
    <row r="46" ht="12.75" customHeight="1">
      <c r="A46" s="7" t="s">
        <v>32</v>
      </c>
      <c r="B46" s="4">
        <v>1.8583333333333334</v>
      </c>
      <c r="C46" s="4">
        <v>10.367190476190476</v>
      </c>
      <c r="D46" s="4">
        <v>0.17925139290159892</v>
      </c>
      <c r="E46" s="1">
        <v>1.0</v>
      </c>
      <c r="F46" s="1">
        <v>4.0</v>
      </c>
      <c r="G46" s="1">
        <v>6.0</v>
      </c>
      <c r="H46" s="1">
        <v>50.0</v>
      </c>
      <c r="I46" s="1">
        <v>7.0</v>
      </c>
      <c r="J46" s="4">
        <v>0.5542857142857143</v>
      </c>
      <c r="K46" s="4">
        <v>1.6</v>
      </c>
      <c r="L46" s="1">
        <v>4.0</v>
      </c>
      <c r="M46" s="1">
        <v>0.0</v>
      </c>
      <c r="N46" s="1">
        <v>7.0</v>
      </c>
      <c r="O46" s="1">
        <v>0.0</v>
      </c>
      <c r="P46" s="5">
        <v>0.7335371071873131</v>
      </c>
      <c r="Q46" s="12">
        <v>3.4583333333333335</v>
      </c>
      <c r="R46" s="1">
        <v>36.0</v>
      </c>
      <c r="S46" s="1">
        <v>5.0</v>
      </c>
      <c r="T46" s="1">
        <v>2.0</v>
      </c>
      <c r="U46" s="1">
        <v>3.0</v>
      </c>
      <c r="V46" s="1">
        <v>2.0</v>
      </c>
      <c r="W46" s="1">
        <v>0.0</v>
      </c>
      <c r="X46" s="1">
        <v>6.0</v>
      </c>
      <c r="Y46" s="1">
        <v>1.0</v>
      </c>
      <c r="Z46" s="1">
        <v>8.0</v>
      </c>
      <c r="AA46" s="1">
        <v>1.0</v>
      </c>
      <c r="AC46" s="1">
        <v>6.0</v>
      </c>
      <c r="AD46" s="1">
        <v>1.0</v>
      </c>
      <c r="AE46" s="1">
        <v>6.0</v>
      </c>
      <c r="AF46" s="1">
        <v>4.0</v>
      </c>
      <c r="AG46" s="1">
        <v>12.0</v>
      </c>
      <c r="AH46" s="1">
        <v>5.0</v>
      </c>
      <c r="AI46" s="1">
        <v>0.4166666666666667</v>
      </c>
    </row>
    <row r="47" ht="12.75" customHeight="1">
      <c r="A47" s="7" t="s">
        <v>33</v>
      </c>
      <c r="B47" s="4">
        <v>2.2416666666666663</v>
      </c>
      <c r="C47" s="4">
        <v>8.367190476190476</v>
      </c>
      <c r="D47" s="4">
        <v>0.2679115137925343</v>
      </c>
      <c r="E47" s="1">
        <v>2.0</v>
      </c>
      <c r="F47" s="1">
        <v>4.0</v>
      </c>
      <c r="G47" s="1">
        <v>6.0</v>
      </c>
      <c r="H47" s="1">
        <v>45.0</v>
      </c>
      <c r="I47" s="1">
        <v>6.0</v>
      </c>
      <c r="J47" s="4">
        <v>0.6444444444444445</v>
      </c>
      <c r="K47" s="4">
        <v>1.8666666666666667</v>
      </c>
      <c r="L47" s="1">
        <v>4.0</v>
      </c>
      <c r="M47" s="1">
        <v>0.0</v>
      </c>
      <c r="N47" s="1">
        <v>7.0</v>
      </c>
      <c r="O47" s="1">
        <v>0.0</v>
      </c>
      <c r="P47" s="5">
        <v>0.9123559582369788</v>
      </c>
      <c r="Q47" s="12">
        <v>4.1083333333333325</v>
      </c>
      <c r="R47" s="1">
        <v>33.0</v>
      </c>
      <c r="S47" s="1">
        <v>6.0</v>
      </c>
      <c r="T47" s="1">
        <v>0.0</v>
      </c>
      <c r="U47" s="1">
        <v>2.0</v>
      </c>
      <c r="V47" s="1">
        <v>1.0</v>
      </c>
      <c r="W47" s="1">
        <v>0.0</v>
      </c>
      <c r="X47" s="1">
        <v>5.0</v>
      </c>
      <c r="Y47" s="1">
        <v>1.0</v>
      </c>
      <c r="Z47" s="1">
        <v>6.0</v>
      </c>
      <c r="AA47" s="1">
        <v>1.0</v>
      </c>
      <c r="AC47" s="1">
        <v>6.0</v>
      </c>
      <c r="AD47" s="1">
        <v>3.0</v>
      </c>
      <c r="AE47" s="1">
        <v>6.0</v>
      </c>
      <c r="AF47" s="1">
        <v>3.0</v>
      </c>
      <c r="AG47" s="1">
        <v>12.0</v>
      </c>
      <c r="AH47" s="1">
        <v>6.0</v>
      </c>
      <c r="AI47" s="1">
        <v>0.5</v>
      </c>
    </row>
    <row r="48" ht="12.75" customHeight="1">
      <c r="A48" s="7" t="s">
        <v>34</v>
      </c>
      <c r="B48" s="4">
        <v>0.8583333333333333</v>
      </c>
      <c r="C48" s="4">
        <v>7.367190476190476</v>
      </c>
      <c r="D48" s="4">
        <v>0.11650755279197987</v>
      </c>
      <c r="E48" s="1">
        <v>1.0</v>
      </c>
      <c r="F48" s="1">
        <v>3.0</v>
      </c>
      <c r="G48" s="1">
        <v>11.0</v>
      </c>
      <c r="H48" s="1">
        <v>39.0</v>
      </c>
      <c r="I48" s="1">
        <v>5.0</v>
      </c>
      <c r="J48" s="4">
        <v>0.5435897435897437</v>
      </c>
      <c r="K48" s="4">
        <v>1.12</v>
      </c>
      <c r="L48" s="1">
        <v>1.0</v>
      </c>
      <c r="M48" s="1">
        <v>0.0</v>
      </c>
      <c r="N48" s="1">
        <v>7.0</v>
      </c>
      <c r="O48" s="1">
        <v>0.0</v>
      </c>
      <c r="P48" s="5">
        <v>0.6600972963817235</v>
      </c>
      <c r="Q48" s="12">
        <v>1.9783333333333335</v>
      </c>
      <c r="R48" s="1">
        <v>30.0</v>
      </c>
      <c r="S48" s="1">
        <v>7.0</v>
      </c>
      <c r="T48" s="1">
        <v>2.0</v>
      </c>
      <c r="U48" s="1">
        <v>2.0</v>
      </c>
      <c r="V48" s="1">
        <v>1.0</v>
      </c>
      <c r="W48" s="1">
        <v>0.0</v>
      </c>
      <c r="X48" s="1">
        <v>4.0</v>
      </c>
      <c r="Y48" s="1">
        <v>0.0</v>
      </c>
      <c r="Z48" s="1">
        <v>5.0</v>
      </c>
      <c r="AA48" s="1">
        <v>0.0</v>
      </c>
      <c r="AC48" s="1">
        <v>6.0</v>
      </c>
      <c r="AD48" s="1">
        <v>1.0</v>
      </c>
      <c r="AE48" s="1">
        <v>6.0</v>
      </c>
      <c r="AF48" s="1">
        <v>4.0</v>
      </c>
      <c r="AG48" s="1">
        <v>12.0</v>
      </c>
      <c r="AH48" s="1">
        <v>5.0</v>
      </c>
      <c r="AI48" s="1">
        <v>0.4166666666666667</v>
      </c>
    </row>
    <row r="49" ht="12.75" customHeight="1">
      <c r="A49" s="7" t="s">
        <v>35</v>
      </c>
      <c r="B49" s="4">
        <v>3.1083333333333334</v>
      </c>
      <c r="C49" s="4">
        <v>5.367190476190476</v>
      </c>
      <c r="D49" s="4">
        <v>0.5791360204416606</v>
      </c>
      <c r="E49" s="1">
        <v>0.0</v>
      </c>
      <c r="F49" s="1">
        <v>2.0</v>
      </c>
      <c r="G49" s="1">
        <v>5.0</v>
      </c>
      <c r="H49" s="1">
        <v>32.0</v>
      </c>
      <c r="I49" s="1">
        <v>4.0</v>
      </c>
      <c r="J49" s="4">
        <v>0.4609375</v>
      </c>
      <c r="K49" s="4">
        <v>1.5555555555555556</v>
      </c>
      <c r="L49" s="1">
        <v>3.0</v>
      </c>
      <c r="M49" s="1">
        <v>0.0</v>
      </c>
      <c r="N49" s="1">
        <v>7.0</v>
      </c>
      <c r="O49" s="1">
        <v>0.0</v>
      </c>
      <c r="P49" s="5">
        <v>1.0400735204416605</v>
      </c>
      <c r="Q49" s="12">
        <v>4.663888888888889</v>
      </c>
      <c r="R49" s="1">
        <v>27.0</v>
      </c>
      <c r="S49" s="1">
        <v>8.0</v>
      </c>
      <c r="T49" s="1">
        <v>0.0</v>
      </c>
      <c r="U49" s="1">
        <v>2.0</v>
      </c>
      <c r="V49" s="1">
        <v>0.0</v>
      </c>
      <c r="W49" s="1">
        <v>0.0</v>
      </c>
      <c r="X49" s="1">
        <v>3.0</v>
      </c>
      <c r="Y49" s="1">
        <v>2.0</v>
      </c>
      <c r="Z49" s="1">
        <v>3.0</v>
      </c>
      <c r="AA49" s="1">
        <v>2.0</v>
      </c>
      <c r="AC49" s="1">
        <v>6.0</v>
      </c>
      <c r="AD49" s="1">
        <v>2.0</v>
      </c>
      <c r="AE49" s="1">
        <v>6.0</v>
      </c>
      <c r="AF49" s="1">
        <v>4.0</v>
      </c>
      <c r="AG49" s="1">
        <v>12.0</v>
      </c>
      <c r="AH49" s="1">
        <v>6.0</v>
      </c>
      <c r="AI49" s="1">
        <v>0.5</v>
      </c>
    </row>
    <row r="50" ht="12.75" customHeight="1">
      <c r="A50" s="7" t="s">
        <v>36</v>
      </c>
      <c r="B50" s="4">
        <v>1.1916666666666667</v>
      </c>
      <c r="C50" s="4">
        <v>4.117190476190476</v>
      </c>
      <c r="D50" s="4">
        <v>0.28943685592347995</v>
      </c>
      <c r="E50" s="1">
        <v>0.0</v>
      </c>
      <c r="F50" s="1">
        <v>2.0</v>
      </c>
      <c r="G50" s="1">
        <v>4.0</v>
      </c>
      <c r="H50" s="1">
        <v>24.0</v>
      </c>
      <c r="I50" s="1">
        <v>3.0</v>
      </c>
      <c r="J50" s="4">
        <v>0.611111111111111</v>
      </c>
      <c r="K50" s="4">
        <v>2.3333333333333335</v>
      </c>
      <c r="L50" s="1">
        <v>2.0</v>
      </c>
      <c r="M50" s="1">
        <v>0.0</v>
      </c>
      <c r="N50" s="1">
        <v>7.0</v>
      </c>
      <c r="O50" s="1">
        <v>0.0</v>
      </c>
      <c r="P50" s="5">
        <v>0.9005479670345911</v>
      </c>
      <c r="Q50" s="12">
        <v>3.5250000000000004</v>
      </c>
      <c r="R50" s="1">
        <v>24.0</v>
      </c>
      <c r="S50" s="1">
        <v>9.0</v>
      </c>
      <c r="T50" s="1">
        <v>5.0</v>
      </c>
      <c r="U50" s="1">
        <v>1.0</v>
      </c>
      <c r="V50" s="1">
        <v>0.0</v>
      </c>
      <c r="W50" s="1">
        <v>0.0</v>
      </c>
      <c r="X50" s="1">
        <v>2.0</v>
      </c>
      <c r="Y50" s="1">
        <v>0.0</v>
      </c>
      <c r="Z50" s="1">
        <v>2.0</v>
      </c>
      <c r="AA50" s="1">
        <v>0.0</v>
      </c>
      <c r="AC50" s="1">
        <v>5.0</v>
      </c>
      <c r="AD50" s="1">
        <v>2.0</v>
      </c>
      <c r="AE50" s="1">
        <v>6.0</v>
      </c>
      <c r="AF50" s="1">
        <v>4.0</v>
      </c>
      <c r="AG50" s="1">
        <v>11.0</v>
      </c>
      <c r="AH50" s="1">
        <v>6.0</v>
      </c>
      <c r="AI50" s="1">
        <v>0.5454545454545454</v>
      </c>
    </row>
    <row r="51" ht="12.75" customHeight="1">
      <c r="A51" s="3" t="s">
        <v>37</v>
      </c>
      <c r="B51" s="4">
        <v>0.7952380952380952</v>
      </c>
      <c r="C51" s="4">
        <v>2.783857142857143</v>
      </c>
      <c r="D51" s="4">
        <v>0.28566052582063256</v>
      </c>
      <c r="E51" s="1">
        <v>0.0</v>
      </c>
      <c r="F51" s="1">
        <v>3.0</v>
      </c>
      <c r="G51" s="1">
        <v>11.0</v>
      </c>
      <c r="H51" s="1">
        <v>36.0</v>
      </c>
      <c r="I51" s="1">
        <v>5.0</v>
      </c>
      <c r="J51" s="4">
        <v>0.538888888888889</v>
      </c>
      <c r="K51" s="4">
        <v>1.12</v>
      </c>
      <c r="L51" s="1">
        <v>3.0</v>
      </c>
      <c r="M51" s="1">
        <v>0.0</v>
      </c>
      <c r="N51" s="1">
        <v>7.0</v>
      </c>
      <c r="O51" s="1">
        <v>0.0</v>
      </c>
      <c r="P51" s="5">
        <v>0.8245494147095216</v>
      </c>
      <c r="Q51" s="12">
        <v>1.9152380952380952</v>
      </c>
      <c r="R51" s="1">
        <v>21.0</v>
      </c>
      <c r="S51" s="1">
        <v>10.0</v>
      </c>
      <c r="T51" s="1">
        <v>2.0</v>
      </c>
      <c r="U51" s="1">
        <v>2.0</v>
      </c>
      <c r="V51" s="1">
        <v>0.0</v>
      </c>
      <c r="W51" s="1">
        <v>0.0</v>
      </c>
      <c r="X51" s="1">
        <v>1.0</v>
      </c>
      <c r="Y51" s="1">
        <v>0.0</v>
      </c>
      <c r="Z51" s="1">
        <v>1.0</v>
      </c>
      <c r="AA51" s="1">
        <v>0.0</v>
      </c>
      <c r="AC51" s="1">
        <v>4.0</v>
      </c>
      <c r="AD51" s="1">
        <v>3.0</v>
      </c>
      <c r="AE51" s="1">
        <v>6.0</v>
      </c>
      <c r="AF51" s="1">
        <v>2.0</v>
      </c>
      <c r="AG51" s="1">
        <v>10.0</v>
      </c>
      <c r="AH51" s="1">
        <v>5.0</v>
      </c>
      <c r="AI51" s="1">
        <v>0.5</v>
      </c>
    </row>
    <row r="52" ht="12.75" customHeight="1">
      <c r="A52" s="3" t="s">
        <v>38</v>
      </c>
      <c r="B52" s="4">
        <v>0.5952380952380952</v>
      </c>
      <c r="C52" s="4">
        <v>1.7838571428571428</v>
      </c>
      <c r="D52" s="4">
        <v>0.33368036090867836</v>
      </c>
      <c r="E52" s="1">
        <v>0.0</v>
      </c>
      <c r="F52" s="1">
        <v>3.0</v>
      </c>
      <c r="G52" s="1">
        <v>4.0</v>
      </c>
      <c r="H52" s="1">
        <v>26.0</v>
      </c>
      <c r="I52" s="1">
        <v>4.0</v>
      </c>
      <c r="J52" s="4">
        <v>0.7115384615384616</v>
      </c>
      <c r="K52" s="4">
        <v>2.625</v>
      </c>
      <c r="L52" s="1">
        <v>2.0</v>
      </c>
      <c r="M52" s="1">
        <v>0.0</v>
      </c>
      <c r="N52" s="1">
        <v>7.0</v>
      </c>
      <c r="O52" s="1">
        <v>0.0</v>
      </c>
      <c r="P52" s="5">
        <v>1.04521882244714</v>
      </c>
      <c r="Q52" s="12">
        <v>3.2202380952380953</v>
      </c>
      <c r="R52" s="1">
        <v>18.0</v>
      </c>
      <c r="S52" s="1">
        <v>11.0</v>
      </c>
      <c r="T52" s="1">
        <v>0.0</v>
      </c>
      <c r="U52" s="1">
        <v>1.0</v>
      </c>
      <c r="V52" s="1">
        <v>0.0</v>
      </c>
      <c r="W52" s="1">
        <v>0.0</v>
      </c>
      <c r="X52" s="1">
        <v>0.0</v>
      </c>
      <c r="Y52" s="1">
        <v>0.0</v>
      </c>
      <c r="Z52" s="1">
        <v>0.0</v>
      </c>
      <c r="AA52" s="1">
        <v>0.0</v>
      </c>
      <c r="AC52" s="1">
        <v>4.0</v>
      </c>
      <c r="AD52" s="1">
        <v>2.0</v>
      </c>
      <c r="AE52" s="1">
        <v>6.0</v>
      </c>
      <c r="AF52" s="1">
        <v>2.0</v>
      </c>
      <c r="AG52" s="1">
        <v>10.0</v>
      </c>
      <c r="AH52" s="1">
        <v>4.0</v>
      </c>
      <c r="AI52" s="1">
        <v>0.4</v>
      </c>
    </row>
    <row r="53" ht="12.75" customHeight="1">
      <c r="A53" s="3" t="s">
        <v>39</v>
      </c>
      <c r="B53" s="4">
        <v>0.5952380952380952</v>
      </c>
      <c r="C53" s="4">
        <v>1.383857142857143</v>
      </c>
      <c r="D53" s="4">
        <v>0.4301297271257011</v>
      </c>
      <c r="E53" s="1">
        <v>1.0</v>
      </c>
      <c r="F53" s="1">
        <v>2.0</v>
      </c>
      <c r="G53" s="1">
        <v>5.0</v>
      </c>
      <c r="H53" s="1">
        <v>21.0</v>
      </c>
      <c r="I53" s="1">
        <v>3.0</v>
      </c>
      <c r="J53" s="4">
        <v>0.5873015873015873</v>
      </c>
      <c r="K53" s="4">
        <v>2.074074074074074</v>
      </c>
      <c r="L53" s="1">
        <v>2.0</v>
      </c>
      <c r="M53" s="1">
        <v>0.0</v>
      </c>
      <c r="N53" s="1">
        <v>7.0</v>
      </c>
      <c r="O53" s="1">
        <v>0.0</v>
      </c>
      <c r="P53" s="5">
        <v>1.0174313144272884</v>
      </c>
      <c r="Q53" s="12">
        <v>2.6693121693121693</v>
      </c>
      <c r="R53" s="1">
        <v>15.0</v>
      </c>
      <c r="S53" s="1">
        <v>12.0</v>
      </c>
      <c r="T53" s="1">
        <v>0.0</v>
      </c>
      <c r="U53" s="1">
        <v>1.0</v>
      </c>
      <c r="V53" s="1">
        <v>0.0</v>
      </c>
      <c r="W53" s="1">
        <v>0.0</v>
      </c>
      <c r="X53" s="1">
        <v>0.0</v>
      </c>
      <c r="Y53" s="1">
        <v>0.0</v>
      </c>
      <c r="Z53" s="1">
        <v>0.0</v>
      </c>
      <c r="AA53" s="1">
        <v>0.0</v>
      </c>
      <c r="AC53" s="1">
        <v>3.0</v>
      </c>
      <c r="AD53" s="1">
        <v>2.0</v>
      </c>
      <c r="AE53" s="1">
        <v>5.0</v>
      </c>
      <c r="AF53" s="1">
        <v>2.0</v>
      </c>
      <c r="AG53" s="1">
        <v>8.0</v>
      </c>
      <c r="AH53" s="1">
        <v>4.0</v>
      </c>
      <c r="AI53" s="1">
        <v>0.5</v>
      </c>
    </row>
    <row r="54" ht="12.75" customHeight="1">
      <c r="A54" s="3" t="s">
        <v>40</v>
      </c>
      <c r="B54" s="4">
        <v>0.42857142857142855</v>
      </c>
      <c r="C54" s="4">
        <v>1.0538571428571428</v>
      </c>
      <c r="D54" s="4">
        <v>0.40666937779585194</v>
      </c>
      <c r="E54" s="1">
        <v>0.0</v>
      </c>
      <c r="F54" s="1">
        <v>1.0</v>
      </c>
      <c r="G54" s="1">
        <v>6.0</v>
      </c>
      <c r="H54" s="1">
        <v>15.0</v>
      </c>
      <c r="I54" s="1">
        <v>2.0</v>
      </c>
      <c r="J54" s="4">
        <v>0.3</v>
      </c>
      <c r="K54" s="4">
        <v>1.4</v>
      </c>
      <c r="L54" s="1">
        <v>0.0</v>
      </c>
      <c r="M54" s="1">
        <v>0.0</v>
      </c>
      <c r="N54" s="1">
        <v>7.0</v>
      </c>
      <c r="O54" s="1">
        <v>0.0</v>
      </c>
      <c r="P54" s="5">
        <v>0.7066693777958519</v>
      </c>
      <c r="Q54" s="12">
        <v>1.8285714285714285</v>
      </c>
      <c r="R54" s="1">
        <v>12.0</v>
      </c>
      <c r="S54" s="1">
        <v>13.0</v>
      </c>
      <c r="T54" s="1">
        <v>0.0</v>
      </c>
      <c r="U54" s="1">
        <v>1.0</v>
      </c>
      <c r="V54" s="1">
        <v>0.0</v>
      </c>
      <c r="W54" s="1">
        <v>0.0</v>
      </c>
      <c r="X54" s="1">
        <v>0.0</v>
      </c>
      <c r="Y54" s="1">
        <v>0.0</v>
      </c>
      <c r="Z54" s="1">
        <v>0.0</v>
      </c>
      <c r="AA54" s="1">
        <v>0.0</v>
      </c>
      <c r="AC54" s="1">
        <v>2.0</v>
      </c>
      <c r="AD54" s="1">
        <v>1.0</v>
      </c>
      <c r="AE54" s="1">
        <v>4.0</v>
      </c>
      <c r="AF54" s="1">
        <v>2.0</v>
      </c>
      <c r="AG54" s="1">
        <v>6.0</v>
      </c>
      <c r="AH54" s="1">
        <v>3.0</v>
      </c>
      <c r="AI54" s="1">
        <v>0.5</v>
      </c>
    </row>
    <row r="55" ht="12.75" customHeight="1">
      <c r="A55" s="7" t="s">
        <v>41</v>
      </c>
      <c r="B55" s="4">
        <v>0.125</v>
      </c>
      <c r="C55" s="4">
        <v>0.5538571428571428</v>
      </c>
      <c r="D55" s="4">
        <v>0.22568996646891928</v>
      </c>
      <c r="E55" s="1">
        <v>0.0</v>
      </c>
      <c r="F55" s="1">
        <v>1.0</v>
      </c>
      <c r="G55" s="1">
        <v>6.0</v>
      </c>
      <c r="H55" s="1">
        <v>15.0</v>
      </c>
      <c r="I55" s="1">
        <v>2.0</v>
      </c>
      <c r="J55" s="4">
        <v>0.3</v>
      </c>
      <c r="K55" s="4">
        <v>1.4</v>
      </c>
      <c r="L55" s="1">
        <v>1.0</v>
      </c>
      <c r="M55" s="1">
        <v>0.0</v>
      </c>
      <c r="N55" s="1">
        <v>7.0</v>
      </c>
      <c r="O55" s="1">
        <v>0.0</v>
      </c>
      <c r="P55" s="5">
        <v>0.5256899664689193</v>
      </c>
      <c r="Q55" s="12">
        <v>1.525</v>
      </c>
      <c r="R55" s="1">
        <v>9.0</v>
      </c>
      <c r="S55" s="1">
        <v>14.0</v>
      </c>
      <c r="T55" s="1">
        <v>0.0</v>
      </c>
      <c r="U55" s="1">
        <v>1.0</v>
      </c>
      <c r="V55" s="1">
        <v>0.0</v>
      </c>
      <c r="W55" s="1">
        <v>0.0</v>
      </c>
      <c r="X55" s="1">
        <v>0.0</v>
      </c>
      <c r="Y55" s="1">
        <v>0.0</v>
      </c>
      <c r="Z55" s="1">
        <v>0.0</v>
      </c>
      <c r="AA55" s="1">
        <v>0.0</v>
      </c>
      <c r="AC55" s="1">
        <v>1.0</v>
      </c>
      <c r="AD55" s="1">
        <v>0.0</v>
      </c>
      <c r="AE55" s="1">
        <v>3.0</v>
      </c>
      <c r="AF55" s="1">
        <v>1.0</v>
      </c>
      <c r="AG55" s="1">
        <v>4.0</v>
      </c>
      <c r="AH55" s="1">
        <v>1.0</v>
      </c>
      <c r="AI55" s="1">
        <v>0.25</v>
      </c>
    </row>
    <row r="56" ht="12.75" customHeight="1">
      <c r="A56" s="7" t="s">
        <v>42</v>
      </c>
      <c r="B56" s="4">
        <v>0.125</v>
      </c>
      <c r="C56" s="4">
        <v>0.26785714285714285</v>
      </c>
      <c r="D56" s="4">
        <v>0.4666666666666667</v>
      </c>
      <c r="E56" s="1">
        <v>0.0</v>
      </c>
      <c r="F56" s="1">
        <v>0.0</v>
      </c>
      <c r="G56" s="1">
        <v>7.0</v>
      </c>
      <c r="H56" s="1">
        <v>8.0</v>
      </c>
      <c r="I56" s="1">
        <v>1.0</v>
      </c>
      <c r="J56" s="4">
        <v>-0.875</v>
      </c>
      <c r="K56" s="4">
        <v>0.0</v>
      </c>
      <c r="L56" s="1">
        <v>0.0</v>
      </c>
      <c r="M56" s="1">
        <v>0.0</v>
      </c>
      <c r="N56" s="1">
        <v>7.0</v>
      </c>
      <c r="O56" s="1">
        <v>0.0</v>
      </c>
      <c r="P56" s="5">
        <v>-0.4083333333333333</v>
      </c>
      <c r="Q56" s="12">
        <v>0.125</v>
      </c>
      <c r="R56" s="1">
        <v>6.0</v>
      </c>
      <c r="S56" s="1">
        <v>15.0</v>
      </c>
      <c r="T56" s="1">
        <v>0.0</v>
      </c>
      <c r="U56" s="1">
        <v>1.0</v>
      </c>
      <c r="V56" s="1">
        <v>0.0</v>
      </c>
      <c r="W56" s="1">
        <v>0.0</v>
      </c>
      <c r="X56" s="1">
        <v>0.0</v>
      </c>
      <c r="Y56" s="1">
        <v>0.0</v>
      </c>
      <c r="Z56" s="1">
        <v>0.0</v>
      </c>
      <c r="AA56" s="1">
        <v>0.0</v>
      </c>
      <c r="AC56" s="1">
        <v>0.0</v>
      </c>
      <c r="AD56" s="1">
        <v>0.0</v>
      </c>
      <c r="AE56" s="1">
        <v>2.0</v>
      </c>
      <c r="AF56" s="1">
        <v>1.0</v>
      </c>
      <c r="AG56" s="1">
        <v>2.0</v>
      </c>
      <c r="AH56" s="1">
        <v>1.0</v>
      </c>
      <c r="AI56" s="1">
        <v>0.5</v>
      </c>
    </row>
    <row r="57" ht="12.75" customHeight="1">
      <c r="A57" s="3" t="s">
        <v>43</v>
      </c>
      <c r="B57" s="4">
        <v>0.0</v>
      </c>
      <c r="C57" s="4">
        <v>0.125</v>
      </c>
      <c r="D57" s="4">
        <v>0.0</v>
      </c>
      <c r="E57" s="1">
        <v>0.0</v>
      </c>
      <c r="F57" s="1">
        <v>0.0</v>
      </c>
      <c r="G57" s="1">
        <v>7.0</v>
      </c>
      <c r="H57" s="1">
        <v>8.0</v>
      </c>
      <c r="I57" s="1">
        <v>1.0</v>
      </c>
      <c r="J57" s="4">
        <v>-0.875</v>
      </c>
      <c r="K57" s="4">
        <v>0.0</v>
      </c>
      <c r="L57" s="1">
        <v>0.0</v>
      </c>
      <c r="M57" s="1">
        <v>0.0</v>
      </c>
      <c r="N57" s="1">
        <v>7.0</v>
      </c>
      <c r="O57" s="1">
        <v>0.0</v>
      </c>
      <c r="P57" s="5">
        <v>-0.875</v>
      </c>
      <c r="Q57" s="12">
        <v>0.0</v>
      </c>
      <c r="R57" s="1">
        <v>3.0</v>
      </c>
      <c r="S57" s="1">
        <v>16.0</v>
      </c>
      <c r="T57" s="1">
        <v>0.0</v>
      </c>
      <c r="U57" s="1">
        <v>1.0</v>
      </c>
      <c r="V57" s="1">
        <v>0.0</v>
      </c>
      <c r="W57" s="1">
        <v>0.0</v>
      </c>
      <c r="X57" s="1">
        <v>0.0</v>
      </c>
      <c r="Y57" s="1">
        <v>0.0</v>
      </c>
      <c r="Z57" s="1">
        <v>0.0</v>
      </c>
      <c r="AA57" s="1">
        <v>0.0</v>
      </c>
      <c r="AC57" s="1">
        <v>0.0</v>
      </c>
      <c r="AD57" s="1">
        <v>0.0</v>
      </c>
      <c r="AE57" s="1">
        <v>1.0</v>
      </c>
      <c r="AF57" s="1">
        <v>0.0</v>
      </c>
      <c r="AG57" s="1">
        <v>1.0</v>
      </c>
      <c r="AH57" s="1">
        <v>0.0</v>
      </c>
      <c r="AI57" s="1">
        <v>0.0</v>
      </c>
    </row>
    <row r="58" ht="12.75" customHeight="1"/>
    <row r="59"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row>
    <row r="60" ht="12.75" customHeight="1"/>
    <row r="61" ht="12.75" customHeight="1">
      <c r="A61" s="15" t="s">
        <v>52</v>
      </c>
    </row>
    <row r="62" ht="12.75" customHeight="1">
      <c r="A62" s="1" t="s">
        <v>53</v>
      </c>
      <c r="B62" s="1" t="s">
        <v>54</v>
      </c>
      <c r="D62" s="1" t="s">
        <v>55</v>
      </c>
    </row>
    <row r="63" ht="24.0" customHeight="1">
      <c r="A63" s="1" t="s">
        <v>56</v>
      </c>
      <c r="B63" s="1" t="s">
        <v>57</v>
      </c>
      <c r="D63" s="16" t="s">
        <v>58</v>
      </c>
    </row>
    <row r="64" ht="12.75" customHeight="1">
      <c r="A64" s="1" t="s">
        <v>59</v>
      </c>
      <c r="B64" s="1" t="s">
        <v>60</v>
      </c>
      <c r="D64" s="16" t="s">
        <v>61</v>
      </c>
    </row>
    <row r="65" ht="12.75" customHeight="1">
      <c r="A65" s="1" t="s">
        <v>62</v>
      </c>
      <c r="B65" s="1" t="s">
        <v>63</v>
      </c>
      <c r="D65" s="16" t="s">
        <v>64</v>
      </c>
    </row>
    <row r="66" ht="24.0" customHeight="1">
      <c r="A66" s="1" t="s">
        <v>65</v>
      </c>
      <c r="B66" s="1" t="s">
        <v>66</v>
      </c>
      <c r="D66" s="16" t="s">
        <v>67</v>
      </c>
    </row>
    <row r="67" ht="12.75" customHeight="1">
      <c r="A67" s="1" t="s">
        <v>68</v>
      </c>
      <c r="B67" s="1" t="s">
        <v>69</v>
      </c>
      <c r="D67" s="16" t="s">
        <v>70</v>
      </c>
    </row>
    <row r="68" ht="12.75" customHeight="1">
      <c r="A68" s="1" t="s">
        <v>71</v>
      </c>
      <c r="B68" s="1" t="s">
        <v>72</v>
      </c>
    </row>
    <row r="69" ht="24.0" customHeight="1">
      <c r="A69" s="1" t="s">
        <v>73</v>
      </c>
      <c r="B69" s="1" t="s">
        <v>74</v>
      </c>
      <c r="D69" s="16" t="s">
        <v>75</v>
      </c>
    </row>
    <row r="70" ht="12.75" customHeight="1">
      <c r="A70" s="1" t="s">
        <v>76</v>
      </c>
      <c r="B70" s="1" t="s">
        <v>77</v>
      </c>
      <c r="D70" s="16" t="s">
        <v>78</v>
      </c>
    </row>
    <row r="71" ht="24.0" customHeight="1">
      <c r="A71" s="1" t="s">
        <v>79</v>
      </c>
      <c r="B71" s="1" t="s">
        <v>80</v>
      </c>
      <c r="D71" s="16" t="s">
        <v>81</v>
      </c>
    </row>
    <row r="72" ht="12.75" customHeight="1">
      <c r="A72" s="1" t="s">
        <v>82</v>
      </c>
      <c r="B72" s="1" t="s">
        <v>83</v>
      </c>
      <c r="D72" s="1" t="s">
        <v>84</v>
      </c>
    </row>
    <row r="73" ht="12.75" customHeight="1">
      <c r="A73" s="1" t="s">
        <v>85</v>
      </c>
      <c r="B73" s="1" t="s">
        <v>86</v>
      </c>
      <c r="D73" s="16" t="s">
        <v>87</v>
      </c>
    </row>
    <row r="74" ht="12.75" customHeight="1">
      <c r="A74" s="1" t="s">
        <v>88</v>
      </c>
      <c r="B74" s="1" t="s">
        <v>89</v>
      </c>
      <c r="D74" s="1" t="s">
        <v>90</v>
      </c>
    </row>
    <row r="75" ht="24.0" customHeight="1">
      <c r="A75" s="1" t="s">
        <v>91</v>
      </c>
      <c r="B75" s="1" t="s">
        <v>92</v>
      </c>
      <c r="D75" s="16" t="s">
        <v>93</v>
      </c>
    </row>
    <row r="76" ht="12.75" customHeight="1">
      <c r="A76" s="1" t="s">
        <v>94</v>
      </c>
      <c r="B76" s="1" t="s">
        <v>95</v>
      </c>
      <c r="D76" s="1" t="s">
        <v>96</v>
      </c>
    </row>
    <row r="77" ht="36.75" customHeight="1">
      <c r="A77" s="1" t="s">
        <v>97</v>
      </c>
      <c r="B77" s="1" t="s">
        <v>98</v>
      </c>
      <c r="D77" s="16" t="s">
        <v>99</v>
      </c>
    </row>
    <row r="78" ht="24.0" customHeight="1">
      <c r="A78" s="1" t="s">
        <v>100</v>
      </c>
      <c r="B78" s="1" t="s">
        <v>101</v>
      </c>
      <c r="D78" s="16" t="s">
        <v>102</v>
      </c>
    </row>
    <row r="79" ht="12.75" customHeight="1">
      <c r="A79" s="1" t="s">
        <v>103</v>
      </c>
      <c r="B79" s="1" t="s">
        <v>104</v>
      </c>
    </row>
    <row r="80" ht="12.75" customHeight="1">
      <c r="A80" s="1" t="s">
        <v>105</v>
      </c>
      <c r="B80" s="1" t="s">
        <v>106</v>
      </c>
      <c r="D80" s="1" t="s">
        <v>107</v>
      </c>
    </row>
    <row r="81" ht="24.0" customHeight="1">
      <c r="A81" s="1" t="s">
        <v>108</v>
      </c>
      <c r="B81" s="1" t="s">
        <v>109</v>
      </c>
      <c r="D81" s="16" t="s">
        <v>110</v>
      </c>
    </row>
    <row r="82" ht="12.75" customHeight="1">
      <c r="A82" s="1" t="s">
        <v>111</v>
      </c>
      <c r="B82" s="1" t="s">
        <v>112</v>
      </c>
      <c r="D82" s="16" t="s">
        <v>113</v>
      </c>
    </row>
    <row r="83" ht="12.75" customHeight="1">
      <c r="A83" s="1" t="s">
        <v>114</v>
      </c>
      <c r="B83" s="1" t="s">
        <v>115</v>
      </c>
      <c r="D83" s="16" t="s">
        <v>116</v>
      </c>
    </row>
    <row r="84" ht="12.75" customHeight="1">
      <c r="A84" s="1" t="s">
        <v>117</v>
      </c>
      <c r="B84" s="1" t="s">
        <v>118</v>
      </c>
      <c r="D84" s="1" t="s">
        <v>119</v>
      </c>
    </row>
    <row r="85" ht="12.75" customHeight="1"/>
    <row r="8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row>
    <row r="87" ht="12.75" customHeight="1"/>
    <row r="88" ht="12.75" customHeight="1">
      <c r="A88" s="15" t="s">
        <v>120</v>
      </c>
    </row>
    <row r="89" ht="12.75" customHeight="1">
      <c r="B89" s="11" t="s">
        <v>121</v>
      </c>
      <c r="C89" s="1" t="s">
        <v>122</v>
      </c>
      <c r="D89" s="1" t="s">
        <v>123</v>
      </c>
      <c r="E89" s="1" t="s">
        <v>124</v>
      </c>
      <c r="F89" s="1" t="s">
        <v>88</v>
      </c>
      <c r="G89" s="1" t="s">
        <v>94</v>
      </c>
      <c r="H89" s="1" t="s">
        <v>97</v>
      </c>
      <c r="I89" s="1" t="s">
        <v>100</v>
      </c>
      <c r="J89" s="1" t="s">
        <v>105</v>
      </c>
      <c r="K89" s="1" t="s">
        <v>108</v>
      </c>
      <c r="L89" s="1" t="s">
        <v>111</v>
      </c>
      <c r="M89" s="1" t="s">
        <v>125</v>
      </c>
      <c r="N89" s="1" t="s">
        <v>126</v>
      </c>
    </row>
    <row r="90" ht="12.75" customHeight="1">
      <c r="A90" s="7" t="s">
        <v>35</v>
      </c>
      <c r="B90" s="17">
        <f t="shared" ref="B90:B99" si="41">AVERAGE(E90:N90)</f>
        <v>0.9166666667</v>
      </c>
      <c r="C90" s="8">
        <f t="shared" ref="C90:C99" si="42">COUNT(E90:N90)</f>
        <v>3</v>
      </c>
      <c r="D90" s="4">
        <f t="shared" ref="D90:D99" si="43">PRODUCT(C90,B90)</f>
        <v>2.75</v>
      </c>
      <c r="E90" s="4">
        <v>1.0</v>
      </c>
      <c r="F90" s="4">
        <v>1.0</v>
      </c>
      <c r="G90" s="4">
        <f>6/8</f>
        <v>0.75</v>
      </c>
      <c r="H90" s="18"/>
      <c r="I90" s="18"/>
      <c r="J90" s="18"/>
      <c r="K90" s="18"/>
      <c r="L90" s="18"/>
      <c r="M90" s="18"/>
      <c r="N90" s="18"/>
    </row>
    <row r="91" ht="12.75" customHeight="1">
      <c r="A91" s="3" t="s">
        <v>28</v>
      </c>
      <c r="B91" s="17">
        <f t="shared" si="41"/>
        <v>0.7627777778</v>
      </c>
      <c r="C91" s="8">
        <f t="shared" si="42"/>
        <v>10</v>
      </c>
      <c r="D91" s="4">
        <f t="shared" si="43"/>
        <v>7.627777778</v>
      </c>
      <c r="E91" s="4">
        <v>0.6</v>
      </c>
      <c r="F91" s="4">
        <f>7/9</f>
        <v>0.7777777778</v>
      </c>
      <c r="G91" s="4">
        <v>0.0</v>
      </c>
      <c r="H91" s="4">
        <f>5/7</f>
        <v>0.7142857143</v>
      </c>
      <c r="I91" s="4">
        <f t="shared" ref="I91:I92" si="44">5.5/7</f>
        <v>0.7857142857</v>
      </c>
      <c r="J91" s="4">
        <f t="shared" ref="J91:J92" si="45">4.5/6</f>
        <v>0.75</v>
      </c>
      <c r="K91" s="4">
        <v>1.0</v>
      </c>
      <c r="L91" s="4">
        <v>1.0</v>
      </c>
      <c r="M91" s="4">
        <v>1.0</v>
      </c>
      <c r="N91" s="4">
        <v>1.0</v>
      </c>
    </row>
    <row r="92" ht="12.75" customHeight="1">
      <c r="A92" s="7" t="s">
        <v>33</v>
      </c>
      <c r="B92" s="17">
        <f t="shared" si="41"/>
        <v>0.7088624339</v>
      </c>
      <c r="C92" s="8">
        <f t="shared" si="42"/>
        <v>6</v>
      </c>
      <c r="D92" s="4">
        <f t="shared" si="43"/>
        <v>4.253174603</v>
      </c>
      <c r="E92" s="4">
        <v>0.9</v>
      </c>
      <c r="F92" s="4">
        <f>3.5/9</f>
        <v>0.3888888889</v>
      </c>
      <c r="G92" s="4">
        <v>1.0</v>
      </c>
      <c r="H92" s="4">
        <f>3/7</f>
        <v>0.4285714286</v>
      </c>
      <c r="I92" s="4">
        <f t="shared" si="44"/>
        <v>0.7857142857</v>
      </c>
      <c r="J92" s="4">
        <f t="shared" si="45"/>
        <v>0.75</v>
      </c>
      <c r="K92" s="18"/>
      <c r="L92" s="18"/>
      <c r="M92" s="18"/>
      <c r="N92" s="18"/>
    </row>
    <row r="93" ht="12.75" customHeight="1">
      <c r="A93" s="7" t="s">
        <v>36</v>
      </c>
      <c r="B93" s="17">
        <f t="shared" si="41"/>
        <v>0.5944444444</v>
      </c>
      <c r="C93" s="8">
        <f t="shared" si="42"/>
        <v>2</v>
      </c>
      <c r="D93" s="4">
        <f t="shared" si="43"/>
        <v>1.188888889</v>
      </c>
      <c r="E93" s="4">
        <v>0.3</v>
      </c>
      <c r="F93" s="4">
        <f>8/9</f>
        <v>0.8888888889</v>
      </c>
      <c r="G93" s="18"/>
      <c r="H93" s="18"/>
      <c r="I93" s="18"/>
      <c r="J93" s="18"/>
      <c r="K93" s="18"/>
      <c r="L93" s="18"/>
      <c r="M93" s="18"/>
      <c r="N93" s="18"/>
    </row>
    <row r="94" ht="12.75" customHeight="1">
      <c r="A94" s="7" t="s">
        <v>32</v>
      </c>
      <c r="B94" s="17">
        <f t="shared" si="41"/>
        <v>0.5697420635</v>
      </c>
      <c r="C94" s="8">
        <f t="shared" si="42"/>
        <v>8</v>
      </c>
      <c r="D94" s="4">
        <f t="shared" si="43"/>
        <v>4.557936508</v>
      </c>
      <c r="E94" s="4">
        <v>0.7</v>
      </c>
      <c r="F94" s="4">
        <f>5/9</f>
        <v>0.5555555556</v>
      </c>
      <c r="G94" s="4">
        <v>0.0</v>
      </c>
      <c r="H94" s="4">
        <f>2/7</f>
        <v>0.2857142857</v>
      </c>
      <c r="I94" s="4">
        <v>1.0</v>
      </c>
      <c r="J94" s="4">
        <f>2.5/6</f>
        <v>0.4166666667</v>
      </c>
      <c r="K94" s="4">
        <v>0.8</v>
      </c>
      <c r="L94" s="4">
        <v>0.8</v>
      </c>
      <c r="M94" s="18"/>
      <c r="N94" s="18"/>
    </row>
    <row r="95" ht="12.75" customHeight="1">
      <c r="A95" s="7" t="s">
        <v>34</v>
      </c>
      <c r="B95" s="17">
        <f t="shared" si="41"/>
        <v>0.554047619</v>
      </c>
      <c r="C95" s="8">
        <f t="shared" si="42"/>
        <v>5</v>
      </c>
      <c r="D95" s="4">
        <f t="shared" si="43"/>
        <v>2.770238095</v>
      </c>
      <c r="E95" s="4">
        <v>0.8</v>
      </c>
      <c r="F95" s="4">
        <f>6/9</f>
        <v>0.6666666667</v>
      </c>
      <c r="G95" s="4">
        <f>7/8</f>
        <v>0.875</v>
      </c>
      <c r="H95" s="4">
        <f>1/7</f>
        <v>0.1428571429</v>
      </c>
      <c r="I95" s="4">
        <f>2/7</f>
        <v>0.2857142857</v>
      </c>
      <c r="J95" s="18"/>
      <c r="K95" s="18"/>
      <c r="L95" s="18"/>
      <c r="M95" s="18"/>
      <c r="N95" s="18"/>
    </row>
    <row r="96" ht="12.75" customHeight="1">
      <c r="A96" s="3" t="s">
        <v>29</v>
      </c>
      <c r="B96" s="17">
        <f t="shared" si="41"/>
        <v>0.4749206349</v>
      </c>
      <c r="C96" s="8">
        <f t="shared" si="42"/>
        <v>10</v>
      </c>
      <c r="D96" s="4">
        <f t="shared" si="43"/>
        <v>4.749206349</v>
      </c>
      <c r="E96" s="4">
        <v>0.1</v>
      </c>
      <c r="F96" s="4">
        <f>1/9</f>
        <v>0.1111111111</v>
      </c>
      <c r="G96" s="4">
        <v>0.0</v>
      </c>
      <c r="H96" s="4">
        <v>1.0</v>
      </c>
      <c r="I96" s="4">
        <f>4/7</f>
        <v>0.5714285714</v>
      </c>
      <c r="J96" s="4">
        <v>1.0</v>
      </c>
      <c r="K96" s="4">
        <v>0.4</v>
      </c>
      <c r="L96" s="4">
        <v>0.4</v>
      </c>
      <c r="M96" s="4">
        <f>2/4</f>
        <v>0.5</v>
      </c>
      <c r="N96" s="4">
        <f>2/3</f>
        <v>0.6666666667</v>
      </c>
    </row>
    <row r="97" ht="12.75" customHeight="1">
      <c r="A97" s="3" t="s">
        <v>31</v>
      </c>
      <c r="B97" s="17">
        <f t="shared" si="41"/>
        <v>0.4299162257</v>
      </c>
      <c r="C97" s="8">
        <f t="shared" si="42"/>
        <v>9</v>
      </c>
      <c r="D97" s="4">
        <f t="shared" si="43"/>
        <v>3.869246032</v>
      </c>
      <c r="E97" s="4">
        <v>0.4</v>
      </c>
      <c r="F97" s="4">
        <f>2/9</f>
        <v>0.2222222222</v>
      </c>
      <c r="G97" s="4">
        <f t="shared" ref="G97:G98" si="46">3.5/8</f>
        <v>0.4375</v>
      </c>
      <c r="H97" s="4">
        <f>6/7</f>
        <v>0.8571428571</v>
      </c>
      <c r="I97" s="4">
        <f t="shared" ref="I97:I98" si="47">2/7</f>
        <v>0.2857142857</v>
      </c>
      <c r="J97" s="4">
        <f>2.5/6</f>
        <v>0.4166666667</v>
      </c>
      <c r="K97" s="4">
        <v>0.4</v>
      </c>
      <c r="L97" s="4">
        <v>0.6</v>
      </c>
      <c r="M97" s="4">
        <f>1/4</f>
        <v>0.25</v>
      </c>
      <c r="N97" s="18"/>
    </row>
    <row r="98" ht="12.75" customHeight="1">
      <c r="A98" s="7" t="s">
        <v>30</v>
      </c>
      <c r="B98" s="17">
        <f t="shared" si="41"/>
        <v>0.4033531746</v>
      </c>
      <c r="C98" s="8">
        <f t="shared" si="42"/>
        <v>10</v>
      </c>
      <c r="D98" s="4">
        <f t="shared" si="43"/>
        <v>4.033531746</v>
      </c>
      <c r="E98" s="4">
        <v>0.5</v>
      </c>
      <c r="F98" s="4">
        <f>3.5/9</f>
        <v>0.3888888889</v>
      </c>
      <c r="G98" s="4">
        <f t="shared" si="46"/>
        <v>0.4375</v>
      </c>
      <c r="H98" s="4">
        <f>4/7</f>
        <v>0.5714285714</v>
      </c>
      <c r="I98" s="4">
        <f t="shared" si="47"/>
        <v>0.2857142857</v>
      </c>
      <c r="J98" s="4">
        <f>1/6</f>
        <v>0.1666666667</v>
      </c>
      <c r="K98" s="4">
        <v>0.4</v>
      </c>
      <c r="L98" s="4">
        <v>0.2</v>
      </c>
      <c r="M98" s="4">
        <f>3/4</f>
        <v>0.75</v>
      </c>
      <c r="N98" s="4">
        <f>1/3</f>
        <v>0.3333333333</v>
      </c>
    </row>
    <row r="99" ht="12.75" customHeight="1">
      <c r="A99" s="3" t="s">
        <v>127</v>
      </c>
      <c r="B99" s="17">
        <f t="shared" si="41"/>
        <v>0.2</v>
      </c>
      <c r="C99" s="8">
        <f t="shared" si="42"/>
        <v>1</v>
      </c>
      <c r="D99" s="4">
        <f t="shared" si="43"/>
        <v>0.2</v>
      </c>
      <c r="E99" s="4">
        <v>0.2</v>
      </c>
      <c r="F99" s="18"/>
      <c r="G99" s="18"/>
      <c r="H99" s="18"/>
      <c r="I99" s="18"/>
      <c r="J99" s="18"/>
      <c r="K99" s="18"/>
      <c r="L99" s="18"/>
      <c r="M99" s="18"/>
      <c r="N99" s="18"/>
    </row>
    <row r="100" ht="12.75" customHeight="1">
      <c r="A100" s="1" t="s">
        <v>128</v>
      </c>
      <c r="E100" s="1">
        <v>10.0</v>
      </c>
      <c r="F100" s="1">
        <v>9.0</v>
      </c>
      <c r="G100" s="1">
        <v>8.0</v>
      </c>
      <c r="H100" s="1">
        <v>7.0</v>
      </c>
      <c r="I100" s="1">
        <v>7.0</v>
      </c>
      <c r="J100" s="1">
        <v>6.0</v>
      </c>
      <c r="K100" s="1">
        <v>5.0</v>
      </c>
      <c r="L100" s="1">
        <v>5.0</v>
      </c>
      <c r="M100" s="1">
        <v>4.0</v>
      </c>
      <c r="N100" s="1">
        <v>3.0</v>
      </c>
    </row>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5">
    <mergeCell ref="D71:W71"/>
    <mergeCell ref="D73:X73"/>
    <mergeCell ref="D75:W75"/>
    <mergeCell ref="D77:U77"/>
    <mergeCell ref="D78:X78"/>
    <mergeCell ref="D81:X81"/>
    <mergeCell ref="D82:U82"/>
    <mergeCell ref="D83:W83"/>
    <mergeCell ref="D63:U63"/>
    <mergeCell ref="D64:U64"/>
    <mergeCell ref="D65:U65"/>
    <mergeCell ref="D66:W66"/>
    <mergeCell ref="D67:W67"/>
    <mergeCell ref="D69:W69"/>
    <mergeCell ref="D70:W70"/>
  </mergeCell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27" width="6.0"/>
  </cols>
  <sheetData>
    <row r="1" ht="12.75" customHeight="1">
      <c r="B1" s="1" t="s">
        <v>1</v>
      </c>
      <c r="C1" s="1" t="s">
        <v>2</v>
      </c>
      <c r="D1" s="1" t="s">
        <v>4</v>
      </c>
      <c r="F1" s="1" t="s">
        <v>5</v>
      </c>
      <c r="G1" s="1" t="s">
        <v>6</v>
      </c>
      <c r="H1" s="1" t="s">
        <v>7</v>
      </c>
      <c r="I1" s="1" t="s">
        <v>8</v>
      </c>
      <c r="J1" s="1" t="s">
        <v>10</v>
      </c>
      <c r="L1" s="1" t="s">
        <v>11</v>
      </c>
      <c r="M1" s="1" t="s">
        <v>12</v>
      </c>
      <c r="O1" s="1" t="s">
        <v>129</v>
      </c>
      <c r="P1" s="1" t="s">
        <v>130</v>
      </c>
      <c r="S1" s="1" t="s">
        <v>15</v>
      </c>
      <c r="T1" s="1" t="s">
        <v>16</v>
      </c>
      <c r="U1" s="1" t="s">
        <v>17</v>
      </c>
      <c r="V1" s="1" t="s">
        <v>18</v>
      </c>
      <c r="X1" s="1" t="s">
        <v>21</v>
      </c>
      <c r="Y1" s="1" t="s">
        <v>22</v>
      </c>
      <c r="Z1" s="1" t="s">
        <v>23</v>
      </c>
      <c r="AA1" s="1" t="s">
        <v>24</v>
      </c>
    </row>
    <row r="2" ht="12.75" customHeight="1">
      <c r="A2" s="3" t="s">
        <v>28</v>
      </c>
      <c r="B2" s="1">
        <v>1.0</v>
      </c>
      <c r="C2" s="1">
        <v>1.0</v>
      </c>
      <c r="F2" s="1">
        <v>1.0</v>
      </c>
      <c r="H2" s="1">
        <v>1.0</v>
      </c>
      <c r="I2" s="1">
        <v>1.0</v>
      </c>
      <c r="J2" s="1">
        <v>1.0</v>
      </c>
      <c r="L2" s="1">
        <v>7.0</v>
      </c>
      <c r="M2" s="1">
        <v>7.0</v>
      </c>
      <c r="O2" s="1">
        <v>2.0</v>
      </c>
      <c r="U2" s="1">
        <v>1.0</v>
      </c>
      <c r="V2" s="1">
        <v>1.0</v>
      </c>
    </row>
    <row r="3" ht="12.75" customHeight="1">
      <c r="A3" s="3" t="s">
        <v>29</v>
      </c>
      <c r="B3" s="1">
        <v>0.0</v>
      </c>
      <c r="C3" s="1">
        <v>1.0</v>
      </c>
      <c r="L3" s="1">
        <v>0.0</v>
      </c>
      <c r="M3" s="1">
        <v>7.0</v>
      </c>
      <c r="O3" s="1">
        <v>2.0</v>
      </c>
      <c r="U3" s="1">
        <v>1.0</v>
      </c>
    </row>
    <row r="4" ht="12.75" customHeight="1">
      <c r="A4" s="19" t="s">
        <v>30</v>
      </c>
      <c r="B4" s="1">
        <v>0.0</v>
      </c>
      <c r="C4" s="1">
        <v>1.0</v>
      </c>
      <c r="G4" s="1">
        <v>1.0</v>
      </c>
      <c r="H4" s="1">
        <v>1.0</v>
      </c>
      <c r="M4" s="1">
        <v>7.0</v>
      </c>
      <c r="O4" s="1">
        <v>1.0</v>
      </c>
      <c r="U4" s="1">
        <v>1.0</v>
      </c>
    </row>
    <row r="5" ht="12.75" customHeight="1">
      <c r="A5" s="7" t="s">
        <v>31</v>
      </c>
      <c r="M5" s="1">
        <v>7.0</v>
      </c>
    </row>
    <row r="6" ht="12.75" customHeight="1">
      <c r="A6" s="7" t="s">
        <v>32</v>
      </c>
      <c r="M6" s="1">
        <v>7.0</v>
      </c>
    </row>
    <row r="7" ht="12.75" customHeight="1">
      <c r="A7" s="7" t="s">
        <v>33</v>
      </c>
      <c r="M7" s="1">
        <v>7.0</v>
      </c>
    </row>
    <row r="8" ht="12.75" customHeight="1">
      <c r="A8" s="7" t="s">
        <v>34</v>
      </c>
      <c r="M8" s="1">
        <v>7.0</v>
      </c>
    </row>
    <row r="9" ht="12.75" customHeight="1">
      <c r="A9" s="7" t="s">
        <v>35</v>
      </c>
      <c r="M9" s="1">
        <v>7.0</v>
      </c>
    </row>
    <row r="10" ht="12.75" customHeight="1">
      <c r="A10" s="7" t="s">
        <v>36</v>
      </c>
      <c r="M10" s="1">
        <v>7.0</v>
      </c>
    </row>
    <row r="11" ht="12.75" customHeight="1">
      <c r="A11" s="7" t="s">
        <v>127</v>
      </c>
      <c r="M11" s="1">
        <v>7.0</v>
      </c>
    </row>
    <row r="12" ht="12.75" customHeight="1">
      <c r="A12" s="7" t="s">
        <v>38</v>
      </c>
      <c r="M12" s="1">
        <v>7.0</v>
      </c>
    </row>
    <row r="13" ht="12.75" customHeight="1">
      <c r="A13" s="7" t="s">
        <v>39</v>
      </c>
      <c r="M13" s="1">
        <v>7.0</v>
      </c>
    </row>
    <row r="14" ht="12.75" customHeight="1">
      <c r="A14" s="7" t="s">
        <v>40</v>
      </c>
      <c r="M14" s="1">
        <v>7.0</v>
      </c>
    </row>
    <row r="15" ht="12.75" customHeight="1">
      <c r="A15" s="7" t="s">
        <v>41</v>
      </c>
      <c r="M15" s="1">
        <v>7.0</v>
      </c>
    </row>
    <row r="16" ht="12.75" customHeight="1">
      <c r="A16" s="7" t="s">
        <v>42</v>
      </c>
      <c r="M16" s="1">
        <v>7.0</v>
      </c>
    </row>
    <row r="17" ht="12.75" customHeight="1">
      <c r="A17" s="7" t="s">
        <v>43</v>
      </c>
      <c r="M17" s="1">
        <v>7.0</v>
      </c>
    </row>
    <row r="18" ht="12.75" customHeight="1">
      <c r="J18" s="4"/>
    </row>
    <row r="19" ht="12.75" customHeight="1">
      <c r="J19" s="4"/>
    </row>
    <row r="20" ht="12.75" customHeight="1">
      <c r="B20" s="1" t="s">
        <v>131</v>
      </c>
      <c r="P20" s="1" t="s">
        <v>132</v>
      </c>
      <c r="V20" s="9" t="s">
        <v>133</v>
      </c>
    </row>
    <row r="21" ht="12.75" customHeight="1">
      <c r="B21" s="1" t="s">
        <v>134</v>
      </c>
      <c r="C21" s="1" t="s">
        <v>135</v>
      </c>
      <c r="D21" s="1" t="s">
        <v>136</v>
      </c>
      <c r="E21" s="1" t="s">
        <v>137</v>
      </c>
      <c r="F21" s="1" t="s">
        <v>138</v>
      </c>
      <c r="P21" s="20" t="s">
        <v>139</v>
      </c>
      <c r="Q21" s="21" t="s">
        <v>140</v>
      </c>
      <c r="V21" s="20" t="s">
        <v>139</v>
      </c>
      <c r="W21" s="20" t="s">
        <v>141</v>
      </c>
    </row>
    <row r="22" ht="12.75" customHeight="1">
      <c r="A22" s="3" t="s">
        <v>28</v>
      </c>
      <c r="B22" s="1">
        <v>1.0</v>
      </c>
      <c r="C22" s="1">
        <v>1.0</v>
      </c>
      <c r="D22" s="1">
        <f t="shared" ref="D22:D24" si="1">B22/C22</f>
        <v>1</v>
      </c>
      <c r="E22" s="1">
        <f t="shared" ref="E22:E24" si="2">B22/C22</f>
        <v>1</v>
      </c>
      <c r="O22" s="20" t="s">
        <v>141</v>
      </c>
      <c r="P22" s="22"/>
      <c r="Q22" s="23">
        <v>1.0</v>
      </c>
      <c r="U22" s="3" t="s">
        <v>142</v>
      </c>
      <c r="V22" s="24"/>
      <c r="W22" s="25"/>
    </row>
    <row r="23" ht="12.75" customHeight="1">
      <c r="A23" s="3" t="s">
        <v>29</v>
      </c>
      <c r="B23" s="1">
        <v>0.0</v>
      </c>
      <c r="C23" s="1">
        <v>1.0</v>
      </c>
      <c r="D23" s="1">
        <f t="shared" si="1"/>
        <v>0</v>
      </c>
      <c r="E23" s="1">
        <f t="shared" si="2"/>
        <v>0</v>
      </c>
      <c r="O23" s="20" t="s">
        <v>139</v>
      </c>
      <c r="P23" s="26"/>
      <c r="Q23" s="27"/>
      <c r="U23" s="3" t="s">
        <v>139</v>
      </c>
      <c r="V23" s="28"/>
      <c r="W23" s="29"/>
    </row>
    <row r="24" ht="12.75" customHeight="1">
      <c r="A24" s="19" t="s">
        <v>30</v>
      </c>
      <c r="B24" s="1">
        <v>0.0</v>
      </c>
      <c r="C24" s="1">
        <v>1.0</v>
      </c>
      <c r="D24" s="1">
        <f t="shared" si="1"/>
        <v>0</v>
      </c>
      <c r="E24" s="1">
        <f t="shared" si="2"/>
        <v>0</v>
      </c>
      <c r="O24" s="21" t="s">
        <v>140</v>
      </c>
      <c r="P24" s="26"/>
      <c r="Q24" s="27"/>
      <c r="U24" s="7" t="s">
        <v>140</v>
      </c>
      <c r="V24" s="26"/>
      <c r="W24" s="27">
        <v>1.0</v>
      </c>
    </row>
    <row r="25" ht="12.75" customHeight="1">
      <c r="A25" s="30" t="s">
        <v>31</v>
      </c>
      <c r="O25" s="31" t="s">
        <v>143</v>
      </c>
      <c r="P25" s="26"/>
      <c r="Q25" s="27"/>
      <c r="U25" s="3" t="s">
        <v>144</v>
      </c>
      <c r="V25" s="26"/>
      <c r="W25" s="27">
        <v>1.0</v>
      </c>
    </row>
    <row r="26" ht="12.75" customHeight="1">
      <c r="A26" s="30" t="s">
        <v>32</v>
      </c>
      <c r="O26" s="31" t="s">
        <v>145</v>
      </c>
      <c r="P26" s="26"/>
      <c r="Q26" s="27"/>
      <c r="U26" s="7" t="s">
        <v>145</v>
      </c>
      <c r="V26" s="26"/>
      <c r="W26" s="27">
        <v>1.0</v>
      </c>
    </row>
    <row r="27" ht="12.75" customHeight="1">
      <c r="A27" s="30" t="s">
        <v>33</v>
      </c>
      <c r="O27" s="31" t="s">
        <v>146</v>
      </c>
      <c r="P27" s="26"/>
      <c r="Q27" s="27"/>
      <c r="U27" s="7" t="s">
        <v>147</v>
      </c>
      <c r="V27" s="26"/>
      <c r="W27" s="27">
        <v>1.0</v>
      </c>
    </row>
    <row r="28" ht="12.75" customHeight="1">
      <c r="A28" s="30" t="s">
        <v>34</v>
      </c>
      <c r="O28" s="31" t="s">
        <v>148</v>
      </c>
      <c r="P28" s="26"/>
      <c r="Q28" s="27"/>
      <c r="U28" s="7" t="s">
        <v>148</v>
      </c>
      <c r="V28" s="26"/>
      <c r="W28" s="27">
        <v>1.0</v>
      </c>
    </row>
    <row r="29" ht="12.75" customHeight="1">
      <c r="A29" s="30" t="s">
        <v>35</v>
      </c>
      <c r="O29" s="31" t="s">
        <v>149</v>
      </c>
      <c r="P29" s="26"/>
      <c r="Q29" s="27"/>
      <c r="U29" s="7" t="s">
        <v>150</v>
      </c>
      <c r="V29" s="26"/>
      <c r="W29" s="27">
        <v>1.0</v>
      </c>
    </row>
    <row r="30" ht="12.75" customHeight="1">
      <c r="A30" s="30" t="s">
        <v>36</v>
      </c>
      <c r="O30" s="31" t="s">
        <v>151</v>
      </c>
      <c r="P30" s="26"/>
      <c r="Q30" s="27"/>
      <c r="U30" s="7" t="s">
        <v>151</v>
      </c>
      <c r="V30" s="26"/>
      <c r="W30" s="27">
        <v>1.0</v>
      </c>
    </row>
    <row r="31" ht="12.75" customHeight="1">
      <c r="A31" s="30" t="s">
        <v>127</v>
      </c>
      <c r="O31" s="31" t="s">
        <v>152</v>
      </c>
      <c r="P31" s="26"/>
      <c r="Q31" s="27"/>
      <c r="U31" s="31" t="s">
        <v>152</v>
      </c>
      <c r="V31" s="26"/>
      <c r="W31" s="27"/>
    </row>
    <row r="32" ht="12.75" customHeight="1">
      <c r="A32" s="30" t="s">
        <v>38</v>
      </c>
      <c r="O32" s="31" t="s">
        <v>153</v>
      </c>
      <c r="P32" s="26"/>
      <c r="Q32" s="27"/>
      <c r="U32" s="31" t="s">
        <v>153</v>
      </c>
      <c r="V32" s="26"/>
      <c r="W32" s="27"/>
    </row>
    <row r="33" ht="12.75" customHeight="1">
      <c r="A33" s="30" t="s">
        <v>39</v>
      </c>
      <c r="O33" s="31" t="s">
        <v>154</v>
      </c>
      <c r="P33" s="26"/>
      <c r="Q33" s="27"/>
      <c r="U33" s="31" t="s">
        <v>154</v>
      </c>
      <c r="V33" s="26"/>
      <c r="W33" s="27"/>
    </row>
    <row r="34" ht="12.75" customHeight="1">
      <c r="A34" s="30" t="s">
        <v>40</v>
      </c>
      <c r="O34" s="31" t="s">
        <v>155</v>
      </c>
      <c r="P34" s="26"/>
      <c r="Q34" s="27"/>
      <c r="U34" s="31" t="s">
        <v>155</v>
      </c>
      <c r="V34" s="26"/>
      <c r="W34" s="27"/>
    </row>
    <row r="35" ht="12.75" customHeight="1">
      <c r="A35" s="30" t="s">
        <v>41</v>
      </c>
      <c r="O35" s="31" t="s">
        <v>156</v>
      </c>
      <c r="P35" s="26"/>
      <c r="Q35" s="27"/>
      <c r="U35" s="31" t="s">
        <v>156</v>
      </c>
      <c r="V35" s="26"/>
      <c r="W35" s="27"/>
    </row>
    <row r="36" ht="12.75" customHeight="1">
      <c r="A36" s="30" t="s">
        <v>42</v>
      </c>
      <c r="O36" s="31" t="s">
        <v>157</v>
      </c>
      <c r="P36" s="26"/>
      <c r="Q36" s="27"/>
      <c r="U36" s="31" t="s">
        <v>157</v>
      </c>
      <c r="V36" s="26"/>
      <c r="W36" s="27"/>
    </row>
    <row r="37" ht="12.75" customHeight="1">
      <c r="A37" s="30" t="s">
        <v>43</v>
      </c>
      <c r="O37" s="31" t="s">
        <v>158</v>
      </c>
      <c r="P37" s="26"/>
      <c r="Q37" s="27"/>
      <c r="U37" s="31" t="s">
        <v>158</v>
      </c>
      <c r="V37" s="26"/>
      <c r="W37" s="27"/>
    </row>
    <row r="38" ht="12.75" customHeight="1">
      <c r="P38" s="1">
        <f t="shared" ref="P38:Q38" si="3">SUM(P22:P37)</f>
        <v>0</v>
      </c>
      <c r="Q38" s="1">
        <f t="shared" si="3"/>
        <v>1</v>
      </c>
      <c r="V38" s="1">
        <f t="shared" ref="V38:W38" si="4">SUM(V22:V37)</f>
        <v>0</v>
      </c>
      <c r="W38" s="1">
        <f t="shared" si="4"/>
        <v>7</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8"/>
    <col customWidth="1" min="2" max="27" width="6.0"/>
  </cols>
  <sheetData>
    <row r="1" ht="12.75" customHeight="1">
      <c r="B1" s="1" t="s">
        <v>1</v>
      </c>
      <c r="C1" s="1" t="s">
        <v>2</v>
      </c>
      <c r="D1" s="1" t="s">
        <v>4</v>
      </c>
      <c r="F1" s="1" t="s">
        <v>5</v>
      </c>
      <c r="G1" s="1" t="s">
        <v>6</v>
      </c>
      <c r="H1" s="1" t="s">
        <v>7</v>
      </c>
      <c r="I1" s="1" t="s">
        <v>8</v>
      </c>
      <c r="J1" s="1" t="s">
        <v>10</v>
      </c>
      <c r="L1" s="1" t="s">
        <v>11</v>
      </c>
      <c r="O1" s="1" t="s">
        <v>129</v>
      </c>
      <c r="P1" s="1" t="s">
        <v>130</v>
      </c>
      <c r="S1" s="1" t="s">
        <v>15</v>
      </c>
      <c r="T1" s="1" t="s">
        <v>16</v>
      </c>
      <c r="U1" s="1" t="s">
        <v>17</v>
      </c>
      <c r="V1" s="1" t="s">
        <v>18</v>
      </c>
      <c r="X1" s="1" t="s">
        <v>21</v>
      </c>
      <c r="Y1" s="1" t="s">
        <v>22</v>
      </c>
      <c r="Z1" s="1" t="s">
        <v>23</v>
      </c>
      <c r="AA1" s="1" t="s">
        <v>24</v>
      </c>
    </row>
    <row r="2" ht="12.75" customHeight="1">
      <c r="A2" s="3" t="s">
        <v>28</v>
      </c>
      <c r="B2" s="1">
        <v>1.0</v>
      </c>
      <c r="C2" s="1">
        <v>1.0</v>
      </c>
      <c r="F2" s="1">
        <v>1.0</v>
      </c>
      <c r="H2" s="1">
        <v>4.0</v>
      </c>
      <c r="I2" s="1">
        <v>1.0</v>
      </c>
      <c r="J2" s="1">
        <v>1.0</v>
      </c>
      <c r="O2" s="1">
        <v>1.0</v>
      </c>
      <c r="U2" s="1">
        <v>1.0</v>
      </c>
      <c r="V2" s="1">
        <v>1.0</v>
      </c>
    </row>
    <row r="3" ht="12.75" customHeight="1">
      <c r="A3" s="3" t="s">
        <v>29</v>
      </c>
      <c r="B3" s="1">
        <v>0.0</v>
      </c>
      <c r="C3" s="1">
        <v>1.0</v>
      </c>
      <c r="F3" s="1">
        <v>1.0</v>
      </c>
      <c r="H3" s="1">
        <v>4.0</v>
      </c>
      <c r="I3" s="1">
        <v>1.0</v>
      </c>
      <c r="J3" s="1">
        <v>1.0</v>
      </c>
      <c r="O3" s="1">
        <v>1.0</v>
      </c>
      <c r="U3" s="1">
        <v>1.0</v>
      </c>
    </row>
    <row r="4" ht="12.75" customHeight="1">
      <c r="A4" s="19" t="s">
        <v>30</v>
      </c>
      <c r="B4" s="1">
        <v>0.0</v>
      </c>
      <c r="C4" s="1">
        <v>1.0</v>
      </c>
      <c r="F4" s="1">
        <v>1.0</v>
      </c>
      <c r="G4" s="1">
        <v>1.0</v>
      </c>
      <c r="H4" s="1">
        <v>4.0</v>
      </c>
      <c r="I4" s="1">
        <v>1.0</v>
      </c>
      <c r="O4" s="1">
        <v>1.0</v>
      </c>
      <c r="U4" s="1">
        <v>1.0</v>
      </c>
    </row>
    <row r="5" ht="12.75" customHeight="1">
      <c r="A5" s="3" t="s">
        <v>31</v>
      </c>
      <c r="B5" s="1">
        <v>0.0</v>
      </c>
      <c r="C5" s="1">
        <v>1.0</v>
      </c>
      <c r="F5" s="1">
        <v>0.0</v>
      </c>
      <c r="G5" s="1">
        <v>3.0</v>
      </c>
      <c r="H5" s="1">
        <v>4.0</v>
      </c>
      <c r="I5" s="1">
        <v>1.0</v>
      </c>
      <c r="O5" s="1">
        <v>1.0</v>
      </c>
      <c r="U5" s="1">
        <v>1.0</v>
      </c>
    </row>
    <row r="6" ht="12.75" customHeight="1">
      <c r="A6" s="30" t="s">
        <v>32</v>
      </c>
    </row>
    <row r="7" ht="12.75" customHeight="1">
      <c r="A7" s="30" t="s">
        <v>33</v>
      </c>
    </row>
    <row r="8" ht="12.75" customHeight="1">
      <c r="A8" s="30" t="s">
        <v>34</v>
      </c>
    </row>
    <row r="9" ht="12.75" customHeight="1">
      <c r="A9" s="30" t="s">
        <v>35</v>
      </c>
    </row>
    <row r="10" ht="12.75" customHeight="1">
      <c r="A10" s="30" t="s">
        <v>36</v>
      </c>
    </row>
    <row r="11" ht="12.75" customHeight="1">
      <c r="A11" s="30" t="s">
        <v>127</v>
      </c>
    </row>
    <row r="12" ht="12.75" customHeight="1">
      <c r="A12" s="30" t="s">
        <v>38</v>
      </c>
    </row>
    <row r="13" ht="12.75" customHeight="1">
      <c r="A13" s="30" t="s">
        <v>39</v>
      </c>
    </row>
    <row r="14" ht="12.75" customHeight="1">
      <c r="A14" s="30" t="s">
        <v>40</v>
      </c>
    </row>
    <row r="15" ht="12.75" customHeight="1">
      <c r="A15" s="30" t="s">
        <v>41</v>
      </c>
    </row>
    <row r="16" ht="12.75" customHeight="1">
      <c r="A16" s="30" t="s">
        <v>42</v>
      </c>
    </row>
    <row r="17" ht="12.75" customHeight="1">
      <c r="A17" s="30" t="s">
        <v>43</v>
      </c>
    </row>
    <row r="18" ht="12.75" customHeight="1">
      <c r="J18" s="4"/>
    </row>
    <row r="19" ht="12.75" customHeight="1">
      <c r="J19" s="4"/>
    </row>
    <row r="20" ht="12.75" customHeight="1">
      <c r="B20" s="1" t="s">
        <v>159</v>
      </c>
      <c r="P20" s="1" t="s">
        <v>160</v>
      </c>
    </row>
    <row r="21" ht="12.75" customHeight="1">
      <c r="B21" s="1" t="s">
        <v>134</v>
      </c>
      <c r="C21" s="1" t="s">
        <v>135</v>
      </c>
      <c r="D21" s="1" t="s">
        <v>136</v>
      </c>
      <c r="E21" s="1" t="s">
        <v>137</v>
      </c>
      <c r="F21" s="1" t="s">
        <v>138</v>
      </c>
      <c r="P21" s="21" t="s">
        <v>140</v>
      </c>
      <c r="Q21" s="20" t="s">
        <v>143</v>
      </c>
    </row>
    <row r="22" ht="12.75" customHeight="1">
      <c r="A22" s="3" t="s">
        <v>28</v>
      </c>
      <c r="B22" s="1">
        <v>1.0</v>
      </c>
      <c r="C22" s="1">
        <v>1.0</v>
      </c>
      <c r="D22" s="1">
        <f t="shared" ref="D22:D25" si="1">B22/C22</f>
        <v>1</v>
      </c>
      <c r="E22" s="1">
        <f t="shared" ref="E22:E25" si="2">B22/C22</f>
        <v>1</v>
      </c>
      <c r="O22" s="20" t="s">
        <v>141</v>
      </c>
      <c r="P22" s="22"/>
      <c r="Q22" s="23">
        <v>1.0</v>
      </c>
    </row>
    <row r="23" ht="12.75" customHeight="1">
      <c r="A23" s="3" t="s">
        <v>29</v>
      </c>
      <c r="B23" s="1">
        <v>0.0</v>
      </c>
      <c r="C23" s="1">
        <v>1.0</v>
      </c>
      <c r="D23" s="1">
        <f t="shared" si="1"/>
        <v>0</v>
      </c>
      <c r="E23" s="1">
        <f t="shared" si="2"/>
        <v>0</v>
      </c>
      <c r="O23" s="20" t="s">
        <v>139</v>
      </c>
      <c r="P23" s="26"/>
      <c r="Q23" s="27">
        <v>1.0</v>
      </c>
    </row>
    <row r="24" ht="12.75" customHeight="1">
      <c r="A24" s="19" t="s">
        <v>30</v>
      </c>
      <c r="B24" s="1">
        <v>0.0</v>
      </c>
      <c r="C24" s="1">
        <v>1.0</v>
      </c>
      <c r="D24" s="1">
        <f t="shared" si="1"/>
        <v>0</v>
      </c>
      <c r="E24" s="1">
        <f t="shared" si="2"/>
        <v>0</v>
      </c>
      <c r="O24" s="21" t="s">
        <v>140</v>
      </c>
      <c r="P24" s="26"/>
      <c r="Q24" s="27">
        <v>1.0</v>
      </c>
    </row>
    <row r="25" ht="12.75" customHeight="1">
      <c r="A25" s="3" t="s">
        <v>31</v>
      </c>
      <c r="B25" s="1">
        <v>0.0</v>
      </c>
      <c r="C25" s="1">
        <v>1.0</v>
      </c>
      <c r="D25" s="1">
        <f t="shared" si="1"/>
        <v>0</v>
      </c>
      <c r="E25" s="1">
        <f t="shared" si="2"/>
        <v>0</v>
      </c>
      <c r="O25" s="20" t="s">
        <v>143</v>
      </c>
      <c r="P25" s="26">
        <v>1.0</v>
      </c>
      <c r="Q25" s="27"/>
    </row>
    <row r="26" ht="12.75" customHeight="1">
      <c r="A26" s="30" t="s">
        <v>32</v>
      </c>
      <c r="O26" s="31" t="s">
        <v>145</v>
      </c>
      <c r="P26" s="26"/>
      <c r="Q26" s="27"/>
    </row>
    <row r="27" ht="12.75" customHeight="1">
      <c r="A27" s="30" t="s">
        <v>33</v>
      </c>
      <c r="O27" s="31" t="s">
        <v>146</v>
      </c>
      <c r="P27" s="26"/>
      <c r="Q27" s="27"/>
    </row>
    <row r="28" ht="12.75" customHeight="1">
      <c r="A28" s="30" t="s">
        <v>34</v>
      </c>
      <c r="O28" s="31" t="s">
        <v>148</v>
      </c>
      <c r="P28" s="26"/>
      <c r="Q28" s="27"/>
    </row>
    <row r="29" ht="12.75" customHeight="1">
      <c r="A29" s="30" t="s">
        <v>35</v>
      </c>
      <c r="O29" s="31" t="s">
        <v>149</v>
      </c>
      <c r="P29" s="26"/>
      <c r="Q29" s="27"/>
    </row>
    <row r="30" ht="12.75" customHeight="1">
      <c r="A30" s="30" t="s">
        <v>36</v>
      </c>
      <c r="O30" s="31" t="s">
        <v>151</v>
      </c>
      <c r="P30" s="26"/>
      <c r="Q30" s="27"/>
    </row>
    <row r="31" ht="12.75" customHeight="1">
      <c r="A31" s="30" t="s">
        <v>127</v>
      </c>
      <c r="O31" s="31" t="s">
        <v>152</v>
      </c>
      <c r="P31" s="26"/>
      <c r="Q31" s="27"/>
    </row>
    <row r="32" ht="12.75" customHeight="1">
      <c r="A32" s="30" t="s">
        <v>38</v>
      </c>
      <c r="O32" s="31" t="s">
        <v>153</v>
      </c>
      <c r="P32" s="26"/>
      <c r="Q32" s="27"/>
    </row>
    <row r="33" ht="12.75" customHeight="1">
      <c r="A33" s="30" t="s">
        <v>39</v>
      </c>
      <c r="O33" s="31" t="s">
        <v>154</v>
      </c>
      <c r="P33" s="26"/>
      <c r="Q33" s="27"/>
    </row>
    <row r="34" ht="12.75" customHeight="1">
      <c r="A34" s="30" t="s">
        <v>40</v>
      </c>
      <c r="O34" s="31" t="s">
        <v>155</v>
      </c>
      <c r="P34" s="26"/>
      <c r="Q34" s="27"/>
    </row>
    <row r="35" ht="12.75" customHeight="1">
      <c r="A35" s="30" t="s">
        <v>41</v>
      </c>
      <c r="O35" s="31" t="s">
        <v>156</v>
      </c>
      <c r="P35" s="26"/>
      <c r="Q35" s="27"/>
    </row>
    <row r="36" ht="12.75" customHeight="1">
      <c r="A36" s="30" t="s">
        <v>42</v>
      </c>
      <c r="O36" s="31" t="s">
        <v>157</v>
      </c>
      <c r="P36" s="26"/>
      <c r="Q36" s="27"/>
    </row>
    <row r="37" ht="12.75" customHeight="1">
      <c r="A37" s="30" t="s">
        <v>43</v>
      </c>
      <c r="O37" s="31" t="s">
        <v>158</v>
      </c>
      <c r="P37" s="26"/>
      <c r="Q37" s="27"/>
    </row>
    <row r="38" ht="12.75" customHeight="1">
      <c r="P38" s="1">
        <f t="shared" ref="P38:Q38" si="3">SUM(P22:P37)</f>
        <v>1</v>
      </c>
      <c r="Q38" s="1">
        <f t="shared" si="3"/>
        <v>3</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63"/>
    <col customWidth="1" min="2" max="27" width="6.0"/>
  </cols>
  <sheetData>
    <row r="1" ht="12.75" customHeight="1">
      <c r="B1" s="1" t="s">
        <v>1</v>
      </c>
      <c r="C1" s="1" t="s">
        <v>2</v>
      </c>
      <c r="D1" s="1" t="s">
        <v>4</v>
      </c>
      <c r="F1" s="1" t="s">
        <v>5</v>
      </c>
      <c r="G1" s="1" t="s">
        <v>6</v>
      </c>
      <c r="H1" s="1" t="s">
        <v>7</v>
      </c>
      <c r="I1" s="1" t="s">
        <v>8</v>
      </c>
      <c r="J1" s="1" t="s">
        <v>10</v>
      </c>
      <c r="L1" s="1" t="s">
        <v>11</v>
      </c>
      <c r="O1" s="1" t="s">
        <v>129</v>
      </c>
      <c r="P1" s="1" t="s">
        <v>130</v>
      </c>
      <c r="S1" s="1" t="s">
        <v>15</v>
      </c>
      <c r="T1" s="1" t="s">
        <v>16</v>
      </c>
      <c r="U1" s="1" t="s">
        <v>17</v>
      </c>
      <c r="V1" s="1" t="s">
        <v>18</v>
      </c>
      <c r="X1" s="1" t="s">
        <v>21</v>
      </c>
      <c r="Y1" s="1" t="s">
        <v>22</v>
      </c>
      <c r="Z1" s="1" t="s">
        <v>23</v>
      </c>
      <c r="AA1" s="1" t="s">
        <v>24</v>
      </c>
    </row>
    <row r="2" ht="12.75" customHeight="1">
      <c r="A2" s="3" t="s">
        <v>28</v>
      </c>
      <c r="B2" s="1">
        <v>2.0</v>
      </c>
      <c r="C2" s="1">
        <v>2.0</v>
      </c>
      <c r="F2" s="1">
        <v>0.0</v>
      </c>
      <c r="H2" s="1">
        <v>5.0</v>
      </c>
      <c r="I2" s="1">
        <v>1.0</v>
      </c>
      <c r="J2" s="1">
        <v>1.0</v>
      </c>
      <c r="O2" s="1">
        <v>3.0</v>
      </c>
      <c r="S2" s="1">
        <v>1.0</v>
      </c>
      <c r="T2" s="1">
        <v>1.0</v>
      </c>
      <c r="U2" s="1">
        <v>1.0</v>
      </c>
      <c r="V2" s="1">
        <v>1.0</v>
      </c>
    </row>
    <row r="3" ht="12.75" customHeight="1">
      <c r="A3" s="3" t="s">
        <v>29</v>
      </c>
      <c r="B3" s="1">
        <v>0.0</v>
      </c>
      <c r="C3" s="1">
        <v>2.0</v>
      </c>
      <c r="F3" s="1">
        <v>1.0</v>
      </c>
      <c r="H3" s="1">
        <v>5.0</v>
      </c>
      <c r="I3" s="1">
        <v>1.0</v>
      </c>
      <c r="J3" s="1">
        <v>1.0</v>
      </c>
      <c r="O3" s="1">
        <v>3.0</v>
      </c>
      <c r="S3" s="1">
        <v>1.0</v>
      </c>
      <c r="U3" s="1">
        <v>1.0</v>
      </c>
    </row>
    <row r="4" ht="12.75" customHeight="1">
      <c r="A4" s="32" t="s">
        <v>30</v>
      </c>
      <c r="B4" s="1">
        <v>0.0</v>
      </c>
      <c r="C4" s="1">
        <v>2.0</v>
      </c>
      <c r="F4" s="1">
        <v>1.0</v>
      </c>
      <c r="G4" s="1">
        <v>2.0</v>
      </c>
      <c r="H4" s="1">
        <v>5.0</v>
      </c>
      <c r="I4" s="1">
        <v>1.0</v>
      </c>
      <c r="O4" s="1">
        <v>3.0</v>
      </c>
      <c r="S4" s="1">
        <v>1.0</v>
      </c>
      <c r="U4" s="1">
        <v>1.0</v>
      </c>
    </row>
    <row r="5" ht="12.75" customHeight="1">
      <c r="A5" s="3" t="s">
        <v>31</v>
      </c>
      <c r="B5" s="1">
        <v>0.0</v>
      </c>
      <c r="C5" s="1">
        <v>2.0</v>
      </c>
      <c r="F5" s="1">
        <v>1.0</v>
      </c>
      <c r="H5" s="1">
        <v>5.0</v>
      </c>
      <c r="I5" s="1">
        <v>1.0</v>
      </c>
      <c r="J5" s="1">
        <v>1.0</v>
      </c>
      <c r="O5" s="1">
        <v>3.0</v>
      </c>
      <c r="S5" s="1">
        <v>1.0</v>
      </c>
      <c r="U5" s="1">
        <v>1.0</v>
      </c>
    </row>
    <row r="6" ht="12.75" customHeight="1">
      <c r="A6" s="32" t="s">
        <v>32</v>
      </c>
      <c r="B6" s="1">
        <v>0.0</v>
      </c>
      <c r="C6" s="1">
        <v>2.0</v>
      </c>
      <c r="F6" s="1">
        <v>0.0</v>
      </c>
      <c r="G6" s="1">
        <v>3.0</v>
      </c>
      <c r="H6" s="1">
        <v>5.0</v>
      </c>
      <c r="I6" s="1">
        <v>1.0</v>
      </c>
      <c r="O6" s="1">
        <v>3.0</v>
      </c>
      <c r="P6" s="1">
        <v>2.0</v>
      </c>
      <c r="S6" s="1">
        <v>1.0</v>
      </c>
      <c r="U6" s="1">
        <v>1.0</v>
      </c>
    </row>
    <row r="7" ht="12.75" customHeight="1">
      <c r="A7" s="30" t="s">
        <v>33</v>
      </c>
    </row>
    <row r="8" ht="12.75" customHeight="1">
      <c r="A8" s="30" t="s">
        <v>34</v>
      </c>
    </row>
    <row r="9" ht="12.75" customHeight="1">
      <c r="A9" s="30" t="s">
        <v>35</v>
      </c>
    </row>
    <row r="10" ht="12.75" customHeight="1">
      <c r="A10" s="30" t="s">
        <v>36</v>
      </c>
    </row>
    <row r="11" ht="12.75" customHeight="1">
      <c r="A11" s="30" t="s">
        <v>127</v>
      </c>
    </row>
    <row r="12" ht="12.75" customHeight="1">
      <c r="A12" s="30" t="s">
        <v>38</v>
      </c>
    </row>
    <row r="13" ht="12.75" customHeight="1">
      <c r="A13" s="30" t="s">
        <v>39</v>
      </c>
    </row>
    <row r="14" ht="12.75" customHeight="1">
      <c r="A14" s="30" t="s">
        <v>40</v>
      </c>
    </row>
    <row r="15" ht="12.75" customHeight="1">
      <c r="A15" s="30" t="s">
        <v>41</v>
      </c>
    </row>
    <row r="16" ht="12.75" customHeight="1">
      <c r="A16" s="30" t="s">
        <v>42</v>
      </c>
    </row>
    <row r="17" ht="12.75" customHeight="1">
      <c r="A17" s="30" t="s">
        <v>43</v>
      </c>
    </row>
    <row r="18" ht="12.75" customHeight="1">
      <c r="J18" s="4"/>
    </row>
    <row r="19" ht="12.75" customHeight="1">
      <c r="J19" s="4"/>
    </row>
    <row r="20" ht="12.75" customHeight="1">
      <c r="B20" s="1" t="s">
        <v>161</v>
      </c>
      <c r="E20" s="1" t="s">
        <v>162</v>
      </c>
      <c r="P20" s="1" t="s">
        <v>163</v>
      </c>
    </row>
    <row r="21" ht="12.75" customHeight="1">
      <c r="B21" s="1" t="s">
        <v>134</v>
      </c>
      <c r="C21" s="1" t="s">
        <v>135</v>
      </c>
      <c r="D21" s="1" t="s">
        <v>136</v>
      </c>
      <c r="E21" s="1" t="s">
        <v>134</v>
      </c>
      <c r="F21" s="1" t="s">
        <v>135</v>
      </c>
      <c r="G21" s="1" t="s">
        <v>136</v>
      </c>
      <c r="H21" s="1" t="s">
        <v>137</v>
      </c>
      <c r="I21" s="1" t="s">
        <v>138</v>
      </c>
      <c r="P21" s="21" t="s">
        <v>140</v>
      </c>
      <c r="Q21" s="21" t="s">
        <v>145</v>
      </c>
    </row>
    <row r="22" ht="12.75" customHeight="1">
      <c r="A22" s="3" t="s">
        <v>28</v>
      </c>
      <c r="B22" s="1">
        <v>1.0</v>
      </c>
      <c r="C22" s="1">
        <v>1.0</v>
      </c>
      <c r="D22" s="1">
        <f t="shared" ref="D22:D26" si="1">B22/C22</f>
        <v>1</v>
      </c>
      <c r="E22" s="1">
        <v>1.0</v>
      </c>
      <c r="F22" s="1">
        <v>1.0</v>
      </c>
      <c r="G22" s="1">
        <f t="shared" ref="G22:G26" si="2">E22/F22</f>
        <v>1</v>
      </c>
      <c r="H22" s="1">
        <f t="shared" ref="H22:H26" si="3">D22+G22</f>
        <v>2</v>
      </c>
      <c r="O22" s="20" t="s">
        <v>141</v>
      </c>
      <c r="P22" s="22">
        <v>1.0</v>
      </c>
      <c r="Q22" s="23"/>
    </row>
    <row r="23" ht="12.75" customHeight="1">
      <c r="A23" s="3" t="s">
        <v>29</v>
      </c>
      <c r="B23" s="1">
        <v>0.0</v>
      </c>
      <c r="C23" s="1">
        <v>1.0</v>
      </c>
      <c r="D23" s="1">
        <f t="shared" si="1"/>
        <v>0</v>
      </c>
      <c r="E23" s="1">
        <v>0.0</v>
      </c>
      <c r="F23" s="1">
        <v>1.0</v>
      </c>
      <c r="G23" s="1">
        <f t="shared" si="2"/>
        <v>0</v>
      </c>
      <c r="H23" s="1">
        <f t="shared" si="3"/>
        <v>0</v>
      </c>
      <c r="O23" s="20" t="s">
        <v>139</v>
      </c>
      <c r="P23" s="26"/>
      <c r="Q23" s="27">
        <v>1.0</v>
      </c>
    </row>
    <row r="24" ht="12.75" customHeight="1">
      <c r="A24" s="19" t="s">
        <v>30</v>
      </c>
      <c r="B24" s="1">
        <v>0.0</v>
      </c>
      <c r="C24" s="1">
        <v>1.0</v>
      </c>
      <c r="D24" s="1">
        <f t="shared" si="1"/>
        <v>0</v>
      </c>
      <c r="E24" s="1">
        <v>0.0</v>
      </c>
      <c r="F24" s="1">
        <v>1.0</v>
      </c>
      <c r="G24" s="1">
        <f t="shared" si="2"/>
        <v>0</v>
      </c>
      <c r="H24" s="1">
        <f t="shared" si="3"/>
        <v>0</v>
      </c>
      <c r="O24" s="21" t="s">
        <v>140</v>
      </c>
      <c r="P24" s="26"/>
      <c r="Q24" s="27">
        <v>1.0</v>
      </c>
    </row>
    <row r="25" ht="12.75" customHeight="1">
      <c r="A25" s="3" t="s">
        <v>31</v>
      </c>
      <c r="B25" s="1">
        <v>0.0</v>
      </c>
      <c r="C25" s="1">
        <v>1.0</v>
      </c>
      <c r="D25" s="1">
        <f t="shared" si="1"/>
        <v>0</v>
      </c>
      <c r="E25" s="1">
        <v>0.0</v>
      </c>
      <c r="F25" s="1">
        <v>1.0</v>
      </c>
      <c r="G25" s="1">
        <f t="shared" si="2"/>
        <v>0</v>
      </c>
      <c r="H25" s="1">
        <f t="shared" si="3"/>
        <v>0</v>
      </c>
      <c r="O25" s="20" t="s">
        <v>143</v>
      </c>
      <c r="P25" s="26"/>
      <c r="Q25" s="27">
        <v>1.0</v>
      </c>
    </row>
    <row r="26" ht="12.75" customHeight="1">
      <c r="A26" s="19" t="s">
        <v>32</v>
      </c>
      <c r="B26" s="1">
        <v>0.0</v>
      </c>
      <c r="C26" s="1">
        <v>1.0</v>
      </c>
      <c r="D26" s="1">
        <f t="shared" si="1"/>
        <v>0</v>
      </c>
      <c r="E26" s="1">
        <v>0.0</v>
      </c>
      <c r="F26" s="1">
        <v>1.0</v>
      </c>
      <c r="G26" s="1">
        <f t="shared" si="2"/>
        <v>0</v>
      </c>
      <c r="H26" s="1">
        <f t="shared" si="3"/>
        <v>0</v>
      </c>
      <c r="O26" s="21" t="s">
        <v>145</v>
      </c>
      <c r="P26" s="26">
        <v>1.0</v>
      </c>
      <c r="Q26" s="27"/>
    </row>
    <row r="27" ht="12.75" customHeight="1">
      <c r="A27" s="30" t="s">
        <v>33</v>
      </c>
      <c r="O27" s="31" t="s">
        <v>146</v>
      </c>
      <c r="P27" s="26"/>
      <c r="Q27" s="27"/>
    </row>
    <row r="28" ht="12.75" customHeight="1">
      <c r="A28" s="30" t="s">
        <v>34</v>
      </c>
      <c r="O28" s="31" t="s">
        <v>148</v>
      </c>
      <c r="P28" s="26"/>
      <c r="Q28" s="27"/>
    </row>
    <row r="29" ht="12.75" customHeight="1">
      <c r="A29" s="30" t="s">
        <v>35</v>
      </c>
      <c r="O29" s="31" t="s">
        <v>149</v>
      </c>
      <c r="P29" s="26"/>
      <c r="Q29" s="27"/>
    </row>
    <row r="30" ht="12.75" customHeight="1">
      <c r="A30" s="30" t="s">
        <v>36</v>
      </c>
      <c r="O30" s="31" t="s">
        <v>151</v>
      </c>
      <c r="P30" s="26"/>
      <c r="Q30" s="27"/>
    </row>
    <row r="31" ht="12.75" customHeight="1">
      <c r="A31" s="30" t="s">
        <v>127</v>
      </c>
      <c r="O31" s="31" t="s">
        <v>152</v>
      </c>
      <c r="P31" s="26"/>
      <c r="Q31" s="27"/>
    </row>
    <row r="32" ht="12.75" customHeight="1">
      <c r="A32" s="30" t="s">
        <v>38</v>
      </c>
      <c r="O32" s="31" t="s">
        <v>153</v>
      </c>
      <c r="P32" s="26"/>
      <c r="Q32" s="27"/>
    </row>
    <row r="33" ht="12.75" customHeight="1">
      <c r="A33" s="30" t="s">
        <v>39</v>
      </c>
      <c r="O33" s="31" t="s">
        <v>154</v>
      </c>
      <c r="P33" s="26"/>
      <c r="Q33" s="27"/>
    </row>
    <row r="34" ht="12.75" customHeight="1">
      <c r="A34" s="30" t="s">
        <v>40</v>
      </c>
      <c r="O34" s="31" t="s">
        <v>155</v>
      </c>
      <c r="P34" s="26"/>
      <c r="Q34" s="27"/>
    </row>
    <row r="35" ht="12.75" customHeight="1">
      <c r="A35" s="30" t="s">
        <v>41</v>
      </c>
      <c r="O35" s="31" t="s">
        <v>156</v>
      </c>
      <c r="P35" s="26"/>
      <c r="Q35" s="27"/>
    </row>
    <row r="36" ht="12.75" customHeight="1">
      <c r="A36" s="30" t="s">
        <v>42</v>
      </c>
      <c r="O36" s="31" t="s">
        <v>157</v>
      </c>
      <c r="P36" s="26"/>
      <c r="Q36" s="27"/>
    </row>
    <row r="37" ht="12.75" customHeight="1">
      <c r="A37" s="30" t="s">
        <v>43</v>
      </c>
      <c r="O37" s="31" t="s">
        <v>158</v>
      </c>
      <c r="P37" s="26"/>
      <c r="Q37" s="27"/>
    </row>
    <row r="38" ht="12.75" customHeight="1">
      <c r="P38" s="1">
        <f t="shared" ref="P38:Q38" si="4">SUM(P22:P37)</f>
        <v>2</v>
      </c>
      <c r="Q38" s="1">
        <f t="shared" si="4"/>
        <v>3</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7" width="6.0"/>
  </cols>
  <sheetData>
    <row r="1" ht="12.75" customHeight="1">
      <c r="B1" s="1" t="s">
        <v>1</v>
      </c>
      <c r="C1" s="1" t="s">
        <v>2</v>
      </c>
      <c r="D1" s="1" t="s">
        <v>4</v>
      </c>
      <c r="F1" s="1" t="s">
        <v>5</v>
      </c>
      <c r="G1" s="1" t="s">
        <v>6</v>
      </c>
      <c r="H1" s="1" t="s">
        <v>7</v>
      </c>
      <c r="I1" s="1" t="s">
        <v>8</v>
      </c>
      <c r="J1" s="1" t="s">
        <v>10</v>
      </c>
      <c r="L1" s="1" t="s">
        <v>11</v>
      </c>
      <c r="O1" s="1" t="s">
        <v>129</v>
      </c>
      <c r="P1" s="1" t="s">
        <v>130</v>
      </c>
      <c r="S1" s="1" t="s">
        <v>15</v>
      </c>
      <c r="T1" s="1" t="s">
        <v>16</v>
      </c>
      <c r="U1" s="1" t="s">
        <v>17</v>
      </c>
      <c r="V1" s="1" t="s">
        <v>18</v>
      </c>
      <c r="X1" s="1" t="s">
        <v>21</v>
      </c>
      <c r="Y1" s="1" t="s">
        <v>22</v>
      </c>
      <c r="Z1" s="1" t="s">
        <v>23</v>
      </c>
      <c r="AA1" s="1" t="s">
        <v>24</v>
      </c>
    </row>
    <row r="2" ht="12.75" customHeight="1">
      <c r="A2" s="3" t="s">
        <v>28</v>
      </c>
      <c r="B2" s="1">
        <v>0.0</v>
      </c>
      <c r="C2" s="1">
        <v>1.0</v>
      </c>
      <c r="D2" s="1">
        <f>B2/C2</f>
        <v>0</v>
      </c>
      <c r="F2" s="1">
        <v>1.0</v>
      </c>
      <c r="H2" s="1">
        <v>6.0</v>
      </c>
      <c r="I2" s="1">
        <v>1.0</v>
      </c>
      <c r="J2" s="1">
        <v>1.0</v>
      </c>
      <c r="O2" s="1">
        <v>3.0</v>
      </c>
      <c r="U2" s="1">
        <v>1.0</v>
      </c>
    </row>
    <row r="3" ht="12.75" customHeight="1">
      <c r="A3" s="3" t="s">
        <v>29</v>
      </c>
      <c r="B3" s="1">
        <v>1.0</v>
      </c>
      <c r="C3" s="1">
        <v>1.0</v>
      </c>
      <c r="D3" s="1">
        <v>0.0</v>
      </c>
      <c r="F3" s="1">
        <v>1.0</v>
      </c>
      <c r="H3" s="1">
        <v>6.0</v>
      </c>
      <c r="I3" s="1">
        <v>1.0</v>
      </c>
      <c r="J3" s="1">
        <v>1.0</v>
      </c>
      <c r="O3" s="1">
        <v>3.0</v>
      </c>
      <c r="U3" s="1">
        <v>1.0</v>
      </c>
      <c r="V3" s="1">
        <v>1.0</v>
      </c>
    </row>
    <row r="4" ht="12.75" customHeight="1">
      <c r="A4" s="19" t="s">
        <v>30</v>
      </c>
      <c r="B4" s="1">
        <v>0.0</v>
      </c>
      <c r="C4" s="1">
        <v>1.0</v>
      </c>
      <c r="D4" s="1">
        <f t="shared" ref="D4:D7" si="1">B4/C4</f>
        <v>0</v>
      </c>
      <c r="F4" s="1">
        <v>1.0</v>
      </c>
      <c r="H4" s="1">
        <v>6.0</v>
      </c>
      <c r="I4" s="1">
        <v>1.0</v>
      </c>
      <c r="J4" s="1">
        <v>1.0</v>
      </c>
      <c r="O4" s="1">
        <v>3.0</v>
      </c>
      <c r="U4" s="1">
        <v>1.0</v>
      </c>
    </row>
    <row r="5" ht="12.75" customHeight="1">
      <c r="A5" s="3" t="s">
        <v>31</v>
      </c>
      <c r="B5" s="1">
        <v>0.0</v>
      </c>
      <c r="C5" s="1">
        <v>1.0</v>
      </c>
      <c r="D5" s="1">
        <f t="shared" si="1"/>
        <v>0</v>
      </c>
      <c r="F5" s="1">
        <v>1.0</v>
      </c>
      <c r="G5" s="1">
        <v>1.0</v>
      </c>
      <c r="H5" s="1">
        <v>6.0</v>
      </c>
      <c r="I5" s="1">
        <v>1.0</v>
      </c>
      <c r="O5" s="1">
        <v>3.0</v>
      </c>
      <c r="P5" s="1">
        <v>2.0</v>
      </c>
      <c r="U5" s="1">
        <v>1.0</v>
      </c>
    </row>
    <row r="6" ht="12.75" customHeight="1">
      <c r="A6" s="19" t="s">
        <v>32</v>
      </c>
      <c r="B6" s="1">
        <v>0.0</v>
      </c>
      <c r="C6" s="1">
        <v>1.0</v>
      </c>
      <c r="D6" s="1">
        <f t="shared" si="1"/>
        <v>0</v>
      </c>
      <c r="F6" s="1">
        <v>0.0</v>
      </c>
      <c r="G6" s="1">
        <v>1.0</v>
      </c>
      <c r="H6" s="1">
        <v>6.0</v>
      </c>
      <c r="I6" s="1">
        <v>1.0</v>
      </c>
      <c r="O6" s="1">
        <v>3.0</v>
      </c>
      <c r="U6" s="1">
        <v>1.0</v>
      </c>
    </row>
    <row r="7" ht="12.75" customHeight="1">
      <c r="A7" s="19" t="s">
        <v>33</v>
      </c>
      <c r="B7" s="1">
        <v>0.0</v>
      </c>
      <c r="C7" s="1">
        <v>1.0</v>
      </c>
      <c r="D7" s="1">
        <f t="shared" si="1"/>
        <v>0</v>
      </c>
      <c r="F7" s="1">
        <v>0.0</v>
      </c>
      <c r="G7" s="1">
        <v>4.0</v>
      </c>
      <c r="H7" s="1">
        <v>6.0</v>
      </c>
      <c r="I7" s="1">
        <v>1.0</v>
      </c>
      <c r="O7" s="1">
        <v>3.0</v>
      </c>
      <c r="U7" s="1">
        <v>1.0</v>
      </c>
    </row>
    <row r="8" ht="12.75" customHeight="1">
      <c r="A8" s="30" t="s">
        <v>34</v>
      </c>
    </row>
    <row r="9" ht="12.75" customHeight="1">
      <c r="A9" s="30" t="s">
        <v>35</v>
      </c>
    </row>
    <row r="10" ht="12.75" customHeight="1">
      <c r="A10" s="30" t="s">
        <v>36</v>
      </c>
    </row>
    <row r="11" ht="12.75" customHeight="1">
      <c r="A11" s="30" t="s">
        <v>127</v>
      </c>
    </row>
    <row r="12" ht="12.75" customHeight="1">
      <c r="A12" s="30" t="s">
        <v>38</v>
      </c>
    </row>
    <row r="13" ht="12.75" customHeight="1">
      <c r="A13" s="30" t="s">
        <v>39</v>
      </c>
    </row>
    <row r="14" ht="12.75" customHeight="1">
      <c r="A14" s="30" t="s">
        <v>40</v>
      </c>
    </row>
    <row r="15" ht="12.75" customHeight="1">
      <c r="A15" s="30" t="s">
        <v>41</v>
      </c>
    </row>
    <row r="16" ht="12.75" customHeight="1">
      <c r="A16" s="30" t="s">
        <v>42</v>
      </c>
    </row>
    <row r="17" ht="12.75" customHeight="1">
      <c r="A17" s="30" t="s">
        <v>43</v>
      </c>
    </row>
    <row r="18" ht="12.75" customHeight="1">
      <c r="J18" s="4"/>
    </row>
    <row r="19" ht="12.75" customHeight="1">
      <c r="J19" s="4"/>
    </row>
    <row r="20" ht="12.75" customHeight="1">
      <c r="B20" s="1" t="s">
        <v>162</v>
      </c>
      <c r="E20" s="1" t="s">
        <v>164</v>
      </c>
      <c r="P20" s="1" t="s">
        <v>165</v>
      </c>
    </row>
    <row r="21" ht="12.75" customHeight="1">
      <c r="B21" s="1" t="s">
        <v>134</v>
      </c>
      <c r="C21" s="1" t="s">
        <v>135</v>
      </c>
      <c r="D21" s="1" t="s">
        <v>136</v>
      </c>
      <c r="H21" s="1" t="s">
        <v>137</v>
      </c>
      <c r="I21" s="1" t="s">
        <v>138</v>
      </c>
      <c r="P21" s="20" t="s">
        <v>143</v>
      </c>
      <c r="Q21" s="21" t="s">
        <v>145</v>
      </c>
      <c r="R21" s="21" t="s">
        <v>146</v>
      </c>
    </row>
    <row r="22" ht="12.75" customHeight="1">
      <c r="A22" s="3" t="s">
        <v>28</v>
      </c>
      <c r="B22" s="1">
        <v>0.0</v>
      </c>
      <c r="C22" s="1">
        <v>1.0</v>
      </c>
      <c r="D22" s="1">
        <f>B22/C22</f>
        <v>0</v>
      </c>
      <c r="H22" s="1">
        <f t="shared" ref="H22:H27" si="2">D22+G22</f>
        <v>0</v>
      </c>
      <c r="O22" s="20" t="s">
        <v>141</v>
      </c>
      <c r="P22" s="22"/>
      <c r="Q22" s="23"/>
      <c r="R22" s="23">
        <v>1.0</v>
      </c>
    </row>
    <row r="23" ht="12.75" customHeight="1">
      <c r="A23" s="3" t="s">
        <v>29</v>
      </c>
      <c r="B23" s="1">
        <v>1.0</v>
      </c>
      <c r="C23" s="1">
        <v>1.0</v>
      </c>
      <c r="D23" s="1">
        <v>1.0</v>
      </c>
      <c r="H23" s="1">
        <f t="shared" si="2"/>
        <v>1</v>
      </c>
      <c r="O23" s="20" t="s">
        <v>139</v>
      </c>
      <c r="P23" s="26"/>
      <c r="Q23" s="27"/>
      <c r="R23" s="27">
        <v>1.0</v>
      </c>
    </row>
    <row r="24" ht="12.75" customHeight="1">
      <c r="A24" s="19" t="s">
        <v>30</v>
      </c>
      <c r="B24" s="1">
        <v>0.0</v>
      </c>
      <c r="C24" s="1">
        <v>1.0</v>
      </c>
      <c r="D24" s="1">
        <f t="shared" ref="D24:D27" si="3">B24/C24</f>
        <v>0</v>
      </c>
      <c r="H24" s="1">
        <f t="shared" si="2"/>
        <v>0</v>
      </c>
      <c r="O24" s="21" t="s">
        <v>140</v>
      </c>
      <c r="P24" s="26"/>
      <c r="Q24" s="27"/>
      <c r="R24" s="27">
        <v>1.0</v>
      </c>
    </row>
    <row r="25" ht="12.75" customHeight="1">
      <c r="A25" s="3" t="s">
        <v>31</v>
      </c>
      <c r="B25" s="1">
        <v>0.0</v>
      </c>
      <c r="C25" s="1">
        <v>1.0</v>
      </c>
      <c r="D25" s="1">
        <f t="shared" si="3"/>
        <v>0</v>
      </c>
      <c r="H25" s="1">
        <f t="shared" si="2"/>
        <v>0</v>
      </c>
      <c r="O25" s="20" t="s">
        <v>143</v>
      </c>
      <c r="P25" s="26"/>
      <c r="Q25" s="27"/>
      <c r="R25" s="27">
        <v>1.0</v>
      </c>
    </row>
    <row r="26" ht="12.75" customHeight="1">
      <c r="A26" s="19" t="s">
        <v>32</v>
      </c>
      <c r="B26" s="1">
        <v>0.0</v>
      </c>
      <c r="C26" s="1">
        <v>1.0</v>
      </c>
      <c r="D26" s="1">
        <f t="shared" si="3"/>
        <v>0</v>
      </c>
      <c r="H26" s="1">
        <f t="shared" si="2"/>
        <v>0</v>
      </c>
      <c r="O26" s="21" t="s">
        <v>145</v>
      </c>
      <c r="P26" s="26">
        <v>1.0</v>
      </c>
      <c r="Q26" s="27"/>
      <c r="R26" s="27"/>
    </row>
    <row r="27" ht="12.75" customHeight="1">
      <c r="A27" s="19" t="s">
        <v>33</v>
      </c>
      <c r="B27" s="1">
        <v>0.0</v>
      </c>
      <c r="C27" s="1">
        <v>1.0</v>
      </c>
      <c r="D27" s="1">
        <f t="shared" si="3"/>
        <v>0</v>
      </c>
      <c r="H27" s="1">
        <f t="shared" si="2"/>
        <v>0</v>
      </c>
      <c r="O27" s="21" t="s">
        <v>146</v>
      </c>
      <c r="P27" s="26"/>
      <c r="Q27" s="27">
        <v>1.0</v>
      </c>
      <c r="R27" s="27"/>
    </row>
    <row r="28" ht="12.75" customHeight="1">
      <c r="A28" s="30" t="s">
        <v>34</v>
      </c>
      <c r="O28" s="31" t="s">
        <v>148</v>
      </c>
      <c r="P28" s="26"/>
      <c r="Q28" s="27"/>
      <c r="R28" s="27"/>
    </row>
    <row r="29" ht="12.75" customHeight="1">
      <c r="A29" s="30" t="s">
        <v>35</v>
      </c>
      <c r="O29" s="31" t="s">
        <v>149</v>
      </c>
      <c r="P29" s="26"/>
      <c r="Q29" s="27"/>
      <c r="R29" s="27"/>
    </row>
    <row r="30" ht="12.75" customHeight="1">
      <c r="A30" s="30" t="s">
        <v>36</v>
      </c>
      <c r="O30" s="31" t="s">
        <v>151</v>
      </c>
      <c r="P30" s="26"/>
      <c r="Q30" s="27"/>
      <c r="R30" s="27"/>
    </row>
    <row r="31" ht="12.75" customHeight="1">
      <c r="A31" s="30" t="s">
        <v>127</v>
      </c>
      <c r="O31" s="31" t="s">
        <v>152</v>
      </c>
      <c r="P31" s="26"/>
      <c r="Q31" s="27"/>
      <c r="R31" s="27"/>
    </row>
    <row r="32" ht="12.75" customHeight="1">
      <c r="A32" s="30" t="s">
        <v>38</v>
      </c>
      <c r="O32" s="31" t="s">
        <v>153</v>
      </c>
      <c r="P32" s="26"/>
      <c r="Q32" s="27"/>
      <c r="R32" s="27"/>
    </row>
    <row r="33" ht="12.75" customHeight="1">
      <c r="A33" s="30" t="s">
        <v>39</v>
      </c>
      <c r="O33" s="31" t="s">
        <v>154</v>
      </c>
      <c r="P33" s="26"/>
      <c r="Q33" s="27"/>
      <c r="R33" s="27"/>
    </row>
    <row r="34" ht="12.75" customHeight="1">
      <c r="A34" s="30" t="s">
        <v>40</v>
      </c>
      <c r="O34" s="31" t="s">
        <v>155</v>
      </c>
      <c r="P34" s="26"/>
      <c r="Q34" s="27"/>
      <c r="R34" s="27"/>
    </row>
    <row r="35" ht="12.75" customHeight="1">
      <c r="A35" s="30" t="s">
        <v>41</v>
      </c>
      <c r="O35" s="31" t="s">
        <v>156</v>
      </c>
      <c r="P35" s="26"/>
      <c r="Q35" s="27"/>
      <c r="R35" s="27"/>
    </row>
    <row r="36" ht="12.75" customHeight="1">
      <c r="A36" s="30" t="s">
        <v>42</v>
      </c>
      <c r="O36" s="31" t="s">
        <v>157</v>
      </c>
      <c r="P36" s="26"/>
      <c r="Q36" s="27"/>
      <c r="R36" s="27"/>
    </row>
    <row r="37" ht="12.75" customHeight="1">
      <c r="A37" s="30" t="s">
        <v>43</v>
      </c>
      <c r="O37" s="31" t="s">
        <v>158</v>
      </c>
      <c r="P37" s="26"/>
      <c r="Q37" s="27"/>
      <c r="R37" s="27"/>
    </row>
    <row r="38" ht="12.75" customHeight="1">
      <c r="P38" s="1">
        <f t="shared" ref="P38:R38" si="4">SUM(P22:P37)</f>
        <v>1</v>
      </c>
      <c r="Q38" s="1">
        <f t="shared" si="4"/>
        <v>1</v>
      </c>
      <c r="R38" s="1">
        <f t="shared" si="4"/>
        <v>4</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7" width="6.0"/>
  </cols>
  <sheetData>
    <row r="1" ht="12.75" customHeight="1">
      <c r="B1" s="1" t="s">
        <v>1</v>
      </c>
      <c r="C1" s="1" t="s">
        <v>2</v>
      </c>
      <c r="D1" s="1" t="s">
        <v>4</v>
      </c>
      <c r="F1" s="1" t="s">
        <v>5</v>
      </c>
      <c r="G1" s="1" t="s">
        <v>6</v>
      </c>
      <c r="H1" s="1" t="s">
        <v>7</v>
      </c>
      <c r="I1" s="1" t="s">
        <v>8</v>
      </c>
      <c r="J1" s="1" t="s">
        <v>10</v>
      </c>
      <c r="L1" s="1" t="s">
        <v>11</v>
      </c>
      <c r="O1" s="1" t="s">
        <v>129</v>
      </c>
      <c r="P1" s="1" t="s">
        <v>130</v>
      </c>
      <c r="S1" s="1" t="s">
        <v>15</v>
      </c>
      <c r="T1" s="1" t="s">
        <v>16</v>
      </c>
      <c r="U1" s="1" t="s">
        <v>17</v>
      </c>
      <c r="V1" s="1" t="s">
        <v>18</v>
      </c>
      <c r="X1" s="1" t="s">
        <v>21</v>
      </c>
      <c r="Y1" s="1" t="s">
        <v>22</v>
      </c>
      <c r="Z1" s="1" t="s">
        <v>23</v>
      </c>
      <c r="AA1" s="1" t="s">
        <v>24</v>
      </c>
    </row>
    <row r="2" ht="12.75" customHeight="1">
      <c r="A2" s="3" t="s">
        <v>28</v>
      </c>
      <c r="B2" s="1">
        <f t="shared" ref="B2:B8" si="1">H22</f>
        <v>0</v>
      </c>
      <c r="C2" s="1">
        <v>2.0</v>
      </c>
      <c r="D2" s="1">
        <v>0.0</v>
      </c>
      <c r="F2" s="1">
        <v>1.0</v>
      </c>
      <c r="H2" s="1">
        <v>7.0</v>
      </c>
      <c r="I2" s="1">
        <v>1.0</v>
      </c>
      <c r="J2" s="1">
        <v>1.0</v>
      </c>
      <c r="O2" s="1">
        <v>3.0</v>
      </c>
      <c r="S2" s="1">
        <v>1.0</v>
      </c>
      <c r="U2" s="1">
        <v>1.0</v>
      </c>
    </row>
    <row r="3" ht="12.75" customHeight="1">
      <c r="A3" s="3" t="s">
        <v>29</v>
      </c>
      <c r="B3" s="1">
        <f t="shared" si="1"/>
        <v>1</v>
      </c>
      <c r="C3" s="1">
        <v>2.0</v>
      </c>
      <c r="D3" s="1">
        <v>0.0</v>
      </c>
      <c r="F3" s="1">
        <v>1.0</v>
      </c>
      <c r="G3" s="1">
        <v>1.0</v>
      </c>
      <c r="H3" s="1">
        <v>7.0</v>
      </c>
      <c r="I3" s="1">
        <v>1.0</v>
      </c>
      <c r="O3" s="1">
        <v>3.0</v>
      </c>
      <c r="S3" s="1">
        <v>1.0</v>
      </c>
      <c r="T3" s="1">
        <v>1.0</v>
      </c>
      <c r="U3" s="1">
        <v>1.0</v>
      </c>
    </row>
    <row r="4" ht="12.75" customHeight="1">
      <c r="A4" s="32" t="s">
        <v>30</v>
      </c>
      <c r="B4" s="1">
        <f t="shared" si="1"/>
        <v>0</v>
      </c>
      <c r="C4" s="1">
        <v>2.0</v>
      </c>
      <c r="D4" s="1">
        <v>0.0</v>
      </c>
      <c r="F4" s="1">
        <v>0.0</v>
      </c>
      <c r="H4" s="1">
        <v>7.0</v>
      </c>
      <c r="I4" s="1">
        <v>1.0</v>
      </c>
      <c r="J4" s="1">
        <v>1.0</v>
      </c>
      <c r="O4" s="1">
        <v>3.0</v>
      </c>
      <c r="P4" s="1">
        <v>2.0</v>
      </c>
      <c r="S4" s="1">
        <v>1.0</v>
      </c>
      <c r="U4" s="1">
        <v>1.0</v>
      </c>
    </row>
    <row r="5" ht="12.75" customHeight="1">
      <c r="A5" s="3" t="s">
        <v>31</v>
      </c>
      <c r="B5" s="1">
        <f t="shared" si="1"/>
        <v>0</v>
      </c>
      <c r="C5" s="1">
        <v>2.0</v>
      </c>
      <c r="D5" s="1">
        <v>0.0</v>
      </c>
      <c r="F5" s="1">
        <v>0.0</v>
      </c>
      <c r="H5" s="1">
        <v>7.0</v>
      </c>
      <c r="I5" s="1">
        <v>1.0</v>
      </c>
      <c r="J5" s="1">
        <v>1.0</v>
      </c>
      <c r="O5" s="1">
        <v>3.0</v>
      </c>
      <c r="S5" s="1">
        <v>1.0</v>
      </c>
      <c r="U5" s="1">
        <v>1.0</v>
      </c>
    </row>
    <row r="6" ht="12.75" customHeight="1">
      <c r="A6" s="32" t="s">
        <v>32</v>
      </c>
      <c r="B6" s="1">
        <f t="shared" si="1"/>
        <v>1</v>
      </c>
      <c r="C6" s="1">
        <v>2.0</v>
      </c>
      <c r="D6" s="1">
        <v>0.0</v>
      </c>
      <c r="F6" s="1">
        <v>1.0</v>
      </c>
      <c r="H6" s="1">
        <v>7.0</v>
      </c>
      <c r="I6" s="1">
        <v>1.0</v>
      </c>
      <c r="J6" s="1">
        <v>1.0</v>
      </c>
      <c r="O6" s="1">
        <v>3.0</v>
      </c>
      <c r="S6" s="1">
        <v>1.0</v>
      </c>
      <c r="U6" s="1">
        <v>1.0</v>
      </c>
      <c r="V6" s="1">
        <v>1.0</v>
      </c>
    </row>
    <row r="7" ht="12.75" customHeight="1">
      <c r="A7" s="32" t="s">
        <v>33</v>
      </c>
      <c r="B7" s="1">
        <f t="shared" si="1"/>
        <v>0</v>
      </c>
      <c r="C7" s="1">
        <v>2.0</v>
      </c>
      <c r="D7" s="1">
        <v>0.0</v>
      </c>
      <c r="F7" s="1">
        <v>1.0</v>
      </c>
      <c r="G7" s="1">
        <v>2.0</v>
      </c>
      <c r="H7" s="1">
        <v>7.0</v>
      </c>
      <c r="I7" s="1">
        <v>1.0</v>
      </c>
      <c r="O7" s="1">
        <v>3.0</v>
      </c>
      <c r="S7" s="1">
        <v>1.0</v>
      </c>
      <c r="U7" s="1">
        <v>1.0</v>
      </c>
    </row>
    <row r="8" ht="12.75" customHeight="1">
      <c r="A8" s="32" t="s">
        <v>34</v>
      </c>
      <c r="B8" s="1">
        <f t="shared" si="1"/>
        <v>0</v>
      </c>
      <c r="C8" s="1">
        <v>2.0</v>
      </c>
      <c r="D8" s="1">
        <v>0.0</v>
      </c>
      <c r="F8" s="1">
        <v>0.0</v>
      </c>
      <c r="G8" s="1">
        <v>4.0</v>
      </c>
      <c r="H8" s="1">
        <v>7.0</v>
      </c>
      <c r="I8" s="1">
        <v>1.0</v>
      </c>
      <c r="O8" s="1">
        <v>3.0</v>
      </c>
      <c r="S8" s="1">
        <v>1.0</v>
      </c>
      <c r="U8" s="1">
        <v>1.0</v>
      </c>
    </row>
    <row r="9" ht="12.75" customHeight="1">
      <c r="A9" s="30" t="s">
        <v>35</v>
      </c>
    </row>
    <row r="10" ht="12.75" customHeight="1">
      <c r="A10" s="30" t="s">
        <v>36</v>
      </c>
    </row>
    <row r="11" ht="12.75" customHeight="1">
      <c r="A11" s="30" t="s">
        <v>127</v>
      </c>
    </row>
    <row r="12" ht="12.75" customHeight="1">
      <c r="A12" s="30" t="s">
        <v>38</v>
      </c>
    </row>
    <row r="13" ht="12.75" customHeight="1">
      <c r="A13" s="30" t="s">
        <v>39</v>
      </c>
    </row>
    <row r="14" ht="12.75" customHeight="1">
      <c r="A14" s="30" t="s">
        <v>40</v>
      </c>
    </row>
    <row r="15" ht="12.75" customHeight="1">
      <c r="A15" s="30" t="s">
        <v>41</v>
      </c>
    </row>
    <row r="16" ht="12.75" customHeight="1">
      <c r="A16" s="30" t="s">
        <v>42</v>
      </c>
    </row>
    <row r="17" ht="12.75" customHeight="1">
      <c r="A17" s="30" t="s">
        <v>43</v>
      </c>
    </row>
    <row r="18" ht="12.75" customHeight="1">
      <c r="J18" s="4"/>
    </row>
    <row r="19" ht="12.75" customHeight="1">
      <c r="J19" s="4"/>
    </row>
    <row r="20" ht="12.75" customHeight="1">
      <c r="B20" s="1" t="s">
        <v>166</v>
      </c>
      <c r="E20" s="1" t="s">
        <v>167</v>
      </c>
      <c r="P20" s="1" t="s">
        <v>168</v>
      </c>
    </row>
    <row r="21" ht="12.75" customHeight="1">
      <c r="B21" s="1" t="s">
        <v>134</v>
      </c>
      <c r="C21" s="1" t="s">
        <v>135</v>
      </c>
      <c r="D21" s="1" t="s">
        <v>136</v>
      </c>
      <c r="E21" s="1" t="s">
        <v>134</v>
      </c>
      <c r="F21" s="1" t="s">
        <v>135</v>
      </c>
      <c r="G21" s="1" t="s">
        <v>136</v>
      </c>
      <c r="H21" s="1" t="s">
        <v>137</v>
      </c>
      <c r="I21" s="1" t="s">
        <v>138</v>
      </c>
      <c r="P21" s="20" t="s">
        <v>139</v>
      </c>
      <c r="Q21" s="21" t="s">
        <v>146</v>
      </c>
      <c r="R21" s="21" t="s">
        <v>148</v>
      </c>
    </row>
    <row r="22" ht="12.75" customHeight="1">
      <c r="A22" s="3" t="s">
        <v>28</v>
      </c>
      <c r="B22" s="1">
        <v>0.0</v>
      </c>
      <c r="C22" s="1">
        <v>1.0</v>
      </c>
      <c r="D22" s="1">
        <f>B22/C22</f>
        <v>0</v>
      </c>
      <c r="E22" s="1">
        <v>0.0</v>
      </c>
      <c r="F22" s="1">
        <v>1.0</v>
      </c>
      <c r="G22" s="1">
        <f t="shared" ref="G22:G25" si="2">E22/F22</f>
        <v>0</v>
      </c>
      <c r="H22" s="1">
        <f t="shared" ref="H22:H28" si="3">D22+G22</f>
        <v>0</v>
      </c>
      <c r="I22" s="1">
        <v>0.0</v>
      </c>
      <c r="O22" s="20" t="s">
        <v>141</v>
      </c>
      <c r="P22" s="22"/>
      <c r="Q22" s="23"/>
      <c r="R22" s="23">
        <v>1.0</v>
      </c>
    </row>
    <row r="23" ht="12.75" customHeight="1">
      <c r="A23" s="3" t="s">
        <v>29</v>
      </c>
      <c r="B23" s="1">
        <v>1.0</v>
      </c>
      <c r="C23" s="1">
        <v>1.0</v>
      </c>
      <c r="D23" s="1">
        <v>1.0</v>
      </c>
      <c r="E23" s="1">
        <v>0.0</v>
      </c>
      <c r="F23" s="1">
        <v>1.0</v>
      </c>
      <c r="G23" s="1">
        <f t="shared" si="2"/>
        <v>0</v>
      </c>
      <c r="H23" s="1">
        <f t="shared" si="3"/>
        <v>1</v>
      </c>
      <c r="I23" s="1">
        <v>0.0</v>
      </c>
      <c r="O23" s="20" t="s">
        <v>139</v>
      </c>
      <c r="P23" s="26"/>
      <c r="Q23" s="27"/>
      <c r="R23" s="27">
        <v>1.0</v>
      </c>
    </row>
    <row r="24" ht="12.75" customHeight="1">
      <c r="A24" s="32" t="s">
        <v>30</v>
      </c>
      <c r="B24" s="1">
        <v>0.0</v>
      </c>
      <c r="C24" s="1">
        <v>1.0</v>
      </c>
      <c r="D24" s="1">
        <f t="shared" ref="D24:D28" si="4">B24/C24</f>
        <v>0</v>
      </c>
      <c r="E24" s="1">
        <v>0.0</v>
      </c>
      <c r="F24" s="1">
        <v>1.0</v>
      </c>
      <c r="G24" s="1">
        <f t="shared" si="2"/>
        <v>0</v>
      </c>
      <c r="H24" s="1">
        <f t="shared" si="3"/>
        <v>0</v>
      </c>
      <c r="I24" s="1">
        <v>0.0</v>
      </c>
      <c r="O24" s="21" t="s">
        <v>140</v>
      </c>
      <c r="P24" s="26">
        <v>1.0</v>
      </c>
      <c r="Q24" s="27"/>
      <c r="R24" s="27"/>
    </row>
    <row r="25" ht="12.75" customHeight="1">
      <c r="A25" s="3" t="s">
        <v>31</v>
      </c>
      <c r="B25" s="1">
        <v>0.0</v>
      </c>
      <c r="C25" s="1">
        <v>1.0</v>
      </c>
      <c r="D25" s="1">
        <f t="shared" si="4"/>
        <v>0</v>
      </c>
      <c r="E25" s="1">
        <v>0.0</v>
      </c>
      <c r="F25" s="1">
        <v>1.0</v>
      </c>
      <c r="G25" s="1">
        <f t="shared" si="2"/>
        <v>0</v>
      </c>
      <c r="H25" s="1">
        <f t="shared" si="3"/>
        <v>0</v>
      </c>
      <c r="I25" s="1">
        <v>0.0</v>
      </c>
      <c r="O25" s="20" t="s">
        <v>143</v>
      </c>
      <c r="P25" s="26"/>
      <c r="Q25" s="27">
        <v>1.0</v>
      </c>
      <c r="R25" s="27"/>
    </row>
    <row r="26" ht="12.75" customHeight="1">
      <c r="A26" s="32" t="s">
        <v>32</v>
      </c>
      <c r="B26" s="1">
        <v>0.0</v>
      </c>
      <c r="C26" s="1">
        <v>1.0</v>
      </c>
      <c r="D26" s="1">
        <f t="shared" si="4"/>
        <v>0</v>
      </c>
      <c r="E26" s="1">
        <v>1.0</v>
      </c>
      <c r="F26" s="1">
        <v>1.0</v>
      </c>
      <c r="G26" s="1">
        <v>1.0</v>
      </c>
      <c r="H26" s="1">
        <f t="shared" si="3"/>
        <v>1</v>
      </c>
      <c r="I26" s="1">
        <v>0.0</v>
      </c>
      <c r="O26" s="21" t="s">
        <v>145</v>
      </c>
      <c r="P26" s="26"/>
      <c r="Q26" s="27"/>
      <c r="R26" s="27">
        <v>1.0</v>
      </c>
    </row>
    <row r="27" ht="12.75" customHeight="1">
      <c r="A27" s="32" t="s">
        <v>33</v>
      </c>
      <c r="B27" s="1">
        <v>0.0</v>
      </c>
      <c r="C27" s="1">
        <v>1.0</v>
      </c>
      <c r="D27" s="1">
        <f t="shared" si="4"/>
        <v>0</v>
      </c>
      <c r="E27" s="1">
        <v>0.0</v>
      </c>
      <c r="F27" s="1">
        <v>1.0</v>
      </c>
      <c r="G27" s="1">
        <v>0.0</v>
      </c>
      <c r="H27" s="1">
        <f t="shared" si="3"/>
        <v>0</v>
      </c>
      <c r="I27" s="1">
        <v>0.0</v>
      </c>
      <c r="O27" s="21" t="s">
        <v>146</v>
      </c>
      <c r="P27" s="26"/>
      <c r="Q27" s="27"/>
      <c r="R27" s="27">
        <v>1.0</v>
      </c>
    </row>
    <row r="28" ht="12.75" customHeight="1">
      <c r="A28" s="32" t="s">
        <v>34</v>
      </c>
      <c r="B28" s="1">
        <v>0.0</v>
      </c>
      <c r="C28" s="1">
        <v>1.0</v>
      </c>
      <c r="D28" s="1">
        <f t="shared" si="4"/>
        <v>0</v>
      </c>
      <c r="E28" s="1">
        <v>0.0</v>
      </c>
      <c r="F28" s="1">
        <v>1.0</v>
      </c>
      <c r="G28" s="1">
        <f>E28/F28</f>
        <v>0</v>
      </c>
      <c r="H28" s="1">
        <f t="shared" si="3"/>
        <v>0</v>
      </c>
      <c r="I28" s="1">
        <v>0.0</v>
      </c>
      <c r="O28" s="21" t="s">
        <v>148</v>
      </c>
      <c r="P28" s="26"/>
      <c r="Q28" s="27">
        <v>1.0</v>
      </c>
      <c r="R28" s="27"/>
    </row>
    <row r="29" ht="12.75" customHeight="1">
      <c r="A29" s="30" t="s">
        <v>35</v>
      </c>
      <c r="O29" s="31" t="s">
        <v>149</v>
      </c>
      <c r="P29" s="26"/>
      <c r="Q29" s="27"/>
      <c r="R29" s="27"/>
    </row>
    <row r="30" ht="12.75" customHeight="1">
      <c r="A30" s="30" t="s">
        <v>36</v>
      </c>
      <c r="O30" s="31" t="s">
        <v>151</v>
      </c>
      <c r="P30" s="26"/>
      <c r="Q30" s="27"/>
      <c r="R30" s="27"/>
    </row>
    <row r="31" ht="12.75" customHeight="1">
      <c r="A31" s="30" t="s">
        <v>127</v>
      </c>
      <c r="O31" s="31" t="s">
        <v>152</v>
      </c>
      <c r="P31" s="26"/>
      <c r="Q31" s="27"/>
      <c r="R31" s="27"/>
    </row>
    <row r="32" ht="12.75" customHeight="1">
      <c r="A32" s="30" t="s">
        <v>38</v>
      </c>
      <c r="O32" s="31" t="s">
        <v>153</v>
      </c>
      <c r="P32" s="26"/>
      <c r="Q32" s="27"/>
      <c r="R32" s="27"/>
    </row>
    <row r="33" ht="12.75" customHeight="1">
      <c r="A33" s="30" t="s">
        <v>39</v>
      </c>
      <c r="O33" s="31" t="s">
        <v>154</v>
      </c>
      <c r="P33" s="26"/>
      <c r="Q33" s="27"/>
      <c r="R33" s="27"/>
    </row>
    <row r="34" ht="12.75" customHeight="1">
      <c r="A34" s="30" t="s">
        <v>40</v>
      </c>
      <c r="O34" s="31" t="s">
        <v>155</v>
      </c>
      <c r="P34" s="26"/>
      <c r="Q34" s="27"/>
      <c r="R34" s="27"/>
    </row>
    <row r="35" ht="12.75" customHeight="1">
      <c r="A35" s="30" t="s">
        <v>41</v>
      </c>
      <c r="O35" s="31" t="s">
        <v>156</v>
      </c>
      <c r="P35" s="26"/>
      <c r="Q35" s="27"/>
      <c r="R35" s="27"/>
    </row>
    <row r="36" ht="12.75" customHeight="1">
      <c r="A36" s="30" t="s">
        <v>42</v>
      </c>
      <c r="O36" s="31" t="s">
        <v>157</v>
      </c>
      <c r="P36" s="26"/>
      <c r="Q36" s="27"/>
      <c r="R36" s="27"/>
    </row>
    <row r="37" ht="12.75" customHeight="1">
      <c r="A37" s="30" t="s">
        <v>43</v>
      </c>
      <c r="O37" s="31" t="s">
        <v>158</v>
      </c>
      <c r="P37" s="26"/>
      <c r="Q37" s="27"/>
      <c r="R37" s="27"/>
    </row>
    <row r="38" ht="12.75" customHeight="1">
      <c r="P38" s="1">
        <f t="shared" ref="P38:R38" si="5">SUM(P22:P37)</f>
        <v>1</v>
      </c>
      <c r="Q38" s="1">
        <f t="shared" si="5"/>
        <v>2</v>
      </c>
      <c r="R38" s="1">
        <f t="shared" si="5"/>
        <v>4</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5"/>
    <col customWidth="1" min="2" max="27" width="6.0"/>
  </cols>
  <sheetData>
    <row r="1" ht="12.75" customHeight="1">
      <c r="B1" s="1" t="s">
        <v>1</v>
      </c>
      <c r="C1" s="1" t="s">
        <v>2</v>
      </c>
      <c r="D1" s="1" t="s">
        <v>4</v>
      </c>
      <c r="F1" s="1" t="s">
        <v>5</v>
      </c>
      <c r="G1" s="1" t="s">
        <v>6</v>
      </c>
      <c r="H1" s="1" t="s">
        <v>7</v>
      </c>
      <c r="I1" s="1" t="s">
        <v>8</v>
      </c>
      <c r="J1" s="1" t="s">
        <v>10</v>
      </c>
      <c r="L1" s="1" t="s">
        <v>11</v>
      </c>
      <c r="O1" s="1" t="s">
        <v>129</v>
      </c>
      <c r="P1" s="1" t="s">
        <v>130</v>
      </c>
      <c r="S1" s="1" t="s">
        <v>15</v>
      </c>
      <c r="T1" s="1" t="s">
        <v>16</v>
      </c>
      <c r="U1" s="1" t="s">
        <v>17</v>
      </c>
      <c r="V1" s="1" t="s">
        <v>18</v>
      </c>
      <c r="X1" s="1" t="s">
        <v>21</v>
      </c>
      <c r="Y1" s="1" t="s">
        <v>22</v>
      </c>
      <c r="Z1" s="1" t="s">
        <v>23</v>
      </c>
      <c r="AA1" s="1" t="s">
        <v>24</v>
      </c>
    </row>
    <row r="2" ht="12.75" customHeight="1">
      <c r="A2" s="3" t="s">
        <v>28</v>
      </c>
      <c r="B2" s="1">
        <f t="shared" ref="B2:B9" si="1">H22</f>
        <v>0.25</v>
      </c>
      <c r="C2" s="1">
        <v>1.25</v>
      </c>
      <c r="D2" s="1">
        <f t="shared" ref="D2:D9" si="2">I22</f>
        <v>1</v>
      </c>
      <c r="F2" s="1">
        <v>1.0</v>
      </c>
      <c r="H2" s="1">
        <v>8.0</v>
      </c>
      <c r="I2" s="1">
        <v>1.0</v>
      </c>
      <c r="J2" s="1">
        <v>1.0</v>
      </c>
      <c r="O2" s="1">
        <v>3.0</v>
      </c>
      <c r="U2" s="1">
        <v>1.0</v>
      </c>
      <c r="X2" s="1">
        <v>1.0</v>
      </c>
      <c r="Y2" s="1">
        <v>1.0</v>
      </c>
    </row>
    <row r="3" ht="12.75" customHeight="1">
      <c r="A3" s="3" t="s">
        <v>29</v>
      </c>
      <c r="B3" s="1">
        <f t="shared" si="1"/>
        <v>0</v>
      </c>
      <c r="C3" s="1">
        <v>1.25</v>
      </c>
      <c r="D3" s="1">
        <f t="shared" si="2"/>
        <v>1</v>
      </c>
      <c r="F3" s="1">
        <v>1.0</v>
      </c>
      <c r="H3" s="1">
        <v>8.0</v>
      </c>
      <c r="I3" s="1">
        <v>1.0</v>
      </c>
      <c r="J3" s="1">
        <v>1.0</v>
      </c>
      <c r="O3" s="1">
        <v>3.0</v>
      </c>
      <c r="P3" s="1">
        <v>2.0</v>
      </c>
      <c r="U3" s="1">
        <v>1.0</v>
      </c>
      <c r="X3" s="1">
        <v>1.0</v>
      </c>
    </row>
    <row r="4" ht="12.75" customHeight="1">
      <c r="A4" s="32" t="s">
        <v>30</v>
      </c>
      <c r="B4" s="1">
        <f t="shared" si="1"/>
        <v>0.25</v>
      </c>
      <c r="C4" s="1">
        <v>1.25</v>
      </c>
      <c r="D4" s="1" t="str">
        <f t="shared" si="2"/>
        <v/>
      </c>
      <c r="F4" s="1">
        <v>1.0</v>
      </c>
      <c r="H4" s="1">
        <v>8.0</v>
      </c>
      <c r="I4" s="1">
        <v>1.0</v>
      </c>
      <c r="J4" s="1">
        <v>1.0</v>
      </c>
      <c r="O4" s="1">
        <v>3.0</v>
      </c>
      <c r="U4" s="1">
        <v>1.0</v>
      </c>
      <c r="X4" s="1">
        <v>1.0</v>
      </c>
      <c r="Y4" s="1">
        <v>1.0</v>
      </c>
    </row>
    <row r="5" ht="12.75" customHeight="1">
      <c r="A5" s="3" t="s">
        <v>31</v>
      </c>
      <c r="B5" s="1">
        <f t="shared" si="1"/>
        <v>0</v>
      </c>
      <c r="C5" s="1">
        <v>1.25</v>
      </c>
      <c r="D5" s="1" t="str">
        <f t="shared" si="2"/>
        <v/>
      </c>
      <c r="F5" s="1">
        <v>1.0</v>
      </c>
      <c r="H5" s="1">
        <v>8.0</v>
      </c>
      <c r="I5" s="1">
        <v>1.0</v>
      </c>
      <c r="J5" s="1">
        <v>1.0</v>
      </c>
      <c r="O5" s="1">
        <v>3.0</v>
      </c>
      <c r="U5" s="1">
        <v>1.0</v>
      </c>
      <c r="X5" s="1">
        <v>1.0</v>
      </c>
    </row>
    <row r="6" ht="12.75" customHeight="1">
      <c r="A6" s="32" t="s">
        <v>32</v>
      </c>
      <c r="B6" s="1">
        <f t="shared" si="1"/>
        <v>0</v>
      </c>
      <c r="C6" s="1">
        <v>1.25</v>
      </c>
      <c r="D6" s="1">
        <f t="shared" si="2"/>
        <v>1</v>
      </c>
      <c r="F6" s="1">
        <v>0.0</v>
      </c>
      <c r="H6" s="1">
        <v>8.0</v>
      </c>
      <c r="I6" s="1">
        <v>1.0</v>
      </c>
      <c r="J6" s="1">
        <v>1.0</v>
      </c>
      <c r="O6" s="1">
        <v>3.0</v>
      </c>
      <c r="U6" s="1">
        <v>1.0</v>
      </c>
      <c r="X6" s="1">
        <v>1.0</v>
      </c>
    </row>
    <row r="7" ht="12.75" customHeight="1">
      <c r="A7" s="32" t="s">
        <v>33</v>
      </c>
      <c r="B7" s="1">
        <f t="shared" si="1"/>
        <v>1.25</v>
      </c>
      <c r="C7" s="1">
        <v>1.25</v>
      </c>
      <c r="D7" s="1" t="str">
        <f t="shared" si="2"/>
        <v/>
      </c>
      <c r="F7" s="1">
        <v>0.0</v>
      </c>
      <c r="H7" s="1">
        <v>8.0</v>
      </c>
      <c r="I7" s="1">
        <v>1.0</v>
      </c>
      <c r="J7" s="1">
        <v>1.0</v>
      </c>
      <c r="O7" s="1">
        <v>3.0</v>
      </c>
      <c r="U7" s="1">
        <v>1.0</v>
      </c>
      <c r="V7" s="1">
        <v>1.0</v>
      </c>
      <c r="X7" s="1">
        <v>1.0</v>
      </c>
      <c r="Y7" s="1">
        <v>1.0</v>
      </c>
    </row>
    <row r="8" ht="12.75" customHeight="1">
      <c r="A8" s="32" t="s">
        <v>34</v>
      </c>
      <c r="B8" s="1">
        <f t="shared" si="1"/>
        <v>0</v>
      </c>
      <c r="C8" s="1">
        <v>1.25</v>
      </c>
      <c r="D8" s="1" t="str">
        <f t="shared" si="2"/>
        <v/>
      </c>
      <c r="F8" s="1">
        <v>1.0</v>
      </c>
      <c r="G8" s="1">
        <v>3.0</v>
      </c>
      <c r="H8" s="1">
        <v>8.0</v>
      </c>
      <c r="I8" s="1">
        <v>1.0</v>
      </c>
      <c r="O8" s="1">
        <v>3.0</v>
      </c>
      <c r="U8" s="1">
        <v>1.0</v>
      </c>
      <c r="X8" s="1">
        <v>1.0</v>
      </c>
    </row>
    <row r="9" ht="12.75" customHeight="1">
      <c r="A9" s="32" t="s">
        <v>35</v>
      </c>
      <c r="B9" s="1">
        <f t="shared" si="1"/>
        <v>0.25</v>
      </c>
      <c r="C9" s="1">
        <v>1.25</v>
      </c>
      <c r="D9" s="1" t="str">
        <f t="shared" si="2"/>
        <v/>
      </c>
      <c r="F9" s="1">
        <v>0.0</v>
      </c>
      <c r="G9" s="1">
        <v>5.0</v>
      </c>
      <c r="H9" s="1">
        <v>8.0</v>
      </c>
      <c r="I9" s="1">
        <v>1.0</v>
      </c>
      <c r="O9" s="1">
        <v>3.0</v>
      </c>
      <c r="U9" s="1">
        <v>1.0</v>
      </c>
      <c r="X9" s="1">
        <v>1.0</v>
      </c>
      <c r="Y9" s="1">
        <v>1.0</v>
      </c>
    </row>
    <row r="10" ht="12.75" customHeight="1">
      <c r="A10" s="30" t="s">
        <v>36</v>
      </c>
    </row>
    <row r="11" ht="12.75" customHeight="1">
      <c r="A11" s="30" t="s">
        <v>127</v>
      </c>
    </row>
    <row r="12" ht="12.75" customHeight="1">
      <c r="A12" s="30" t="s">
        <v>38</v>
      </c>
    </row>
    <row r="13" ht="12.75" customHeight="1">
      <c r="A13" s="30" t="s">
        <v>39</v>
      </c>
    </row>
    <row r="14" ht="12.75" customHeight="1">
      <c r="A14" s="30" t="s">
        <v>40</v>
      </c>
    </row>
    <row r="15" ht="12.75" customHeight="1">
      <c r="A15" s="30" t="s">
        <v>41</v>
      </c>
    </row>
    <row r="16" ht="12.75" customHeight="1">
      <c r="A16" s="30" t="s">
        <v>42</v>
      </c>
    </row>
    <row r="17" ht="12.75" customHeight="1">
      <c r="A17" s="30" t="s">
        <v>43</v>
      </c>
    </row>
    <row r="18" ht="12.75" customHeight="1">
      <c r="J18" s="4"/>
    </row>
    <row r="19" ht="12.75" customHeight="1">
      <c r="J19" s="4"/>
    </row>
    <row r="20" ht="12.75" customHeight="1">
      <c r="B20" s="1" t="s">
        <v>166</v>
      </c>
      <c r="E20" s="1" t="s">
        <v>167</v>
      </c>
      <c r="P20" s="1" t="s">
        <v>169</v>
      </c>
    </row>
    <row r="21" ht="12.75" customHeight="1">
      <c r="B21" s="1" t="s">
        <v>134</v>
      </c>
      <c r="C21" s="1" t="s">
        <v>135</v>
      </c>
      <c r="D21" s="1" t="s">
        <v>136</v>
      </c>
      <c r="E21" s="1" t="s">
        <v>134</v>
      </c>
      <c r="F21" s="1" t="s">
        <v>135</v>
      </c>
      <c r="G21" s="1" t="s">
        <v>136</v>
      </c>
      <c r="H21" s="1" t="s">
        <v>137</v>
      </c>
      <c r="I21" s="1" t="s">
        <v>4</v>
      </c>
      <c r="P21" s="21" t="s">
        <v>148</v>
      </c>
      <c r="Q21" s="21" t="s">
        <v>149</v>
      </c>
    </row>
    <row r="22" ht="12.75" customHeight="1">
      <c r="A22" s="3" t="s">
        <v>28</v>
      </c>
      <c r="B22" s="1">
        <v>1.0</v>
      </c>
      <c r="C22" s="1">
        <v>4.0</v>
      </c>
      <c r="D22" s="1">
        <f t="shared" ref="D22:D29" si="3">B22/C22</f>
        <v>0.25</v>
      </c>
      <c r="E22" s="30">
        <v>0.0</v>
      </c>
      <c r="F22" s="1">
        <v>1.0</v>
      </c>
      <c r="G22" s="1">
        <f t="shared" ref="G22:G26" si="4">E22/F22</f>
        <v>0</v>
      </c>
      <c r="H22" s="1">
        <f t="shared" ref="H22:H29" si="5">D22+G22</f>
        <v>0.25</v>
      </c>
      <c r="I22" s="1">
        <v>1.0</v>
      </c>
      <c r="O22" s="20" t="s">
        <v>141</v>
      </c>
      <c r="P22" s="22"/>
      <c r="Q22" s="23">
        <v>1.0</v>
      </c>
    </row>
    <row r="23" ht="12.75" customHeight="1">
      <c r="A23" s="3" t="s">
        <v>29</v>
      </c>
      <c r="B23" s="1">
        <v>0.0</v>
      </c>
      <c r="C23" s="1">
        <v>4.0</v>
      </c>
      <c r="D23" s="1">
        <f t="shared" si="3"/>
        <v>0</v>
      </c>
      <c r="E23" s="30">
        <v>0.0</v>
      </c>
      <c r="F23" s="1">
        <v>1.0</v>
      </c>
      <c r="G23" s="1">
        <f t="shared" si="4"/>
        <v>0</v>
      </c>
      <c r="H23" s="1">
        <f t="shared" si="5"/>
        <v>0</v>
      </c>
      <c r="I23" s="1">
        <v>1.0</v>
      </c>
      <c r="O23" s="20" t="s">
        <v>139</v>
      </c>
      <c r="P23" s="26"/>
      <c r="Q23" s="27">
        <v>1.0</v>
      </c>
    </row>
    <row r="24" ht="12.75" customHeight="1">
      <c r="A24" s="32" t="s">
        <v>30</v>
      </c>
      <c r="B24" s="1">
        <v>1.0</v>
      </c>
      <c r="C24" s="1">
        <v>4.0</v>
      </c>
      <c r="D24" s="1">
        <f t="shared" si="3"/>
        <v>0.25</v>
      </c>
      <c r="E24" s="1">
        <v>0.0</v>
      </c>
      <c r="F24" s="1">
        <v>1.0</v>
      </c>
      <c r="G24" s="1">
        <f t="shared" si="4"/>
        <v>0</v>
      </c>
      <c r="H24" s="1">
        <f t="shared" si="5"/>
        <v>0.25</v>
      </c>
      <c r="O24" s="21" t="s">
        <v>140</v>
      </c>
      <c r="P24" s="26"/>
      <c r="Q24" s="27">
        <v>1.0</v>
      </c>
    </row>
    <row r="25" ht="12.75" customHeight="1">
      <c r="A25" s="3" t="s">
        <v>31</v>
      </c>
      <c r="B25" s="1">
        <v>0.0</v>
      </c>
      <c r="C25" s="1">
        <v>4.0</v>
      </c>
      <c r="D25" s="1">
        <f t="shared" si="3"/>
        <v>0</v>
      </c>
      <c r="E25" s="1">
        <v>0.0</v>
      </c>
      <c r="F25" s="1">
        <v>1.0</v>
      </c>
      <c r="G25" s="1">
        <f t="shared" si="4"/>
        <v>0</v>
      </c>
      <c r="H25" s="1">
        <f t="shared" si="5"/>
        <v>0</v>
      </c>
      <c r="O25" s="20" t="s">
        <v>143</v>
      </c>
      <c r="P25" s="26"/>
      <c r="Q25" s="27">
        <v>1.0</v>
      </c>
    </row>
    <row r="26" ht="12.75" customHeight="1">
      <c r="A26" s="32" t="s">
        <v>32</v>
      </c>
      <c r="B26" s="1">
        <v>0.0</v>
      </c>
      <c r="C26" s="1">
        <v>4.0</v>
      </c>
      <c r="D26" s="1">
        <f t="shared" si="3"/>
        <v>0</v>
      </c>
      <c r="E26" s="30">
        <v>0.0</v>
      </c>
      <c r="F26" s="1">
        <v>1.0</v>
      </c>
      <c r="G26" s="1">
        <f t="shared" si="4"/>
        <v>0</v>
      </c>
      <c r="H26" s="1">
        <f t="shared" si="5"/>
        <v>0</v>
      </c>
      <c r="I26" s="1">
        <v>1.0</v>
      </c>
      <c r="O26" s="21" t="s">
        <v>145</v>
      </c>
      <c r="P26" s="26">
        <v>1.0</v>
      </c>
      <c r="Q26" s="27"/>
    </row>
    <row r="27" ht="12.75" customHeight="1">
      <c r="A27" s="32" t="s">
        <v>33</v>
      </c>
      <c r="B27" s="1">
        <v>1.0</v>
      </c>
      <c r="C27" s="1">
        <v>4.0</v>
      </c>
      <c r="D27" s="1">
        <f t="shared" si="3"/>
        <v>0.25</v>
      </c>
      <c r="E27" s="1">
        <v>1.0</v>
      </c>
      <c r="F27" s="1">
        <v>1.0</v>
      </c>
      <c r="G27" s="1">
        <v>1.0</v>
      </c>
      <c r="H27" s="1">
        <f t="shared" si="5"/>
        <v>1.25</v>
      </c>
      <c r="O27" s="21" t="s">
        <v>146</v>
      </c>
      <c r="P27" s="26">
        <v>1.0</v>
      </c>
      <c r="Q27" s="27"/>
    </row>
    <row r="28" ht="12.75" customHeight="1">
      <c r="A28" s="32" t="s">
        <v>34</v>
      </c>
      <c r="B28" s="1">
        <v>0.0</v>
      </c>
      <c r="C28" s="1">
        <v>4.0</v>
      </c>
      <c r="D28" s="1">
        <f t="shared" si="3"/>
        <v>0</v>
      </c>
      <c r="E28" s="1">
        <v>0.0</v>
      </c>
      <c r="F28" s="1">
        <v>1.0</v>
      </c>
      <c r="G28" s="1">
        <f>E28/F28</f>
        <v>0</v>
      </c>
      <c r="H28" s="1">
        <f t="shared" si="5"/>
        <v>0</v>
      </c>
      <c r="O28" s="21" t="s">
        <v>148</v>
      </c>
      <c r="P28" s="26"/>
      <c r="Q28" s="27">
        <v>1.0</v>
      </c>
    </row>
    <row r="29" ht="12.75" customHeight="1">
      <c r="A29" s="32" t="s">
        <v>35</v>
      </c>
      <c r="B29" s="1">
        <v>1.0</v>
      </c>
      <c r="C29" s="1">
        <v>4.0</v>
      </c>
      <c r="D29" s="1">
        <f t="shared" si="3"/>
        <v>0.25</v>
      </c>
      <c r="E29" s="1">
        <v>0.0</v>
      </c>
      <c r="F29" s="1">
        <v>1.0</v>
      </c>
      <c r="G29" s="1">
        <v>0.0</v>
      </c>
      <c r="H29" s="1">
        <f t="shared" si="5"/>
        <v>0.25</v>
      </c>
      <c r="O29" s="21" t="s">
        <v>149</v>
      </c>
      <c r="P29" s="26">
        <v>1.0</v>
      </c>
      <c r="Q29" s="27"/>
    </row>
    <row r="30" ht="12.75" customHeight="1">
      <c r="A30" s="30" t="s">
        <v>36</v>
      </c>
      <c r="O30" s="31" t="s">
        <v>151</v>
      </c>
      <c r="P30" s="26"/>
      <c r="Q30" s="27"/>
    </row>
    <row r="31" ht="12.75" customHeight="1">
      <c r="A31" s="30" t="s">
        <v>127</v>
      </c>
      <c r="O31" s="31" t="s">
        <v>152</v>
      </c>
      <c r="P31" s="26"/>
      <c r="Q31" s="27"/>
    </row>
    <row r="32" ht="12.75" customHeight="1">
      <c r="A32" s="30" t="s">
        <v>38</v>
      </c>
      <c r="O32" s="31" t="s">
        <v>153</v>
      </c>
      <c r="P32" s="26"/>
      <c r="Q32" s="27"/>
    </row>
    <row r="33" ht="12.75" customHeight="1">
      <c r="A33" s="30" t="s">
        <v>39</v>
      </c>
      <c r="O33" s="31" t="s">
        <v>154</v>
      </c>
      <c r="P33" s="26"/>
      <c r="Q33" s="27"/>
    </row>
    <row r="34" ht="12.75" customHeight="1">
      <c r="A34" s="30" t="s">
        <v>40</v>
      </c>
      <c r="O34" s="31" t="s">
        <v>155</v>
      </c>
      <c r="P34" s="26"/>
      <c r="Q34" s="27"/>
    </row>
    <row r="35" ht="12.75" customHeight="1">
      <c r="A35" s="30" t="s">
        <v>41</v>
      </c>
      <c r="O35" s="31" t="s">
        <v>156</v>
      </c>
      <c r="P35" s="26"/>
      <c r="Q35" s="27"/>
    </row>
    <row r="36" ht="12.75" customHeight="1">
      <c r="A36" s="30" t="s">
        <v>42</v>
      </c>
      <c r="O36" s="31" t="s">
        <v>157</v>
      </c>
      <c r="P36" s="26"/>
      <c r="Q36" s="27"/>
    </row>
    <row r="37" ht="12.75" customHeight="1">
      <c r="A37" s="30" t="s">
        <v>43</v>
      </c>
      <c r="O37" s="31" t="s">
        <v>158</v>
      </c>
      <c r="P37" s="26"/>
      <c r="Q37" s="27"/>
    </row>
    <row r="38" ht="12.75" customHeight="1">
      <c r="P38" s="1">
        <f t="shared" ref="P38:Q38" si="6">SUM(P22:P37)</f>
        <v>3</v>
      </c>
      <c r="Q38" s="1">
        <f t="shared" si="6"/>
        <v>5</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88"/>
    <col customWidth="1" min="2" max="27" width="6.0"/>
  </cols>
  <sheetData>
    <row r="1" ht="12.75" customHeight="1">
      <c r="B1" s="1" t="s">
        <v>1</v>
      </c>
      <c r="C1" s="1" t="s">
        <v>2</v>
      </c>
      <c r="D1" s="1" t="s">
        <v>4</v>
      </c>
      <c r="F1" s="1" t="s">
        <v>5</v>
      </c>
      <c r="G1" s="1" t="s">
        <v>6</v>
      </c>
      <c r="H1" s="1" t="s">
        <v>7</v>
      </c>
      <c r="I1" s="1" t="s">
        <v>8</v>
      </c>
      <c r="J1" s="1" t="s">
        <v>10</v>
      </c>
      <c r="L1" s="1" t="s">
        <v>11</v>
      </c>
      <c r="O1" s="1" t="s">
        <v>129</v>
      </c>
      <c r="P1" s="1" t="s">
        <v>130</v>
      </c>
      <c r="S1" s="1" t="s">
        <v>15</v>
      </c>
      <c r="T1" s="1" t="s">
        <v>16</v>
      </c>
      <c r="U1" s="1" t="s">
        <v>17</v>
      </c>
      <c r="V1" s="1" t="s">
        <v>18</v>
      </c>
      <c r="X1" s="1" t="s">
        <v>21</v>
      </c>
      <c r="Y1" s="1" t="s">
        <v>22</v>
      </c>
      <c r="Z1" s="1" t="s">
        <v>23</v>
      </c>
      <c r="AA1" s="1" t="s">
        <v>24</v>
      </c>
    </row>
    <row r="2" ht="12.75" customHeight="1">
      <c r="A2" s="3" t="s">
        <v>28</v>
      </c>
      <c r="B2" s="1">
        <f t="shared" ref="B2:B10" si="1">H22</f>
        <v>0.3333333333</v>
      </c>
      <c r="C2" s="1">
        <f t="shared" ref="C2:C10" si="2">4/3</f>
        <v>1.333333333</v>
      </c>
      <c r="D2" s="1">
        <v>0.0</v>
      </c>
      <c r="F2" s="1">
        <v>0.0</v>
      </c>
      <c r="H2" s="1">
        <v>9.0</v>
      </c>
      <c r="I2" s="1">
        <v>1.0</v>
      </c>
      <c r="J2" s="1">
        <v>1.0</v>
      </c>
      <c r="O2" s="1">
        <v>3.0</v>
      </c>
      <c r="U2" s="1">
        <v>1.0</v>
      </c>
      <c r="X2" s="1">
        <v>1.0</v>
      </c>
      <c r="Y2" s="1">
        <v>1.0</v>
      </c>
    </row>
    <row r="3" ht="12.75" customHeight="1">
      <c r="A3" s="3" t="s">
        <v>29</v>
      </c>
      <c r="B3" s="1">
        <f t="shared" si="1"/>
        <v>0</v>
      </c>
      <c r="C3" s="1">
        <f t="shared" si="2"/>
        <v>1.333333333</v>
      </c>
      <c r="D3" s="1">
        <v>0.0</v>
      </c>
      <c r="F3" s="1">
        <v>1.0</v>
      </c>
      <c r="H3" s="1">
        <v>9.0</v>
      </c>
      <c r="I3" s="1">
        <v>1.0</v>
      </c>
      <c r="J3" s="1">
        <v>1.0</v>
      </c>
      <c r="O3" s="1">
        <v>3.0</v>
      </c>
      <c r="P3" s="1">
        <v>2.0</v>
      </c>
      <c r="U3" s="1">
        <v>1.0</v>
      </c>
      <c r="X3" s="1">
        <v>1.0</v>
      </c>
    </row>
    <row r="4" ht="12.75" customHeight="1">
      <c r="A4" s="32" t="s">
        <v>30</v>
      </c>
      <c r="B4" s="1">
        <f t="shared" si="1"/>
        <v>0</v>
      </c>
      <c r="C4" s="1">
        <f t="shared" si="2"/>
        <v>1.333333333</v>
      </c>
      <c r="D4" s="1">
        <v>0.0</v>
      </c>
      <c r="F4" s="1">
        <v>0.0</v>
      </c>
      <c r="H4" s="1">
        <v>9.0</v>
      </c>
      <c r="I4" s="1">
        <v>1.0</v>
      </c>
      <c r="J4" s="1">
        <v>1.0</v>
      </c>
      <c r="O4" s="1">
        <v>3.0</v>
      </c>
      <c r="U4" s="1">
        <v>1.0</v>
      </c>
      <c r="X4" s="1">
        <v>1.0</v>
      </c>
    </row>
    <row r="5" ht="12.75" customHeight="1">
      <c r="A5" s="3" t="s">
        <v>31</v>
      </c>
      <c r="B5" s="1">
        <f t="shared" si="1"/>
        <v>0</v>
      </c>
      <c r="C5" s="1">
        <f t="shared" si="2"/>
        <v>1.333333333</v>
      </c>
      <c r="D5" s="1">
        <v>0.0</v>
      </c>
      <c r="F5" s="1">
        <v>1.0</v>
      </c>
      <c r="H5" s="1">
        <v>9.0</v>
      </c>
      <c r="I5" s="1">
        <v>1.0</v>
      </c>
      <c r="J5" s="1">
        <v>1.0</v>
      </c>
      <c r="O5" s="1">
        <v>3.0</v>
      </c>
      <c r="U5" s="1">
        <v>1.0</v>
      </c>
      <c r="X5" s="1">
        <v>1.0</v>
      </c>
    </row>
    <row r="6" ht="12.75" customHeight="1">
      <c r="A6" s="32" t="s">
        <v>32</v>
      </c>
      <c r="B6" s="1">
        <f t="shared" si="1"/>
        <v>0</v>
      </c>
      <c r="C6" s="1">
        <f t="shared" si="2"/>
        <v>1.333333333</v>
      </c>
      <c r="D6" s="1">
        <v>0.0</v>
      </c>
      <c r="F6" s="1">
        <v>1.0</v>
      </c>
      <c r="G6" s="1">
        <v>2.0</v>
      </c>
      <c r="H6" s="1">
        <v>9.0</v>
      </c>
      <c r="I6" s="1">
        <v>1.0</v>
      </c>
      <c r="O6" s="1">
        <v>3.0</v>
      </c>
      <c r="U6" s="1">
        <v>1.0</v>
      </c>
      <c r="X6" s="1">
        <v>1.0</v>
      </c>
    </row>
    <row r="7" ht="12.75" customHeight="1">
      <c r="A7" s="32" t="s">
        <v>33</v>
      </c>
      <c r="B7" s="1">
        <f t="shared" si="1"/>
        <v>0.3333333333</v>
      </c>
      <c r="C7" s="1">
        <f t="shared" si="2"/>
        <v>1.333333333</v>
      </c>
      <c r="D7" s="1">
        <v>0.0</v>
      </c>
      <c r="F7" s="1">
        <v>1.0</v>
      </c>
      <c r="H7" s="1">
        <v>9.0</v>
      </c>
      <c r="I7" s="1">
        <v>1.0</v>
      </c>
      <c r="J7" s="1">
        <v>1.0</v>
      </c>
      <c r="O7" s="1">
        <v>3.0</v>
      </c>
      <c r="U7" s="1">
        <v>1.0</v>
      </c>
      <c r="X7" s="1">
        <v>1.0</v>
      </c>
      <c r="Y7" s="1">
        <v>1.0</v>
      </c>
    </row>
    <row r="8" ht="12.75" customHeight="1">
      <c r="A8" s="32" t="s">
        <v>34</v>
      </c>
      <c r="B8" s="1">
        <f t="shared" si="1"/>
        <v>0</v>
      </c>
      <c r="C8" s="1">
        <f t="shared" si="2"/>
        <v>1.333333333</v>
      </c>
      <c r="D8" s="1">
        <v>0.0</v>
      </c>
      <c r="F8" s="1">
        <v>0.0</v>
      </c>
      <c r="G8" s="1">
        <v>3.0</v>
      </c>
      <c r="H8" s="1">
        <v>9.0</v>
      </c>
      <c r="I8" s="1">
        <v>1.0</v>
      </c>
      <c r="O8" s="1">
        <v>3.0</v>
      </c>
      <c r="U8" s="1">
        <v>1.0</v>
      </c>
      <c r="X8" s="1">
        <v>1.0</v>
      </c>
    </row>
    <row r="9" ht="12.75" customHeight="1">
      <c r="A9" s="32" t="s">
        <v>35</v>
      </c>
      <c r="B9" s="1">
        <f t="shared" si="1"/>
        <v>1</v>
      </c>
      <c r="C9" s="1">
        <f t="shared" si="2"/>
        <v>1.333333333</v>
      </c>
      <c r="D9" s="1">
        <v>0.0</v>
      </c>
      <c r="F9" s="1">
        <v>0.0</v>
      </c>
      <c r="H9" s="1">
        <v>9.0</v>
      </c>
      <c r="I9" s="1">
        <v>1.0</v>
      </c>
      <c r="J9" s="1">
        <v>1.0</v>
      </c>
      <c r="O9" s="1">
        <v>3.0</v>
      </c>
      <c r="U9" s="1">
        <v>1.0</v>
      </c>
      <c r="V9" s="1">
        <v>1.0</v>
      </c>
      <c r="X9" s="1">
        <v>1.0</v>
      </c>
    </row>
    <row r="10" ht="12.75" customHeight="1">
      <c r="A10" s="32" t="s">
        <v>36</v>
      </c>
      <c r="B10" s="1">
        <f t="shared" si="1"/>
        <v>0.3333333333</v>
      </c>
      <c r="C10" s="1">
        <f t="shared" si="2"/>
        <v>1.333333333</v>
      </c>
      <c r="D10" s="1">
        <v>0.0</v>
      </c>
      <c r="F10" s="1">
        <v>0.0</v>
      </c>
      <c r="G10" s="1">
        <v>4.0</v>
      </c>
      <c r="H10" s="1">
        <v>9.0</v>
      </c>
      <c r="I10" s="1">
        <v>1.0</v>
      </c>
      <c r="O10" s="1">
        <v>3.0</v>
      </c>
      <c r="U10" s="1">
        <v>1.0</v>
      </c>
      <c r="X10" s="1">
        <v>1.0</v>
      </c>
      <c r="Y10" s="1">
        <v>1.0</v>
      </c>
    </row>
    <row r="11" ht="12.75" customHeight="1">
      <c r="A11" s="30" t="s">
        <v>127</v>
      </c>
    </row>
    <row r="12" ht="12.75" customHeight="1">
      <c r="A12" s="30" t="s">
        <v>38</v>
      </c>
    </row>
    <row r="13" ht="12.75" customHeight="1">
      <c r="A13" s="30" t="s">
        <v>39</v>
      </c>
    </row>
    <row r="14" ht="12.75" customHeight="1">
      <c r="A14" s="30" t="s">
        <v>40</v>
      </c>
    </row>
    <row r="15" ht="12.75" customHeight="1">
      <c r="A15" s="30" t="s">
        <v>41</v>
      </c>
    </row>
    <row r="16" ht="12.75" customHeight="1">
      <c r="A16" s="30" t="s">
        <v>42</v>
      </c>
    </row>
    <row r="17" ht="12.75" customHeight="1">
      <c r="A17" s="30" t="s">
        <v>43</v>
      </c>
    </row>
    <row r="18" ht="12.75" customHeight="1"/>
    <row r="19" ht="12.75" customHeight="1">
      <c r="J19" s="4"/>
    </row>
    <row r="20" ht="12.75" customHeight="1">
      <c r="B20" s="1" t="s">
        <v>166</v>
      </c>
      <c r="E20" s="1" t="s">
        <v>167</v>
      </c>
      <c r="P20" s="1" t="s">
        <v>170</v>
      </c>
    </row>
    <row r="21" ht="12.75" customHeight="1">
      <c r="B21" s="1" t="s">
        <v>134</v>
      </c>
      <c r="C21" s="1" t="s">
        <v>135</v>
      </c>
      <c r="D21" s="1" t="s">
        <v>136</v>
      </c>
      <c r="E21" s="1" t="s">
        <v>134</v>
      </c>
      <c r="F21" s="1" t="s">
        <v>135</v>
      </c>
      <c r="G21" s="1" t="s">
        <v>136</v>
      </c>
      <c r="H21" s="1" t="s">
        <v>137</v>
      </c>
      <c r="I21" s="1" t="s">
        <v>138</v>
      </c>
      <c r="P21" s="21" t="s">
        <v>145</v>
      </c>
      <c r="Q21" s="21" t="s">
        <v>148</v>
      </c>
      <c r="R21" s="21" t="s">
        <v>151</v>
      </c>
    </row>
    <row r="22" ht="12.75" customHeight="1">
      <c r="A22" s="3" t="s">
        <v>28</v>
      </c>
      <c r="B22" s="1">
        <v>1.0</v>
      </c>
      <c r="C22" s="1">
        <v>3.0</v>
      </c>
      <c r="D22" s="1">
        <f t="shared" ref="D22:D30" si="3">B22/C22</f>
        <v>0.3333333333</v>
      </c>
      <c r="E22" s="1">
        <v>0.0</v>
      </c>
      <c r="F22" s="1">
        <v>1.0</v>
      </c>
      <c r="G22" s="1">
        <f t="shared" ref="G22:G28" si="4">E22/F22</f>
        <v>0</v>
      </c>
      <c r="H22" s="1">
        <f t="shared" ref="H22:H30" si="5">D22+G22</f>
        <v>0.3333333333</v>
      </c>
      <c r="I22" s="1">
        <v>0.0</v>
      </c>
      <c r="O22" s="20" t="s">
        <v>141</v>
      </c>
      <c r="P22" s="22"/>
      <c r="Q22" s="23">
        <v>1.0</v>
      </c>
      <c r="R22" s="23"/>
    </row>
    <row r="23" ht="12.75" customHeight="1">
      <c r="A23" s="3" t="s">
        <v>29</v>
      </c>
      <c r="B23" s="1">
        <v>0.0</v>
      </c>
      <c r="C23" s="1">
        <v>3.0</v>
      </c>
      <c r="D23" s="1">
        <f t="shared" si="3"/>
        <v>0</v>
      </c>
      <c r="E23" s="1">
        <v>0.0</v>
      </c>
      <c r="F23" s="1">
        <v>1.0</v>
      </c>
      <c r="G23" s="1">
        <f t="shared" si="4"/>
        <v>0</v>
      </c>
      <c r="H23" s="1">
        <f t="shared" si="5"/>
        <v>0</v>
      </c>
      <c r="I23" s="1">
        <v>0.0</v>
      </c>
      <c r="O23" s="20" t="s">
        <v>139</v>
      </c>
      <c r="P23" s="26"/>
      <c r="Q23" s="27"/>
      <c r="R23" s="27">
        <v>1.0</v>
      </c>
    </row>
    <row r="24" ht="12.75" customHeight="1">
      <c r="A24" s="32" t="s">
        <v>30</v>
      </c>
      <c r="B24" s="1">
        <v>0.0</v>
      </c>
      <c r="C24" s="1">
        <v>3.0</v>
      </c>
      <c r="D24" s="1">
        <f t="shared" si="3"/>
        <v>0</v>
      </c>
      <c r="E24" s="1">
        <v>0.0</v>
      </c>
      <c r="F24" s="1">
        <v>1.0</v>
      </c>
      <c r="G24" s="1">
        <f t="shared" si="4"/>
        <v>0</v>
      </c>
      <c r="H24" s="1">
        <f t="shared" si="5"/>
        <v>0</v>
      </c>
      <c r="I24" s="1">
        <v>0.0</v>
      </c>
      <c r="O24" s="21" t="s">
        <v>140</v>
      </c>
      <c r="P24" s="26"/>
      <c r="Q24" s="27">
        <v>1.0</v>
      </c>
      <c r="R24" s="27"/>
    </row>
    <row r="25" ht="12.75" customHeight="1">
      <c r="A25" s="3" t="s">
        <v>31</v>
      </c>
      <c r="B25" s="1">
        <v>0.0</v>
      </c>
      <c r="C25" s="1">
        <v>3.0</v>
      </c>
      <c r="D25" s="1">
        <f t="shared" si="3"/>
        <v>0</v>
      </c>
      <c r="E25" s="1">
        <v>0.0</v>
      </c>
      <c r="F25" s="1">
        <v>1.0</v>
      </c>
      <c r="G25" s="1">
        <f t="shared" si="4"/>
        <v>0</v>
      </c>
      <c r="H25" s="1">
        <f t="shared" si="5"/>
        <v>0</v>
      </c>
      <c r="I25" s="1">
        <v>0.0</v>
      </c>
      <c r="O25" s="20" t="s">
        <v>143</v>
      </c>
      <c r="P25" s="26"/>
      <c r="Q25" s="27"/>
      <c r="R25" s="27">
        <v>1.0</v>
      </c>
    </row>
    <row r="26" ht="12.75" customHeight="1">
      <c r="A26" s="32" t="s">
        <v>32</v>
      </c>
      <c r="B26" s="1">
        <v>0.0</v>
      </c>
      <c r="C26" s="1">
        <v>3.0</v>
      </c>
      <c r="D26" s="1">
        <f t="shared" si="3"/>
        <v>0</v>
      </c>
      <c r="E26" s="1">
        <v>0.0</v>
      </c>
      <c r="F26" s="1">
        <v>1.0</v>
      </c>
      <c r="G26" s="1">
        <f t="shared" si="4"/>
        <v>0</v>
      </c>
      <c r="H26" s="1">
        <f t="shared" si="5"/>
        <v>0</v>
      </c>
      <c r="I26" s="1">
        <v>0.0</v>
      </c>
      <c r="O26" s="21" t="s">
        <v>145</v>
      </c>
      <c r="P26" s="26"/>
      <c r="Q26" s="27"/>
      <c r="R26" s="27">
        <v>1.0</v>
      </c>
    </row>
    <row r="27" ht="12.75" customHeight="1">
      <c r="A27" s="32" t="s">
        <v>33</v>
      </c>
      <c r="B27" s="1">
        <v>1.0</v>
      </c>
      <c r="C27" s="1">
        <v>3.0</v>
      </c>
      <c r="D27" s="1">
        <f t="shared" si="3"/>
        <v>0.3333333333</v>
      </c>
      <c r="E27" s="1">
        <v>0.0</v>
      </c>
      <c r="F27" s="1">
        <v>1.0</v>
      </c>
      <c r="G27" s="1">
        <f t="shared" si="4"/>
        <v>0</v>
      </c>
      <c r="H27" s="1">
        <f t="shared" si="5"/>
        <v>0.3333333333</v>
      </c>
      <c r="I27" s="1">
        <v>0.0</v>
      </c>
      <c r="O27" s="21" t="s">
        <v>146</v>
      </c>
      <c r="P27" s="26"/>
      <c r="Q27" s="27"/>
      <c r="R27" s="27">
        <v>1.0</v>
      </c>
    </row>
    <row r="28" ht="12.75" customHeight="1">
      <c r="A28" s="32" t="s">
        <v>34</v>
      </c>
      <c r="B28" s="1">
        <v>0.0</v>
      </c>
      <c r="C28" s="1">
        <v>3.0</v>
      </c>
      <c r="D28" s="1">
        <f t="shared" si="3"/>
        <v>0</v>
      </c>
      <c r="E28" s="1">
        <v>0.0</v>
      </c>
      <c r="F28" s="1">
        <v>1.0</v>
      </c>
      <c r="G28" s="1">
        <f t="shared" si="4"/>
        <v>0</v>
      </c>
      <c r="H28" s="1">
        <f t="shared" si="5"/>
        <v>0</v>
      </c>
      <c r="I28" s="1">
        <v>0.0</v>
      </c>
      <c r="O28" s="21" t="s">
        <v>148</v>
      </c>
      <c r="P28" s="26">
        <v>1.0</v>
      </c>
      <c r="Q28" s="27"/>
      <c r="R28" s="27"/>
    </row>
    <row r="29" ht="12.75" customHeight="1">
      <c r="A29" s="32" t="s">
        <v>35</v>
      </c>
      <c r="B29" s="1">
        <v>0.0</v>
      </c>
      <c r="C29" s="1">
        <v>3.0</v>
      </c>
      <c r="D29" s="1">
        <f t="shared" si="3"/>
        <v>0</v>
      </c>
      <c r="E29" s="1">
        <v>1.0</v>
      </c>
      <c r="F29" s="1">
        <v>1.0</v>
      </c>
      <c r="G29" s="1">
        <v>1.0</v>
      </c>
      <c r="H29" s="1">
        <f t="shared" si="5"/>
        <v>1</v>
      </c>
      <c r="I29" s="1">
        <v>0.0</v>
      </c>
      <c r="O29" s="21" t="s">
        <v>149</v>
      </c>
      <c r="P29" s="26"/>
      <c r="Q29" s="27">
        <v>1.0</v>
      </c>
      <c r="R29" s="27"/>
    </row>
    <row r="30" ht="12.75" customHeight="1">
      <c r="A30" s="32" t="s">
        <v>36</v>
      </c>
      <c r="B30" s="1">
        <v>1.0</v>
      </c>
      <c r="C30" s="1">
        <v>3.0</v>
      </c>
      <c r="D30" s="1">
        <f t="shared" si="3"/>
        <v>0.3333333333</v>
      </c>
      <c r="E30" s="1">
        <v>0.0</v>
      </c>
      <c r="F30" s="1">
        <v>1.0</v>
      </c>
      <c r="G30" s="1">
        <f>E30/F30</f>
        <v>0</v>
      </c>
      <c r="H30" s="1">
        <f t="shared" si="5"/>
        <v>0.3333333333</v>
      </c>
      <c r="I30" s="1">
        <v>0.0</v>
      </c>
      <c r="O30" s="21" t="s">
        <v>151</v>
      </c>
      <c r="P30" s="26">
        <v>1.0</v>
      </c>
      <c r="Q30" s="27"/>
      <c r="R30" s="27"/>
    </row>
    <row r="31" ht="12.75" customHeight="1">
      <c r="A31" s="30" t="s">
        <v>127</v>
      </c>
      <c r="O31" s="31" t="s">
        <v>152</v>
      </c>
      <c r="P31" s="26"/>
      <c r="Q31" s="27"/>
      <c r="R31" s="27"/>
    </row>
    <row r="32" ht="12.75" customHeight="1">
      <c r="A32" s="30" t="s">
        <v>38</v>
      </c>
      <c r="O32" s="31" t="s">
        <v>153</v>
      </c>
      <c r="P32" s="26"/>
      <c r="Q32" s="27"/>
      <c r="R32" s="27"/>
    </row>
    <row r="33" ht="12.75" customHeight="1">
      <c r="A33" s="30" t="s">
        <v>39</v>
      </c>
      <c r="O33" s="31" t="s">
        <v>154</v>
      </c>
      <c r="P33" s="26"/>
      <c r="Q33" s="27"/>
      <c r="R33" s="27"/>
    </row>
    <row r="34" ht="12.75" customHeight="1">
      <c r="A34" s="30" t="s">
        <v>40</v>
      </c>
      <c r="O34" s="31" t="s">
        <v>155</v>
      </c>
      <c r="P34" s="26"/>
      <c r="Q34" s="27"/>
      <c r="R34" s="27"/>
    </row>
    <row r="35" ht="12.75" customHeight="1">
      <c r="A35" s="30" t="s">
        <v>41</v>
      </c>
      <c r="O35" s="31" t="s">
        <v>156</v>
      </c>
      <c r="P35" s="26"/>
      <c r="Q35" s="27"/>
      <c r="R35" s="27"/>
    </row>
    <row r="36" ht="12.75" customHeight="1">
      <c r="A36" s="30" t="s">
        <v>42</v>
      </c>
      <c r="O36" s="31" t="s">
        <v>157</v>
      </c>
      <c r="P36" s="26"/>
      <c r="Q36" s="27"/>
      <c r="R36" s="27"/>
    </row>
    <row r="37" ht="12.75" customHeight="1">
      <c r="A37" s="30" t="s">
        <v>43</v>
      </c>
      <c r="O37" s="31" t="s">
        <v>158</v>
      </c>
      <c r="P37" s="26"/>
      <c r="Q37" s="27"/>
      <c r="R37" s="27"/>
    </row>
    <row r="38" ht="12.75" customHeight="1">
      <c r="P38" s="1">
        <f t="shared" ref="P38:R38" si="6">SUM(P22:P37)</f>
        <v>2</v>
      </c>
      <c r="Q38" s="1">
        <f t="shared" si="6"/>
        <v>3</v>
      </c>
      <c r="R38" s="1">
        <f t="shared" si="6"/>
        <v>4</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63"/>
    <col customWidth="1" min="2" max="27" width="6.0"/>
  </cols>
  <sheetData>
    <row r="1" ht="12.75" customHeight="1">
      <c r="B1" s="1" t="s">
        <v>1</v>
      </c>
      <c r="C1" s="1" t="s">
        <v>2</v>
      </c>
      <c r="D1" s="1" t="s">
        <v>4</v>
      </c>
      <c r="F1" s="1" t="s">
        <v>5</v>
      </c>
      <c r="G1" s="1" t="s">
        <v>6</v>
      </c>
      <c r="H1" s="1" t="s">
        <v>7</v>
      </c>
      <c r="I1" s="1" t="s">
        <v>8</v>
      </c>
      <c r="J1" s="1" t="s">
        <v>10</v>
      </c>
      <c r="L1" s="1" t="s">
        <v>11</v>
      </c>
      <c r="O1" s="1" t="s">
        <v>129</v>
      </c>
      <c r="P1" s="1" t="s">
        <v>130</v>
      </c>
      <c r="S1" s="1" t="s">
        <v>15</v>
      </c>
      <c r="T1" s="1" t="s">
        <v>16</v>
      </c>
      <c r="U1" s="1" t="s">
        <v>17</v>
      </c>
      <c r="V1" s="1" t="s">
        <v>18</v>
      </c>
      <c r="X1" s="1" t="s">
        <v>21</v>
      </c>
      <c r="Y1" s="1" t="s">
        <v>22</v>
      </c>
      <c r="Z1" s="1" t="s">
        <v>23</v>
      </c>
      <c r="AA1" s="1" t="s">
        <v>24</v>
      </c>
    </row>
    <row r="2" ht="12.75" customHeight="1">
      <c r="A2" s="3" t="s">
        <v>28</v>
      </c>
      <c r="B2" s="1">
        <f t="shared" ref="B2:B11" si="1">H22</f>
        <v>0</v>
      </c>
      <c r="C2" s="1">
        <v>1.0</v>
      </c>
      <c r="O2" s="1">
        <v>3.0</v>
      </c>
      <c r="U2" s="1">
        <v>1.0</v>
      </c>
    </row>
    <row r="3" ht="12.75" customHeight="1">
      <c r="A3" s="3" t="s">
        <v>29</v>
      </c>
      <c r="B3" s="1">
        <f t="shared" si="1"/>
        <v>0</v>
      </c>
      <c r="C3" s="1">
        <v>1.0</v>
      </c>
      <c r="O3" s="1">
        <v>3.0</v>
      </c>
      <c r="U3" s="1">
        <v>1.0</v>
      </c>
    </row>
    <row r="4" ht="12.75" customHeight="1">
      <c r="A4" s="32" t="s">
        <v>30</v>
      </c>
      <c r="B4" s="1">
        <f t="shared" si="1"/>
        <v>0</v>
      </c>
      <c r="C4" s="1">
        <v>1.0</v>
      </c>
      <c r="O4" s="1">
        <v>3.0</v>
      </c>
      <c r="U4" s="1">
        <v>1.0</v>
      </c>
    </row>
    <row r="5" ht="12.75" customHeight="1">
      <c r="A5" s="3" t="s">
        <v>31</v>
      </c>
      <c r="B5" s="1">
        <f t="shared" si="1"/>
        <v>0</v>
      </c>
      <c r="C5" s="1">
        <v>1.0</v>
      </c>
      <c r="O5" s="1">
        <v>3.0</v>
      </c>
      <c r="U5" s="1">
        <v>1.0</v>
      </c>
    </row>
    <row r="6" ht="12.75" customHeight="1">
      <c r="A6" s="32" t="s">
        <v>32</v>
      </c>
      <c r="B6" s="1">
        <f t="shared" si="1"/>
        <v>0</v>
      </c>
      <c r="C6" s="1">
        <v>1.0</v>
      </c>
      <c r="O6" s="1">
        <v>3.0</v>
      </c>
      <c r="U6" s="1">
        <v>1.0</v>
      </c>
    </row>
    <row r="7" ht="12.75" customHeight="1">
      <c r="A7" s="32" t="s">
        <v>33</v>
      </c>
      <c r="B7" s="1">
        <f t="shared" si="1"/>
        <v>0</v>
      </c>
      <c r="C7" s="1">
        <v>1.0</v>
      </c>
      <c r="O7" s="1">
        <v>3.0</v>
      </c>
      <c r="U7" s="1">
        <v>1.0</v>
      </c>
    </row>
    <row r="8" ht="12.75" customHeight="1">
      <c r="A8" s="32" t="s">
        <v>34</v>
      </c>
      <c r="B8" s="1">
        <f t="shared" si="1"/>
        <v>0</v>
      </c>
      <c r="C8" s="1">
        <v>1.0</v>
      </c>
      <c r="O8" s="1">
        <v>3.0</v>
      </c>
      <c r="U8" s="1">
        <v>1.0</v>
      </c>
    </row>
    <row r="9" ht="12.75" customHeight="1">
      <c r="A9" s="32" t="s">
        <v>35</v>
      </c>
      <c r="B9" s="1">
        <f t="shared" si="1"/>
        <v>1</v>
      </c>
      <c r="C9" s="1">
        <v>1.0</v>
      </c>
      <c r="O9" s="1">
        <v>3.0</v>
      </c>
      <c r="U9" s="1">
        <v>1.0</v>
      </c>
      <c r="V9" s="1">
        <v>1.0</v>
      </c>
    </row>
    <row r="10" ht="12.75" customHeight="1">
      <c r="A10" s="32" t="s">
        <v>36</v>
      </c>
      <c r="B10" s="1">
        <f t="shared" si="1"/>
        <v>0</v>
      </c>
      <c r="C10" s="1">
        <v>1.0</v>
      </c>
      <c r="O10" s="1">
        <v>3.0</v>
      </c>
      <c r="U10" s="1">
        <v>1.0</v>
      </c>
    </row>
    <row r="11" ht="12.75" customHeight="1">
      <c r="A11" s="3" t="s">
        <v>127</v>
      </c>
      <c r="B11" s="1">
        <f t="shared" si="1"/>
        <v>0</v>
      </c>
      <c r="C11" s="1">
        <v>1.0</v>
      </c>
      <c r="G11" s="1">
        <v>10.0</v>
      </c>
      <c r="H11" s="1">
        <v>10.0</v>
      </c>
      <c r="I11" s="1">
        <v>1.0</v>
      </c>
      <c r="O11" s="1">
        <v>3.0</v>
      </c>
      <c r="U11" s="1">
        <v>1.0</v>
      </c>
    </row>
    <row r="12" ht="12.75" customHeight="1">
      <c r="A12" s="30" t="s">
        <v>38</v>
      </c>
    </row>
    <row r="13" ht="12.75" customHeight="1">
      <c r="A13" s="30" t="s">
        <v>39</v>
      </c>
    </row>
    <row r="14" ht="12.75" customHeight="1">
      <c r="A14" s="30" t="s">
        <v>40</v>
      </c>
    </row>
    <row r="15" ht="12.75" customHeight="1">
      <c r="A15" s="30" t="s">
        <v>41</v>
      </c>
    </row>
    <row r="16" ht="12.75" customHeight="1">
      <c r="A16" s="30" t="s">
        <v>42</v>
      </c>
    </row>
    <row r="17" ht="12.75" customHeight="1">
      <c r="A17" s="30" t="s">
        <v>43</v>
      </c>
    </row>
    <row r="18" ht="12.75" customHeight="1">
      <c r="G18" s="1" t="s">
        <v>171</v>
      </c>
    </row>
    <row r="19" ht="12.75" customHeight="1">
      <c r="J19" s="4"/>
    </row>
    <row r="20" ht="12.75" customHeight="1">
      <c r="B20" s="1" t="s">
        <v>167</v>
      </c>
      <c r="P20" s="1" t="s">
        <v>172</v>
      </c>
    </row>
    <row r="21" ht="12.75" customHeight="1">
      <c r="B21" s="1" t="s">
        <v>134</v>
      </c>
      <c r="C21" s="1" t="s">
        <v>135</v>
      </c>
      <c r="D21" s="1" t="s">
        <v>136</v>
      </c>
      <c r="H21" s="1" t="s">
        <v>137</v>
      </c>
      <c r="P21" s="31"/>
      <c r="Q21" s="20" t="s">
        <v>152</v>
      </c>
    </row>
    <row r="22" ht="12.75" customHeight="1">
      <c r="A22" s="3" t="s">
        <v>28</v>
      </c>
      <c r="B22" s="1">
        <v>0.0</v>
      </c>
      <c r="C22" s="1">
        <v>1.0</v>
      </c>
      <c r="D22" s="1">
        <f t="shared" ref="D22:D31" si="2">B22/C22</f>
        <v>0</v>
      </c>
      <c r="H22" s="1">
        <f t="shared" ref="H22:H31" si="3">D22+G22</f>
        <v>0</v>
      </c>
      <c r="O22" s="20" t="s">
        <v>141</v>
      </c>
      <c r="P22" s="22"/>
      <c r="Q22" s="23"/>
    </row>
    <row r="23" ht="12.75" customHeight="1">
      <c r="A23" s="3" t="s">
        <v>29</v>
      </c>
      <c r="B23" s="1">
        <v>0.0</v>
      </c>
      <c r="C23" s="1">
        <v>1.0</v>
      </c>
      <c r="D23" s="1">
        <f t="shared" si="2"/>
        <v>0</v>
      </c>
      <c r="H23" s="1">
        <f t="shared" si="3"/>
        <v>0</v>
      </c>
      <c r="O23" s="20" t="s">
        <v>139</v>
      </c>
      <c r="P23" s="26"/>
      <c r="Q23" s="27"/>
    </row>
    <row r="24" ht="12.75" customHeight="1">
      <c r="A24" s="32" t="s">
        <v>30</v>
      </c>
      <c r="B24" s="1">
        <v>0.0</v>
      </c>
      <c r="C24" s="1">
        <v>1.0</v>
      </c>
      <c r="D24" s="1">
        <f t="shared" si="2"/>
        <v>0</v>
      </c>
      <c r="H24" s="1">
        <f t="shared" si="3"/>
        <v>0</v>
      </c>
      <c r="O24" s="21" t="s">
        <v>140</v>
      </c>
      <c r="P24" s="26"/>
      <c r="Q24" s="27"/>
    </row>
    <row r="25" ht="12.75" customHeight="1">
      <c r="A25" s="3" t="s">
        <v>31</v>
      </c>
      <c r="B25" s="1">
        <v>0.0</v>
      </c>
      <c r="C25" s="1">
        <v>1.0</v>
      </c>
      <c r="D25" s="1">
        <f t="shared" si="2"/>
        <v>0</v>
      </c>
      <c r="H25" s="1">
        <f t="shared" si="3"/>
        <v>0</v>
      </c>
      <c r="O25" s="20" t="s">
        <v>143</v>
      </c>
      <c r="P25" s="26"/>
      <c r="Q25" s="27"/>
    </row>
    <row r="26" ht="12.75" customHeight="1">
      <c r="A26" s="32" t="s">
        <v>32</v>
      </c>
      <c r="B26" s="1">
        <v>0.0</v>
      </c>
      <c r="C26" s="1">
        <v>1.0</v>
      </c>
      <c r="D26" s="1">
        <f t="shared" si="2"/>
        <v>0</v>
      </c>
      <c r="H26" s="1">
        <f t="shared" si="3"/>
        <v>0</v>
      </c>
      <c r="O26" s="21" t="s">
        <v>145</v>
      </c>
      <c r="P26" s="26"/>
      <c r="Q26" s="27"/>
    </row>
    <row r="27" ht="12.75" customHeight="1">
      <c r="A27" s="32" t="s">
        <v>33</v>
      </c>
      <c r="B27" s="1">
        <v>0.0</v>
      </c>
      <c r="C27" s="1">
        <v>1.0</v>
      </c>
      <c r="D27" s="1">
        <f t="shared" si="2"/>
        <v>0</v>
      </c>
      <c r="H27" s="1">
        <f t="shared" si="3"/>
        <v>0</v>
      </c>
      <c r="O27" s="21" t="s">
        <v>146</v>
      </c>
      <c r="P27" s="26"/>
      <c r="Q27" s="27"/>
    </row>
    <row r="28" ht="12.75" customHeight="1">
      <c r="A28" s="32" t="s">
        <v>34</v>
      </c>
      <c r="B28" s="1">
        <v>0.0</v>
      </c>
      <c r="C28" s="1">
        <v>1.0</v>
      </c>
      <c r="D28" s="1">
        <f t="shared" si="2"/>
        <v>0</v>
      </c>
      <c r="H28" s="1">
        <f t="shared" si="3"/>
        <v>0</v>
      </c>
      <c r="O28" s="21" t="s">
        <v>148</v>
      </c>
      <c r="P28" s="26"/>
      <c r="Q28" s="27"/>
    </row>
    <row r="29" ht="12.75" customHeight="1">
      <c r="A29" s="32" t="s">
        <v>35</v>
      </c>
      <c r="B29" s="1">
        <v>1.0</v>
      </c>
      <c r="C29" s="1">
        <v>1.0</v>
      </c>
      <c r="D29" s="1">
        <f t="shared" si="2"/>
        <v>1</v>
      </c>
      <c r="H29" s="1">
        <f t="shared" si="3"/>
        <v>1</v>
      </c>
      <c r="O29" s="21" t="s">
        <v>149</v>
      </c>
      <c r="P29" s="26"/>
      <c r="Q29" s="27"/>
    </row>
    <row r="30" ht="12.75" customHeight="1">
      <c r="A30" s="32" t="s">
        <v>36</v>
      </c>
      <c r="B30" s="1">
        <v>0.0</v>
      </c>
      <c r="C30" s="1">
        <v>1.0</v>
      </c>
      <c r="D30" s="1">
        <f t="shared" si="2"/>
        <v>0</v>
      </c>
      <c r="H30" s="1">
        <f t="shared" si="3"/>
        <v>0</v>
      </c>
      <c r="O30" s="21" t="s">
        <v>151</v>
      </c>
      <c r="P30" s="26"/>
      <c r="Q30" s="27"/>
    </row>
    <row r="31" ht="12.75" customHeight="1">
      <c r="A31" s="3" t="s">
        <v>127</v>
      </c>
      <c r="B31" s="1">
        <v>0.0</v>
      </c>
      <c r="C31" s="1">
        <v>1.0</v>
      </c>
      <c r="D31" s="1">
        <f t="shared" si="2"/>
        <v>0</v>
      </c>
      <c r="H31" s="1">
        <f t="shared" si="3"/>
        <v>0</v>
      </c>
      <c r="O31" s="20" t="s">
        <v>152</v>
      </c>
      <c r="P31" s="26"/>
      <c r="Q31" s="27">
        <v>10.0</v>
      </c>
    </row>
    <row r="32" ht="12.75" customHeight="1">
      <c r="A32" s="30" t="s">
        <v>38</v>
      </c>
      <c r="O32" s="31" t="s">
        <v>153</v>
      </c>
      <c r="P32" s="26"/>
      <c r="Q32" s="27"/>
    </row>
    <row r="33" ht="12.75" customHeight="1">
      <c r="A33" s="30" t="s">
        <v>39</v>
      </c>
      <c r="O33" s="31" t="s">
        <v>154</v>
      </c>
      <c r="P33" s="26"/>
      <c r="Q33" s="27"/>
    </row>
    <row r="34" ht="12.75" customHeight="1">
      <c r="A34" s="30" t="s">
        <v>40</v>
      </c>
      <c r="O34" s="31" t="s">
        <v>155</v>
      </c>
      <c r="P34" s="26"/>
      <c r="Q34" s="27"/>
    </row>
    <row r="35" ht="12.75" customHeight="1">
      <c r="A35" s="30" t="s">
        <v>41</v>
      </c>
      <c r="O35" s="31" t="s">
        <v>156</v>
      </c>
      <c r="P35" s="26"/>
      <c r="Q35" s="27"/>
    </row>
    <row r="36" ht="12.75" customHeight="1">
      <c r="A36" s="30" t="s">
        <v>42</v>
      </c>
      <c r="O36" s="31" t="s">
        <v>157</v>
      </c>
      <c r="P36" s="26"/>
      <c r="Q36" s="27"/>
    </row>
    <row r="37" ht="12.75" customHeight="1">
      <c r="A37" s="30" t="s">
        <v>43</v>
      </c>
      <c r="O37" s="31" t="s">
        <v>158</v>
      </c>
      <c r="P37" s="26"/>
      <c r="Q37" s="27"/>
    </row>
    <row r="38" ht="12.75" customHeight="1">
      <c r="P38" s="1">
        <f t="shared" ref="P38:Q38" si="4">SUM(P22:P37)</f>
        <v>0</v>
      </c>
      <c r="Q38" s="1">
        <f t="shared" si="4"/>
        <v>10</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7" width="6.0"/>
  </cols>
  <sheetData>
    <row r="1" ht="12.75" customHeight="1">
      <c r="B1" s="1" t="s">
        <v>1</v>
      </c>
      <c r="C1" s="1" t="s">
        <v>2</v>
      </c>
      <c r="D1" s="1" t="s">
        <v>4</v>
      </c>
      <c r="F1" s="1" t="s">
        <v>5</v>
      </c>
      <c r="G1" s="1" t="s">
        <v>6</v>
      </c>
      <c r="H1" s="1" t="s">
        <v>7</v>
      </c>
      <c r="I1" s="1" t="s">
        <v>8</v>
      </c>
      <c r="J1" s="1" t="s">
        <v>10</v>
      </c>
      <c r="L1" s="1" t="s">
        <v>11</v>
      </c>
      <c r="O1" s="1" t="s">
        <v>129</v>
      </c>
      <c r="P1" s="1" t="s">
        <v>130</v>
      </c>
      <c r="S1" s="1" t="s">
        <v>15</v>
      </c>
      <c r="T1" s="1" t="s">
        <v>16</v>
      </c>
      <c r="U1" s="1" t="s">
        <v>17</v>
      </c>
      <c r="V1" s="1" t="s">
        <v>18</v>
      </c>
      <c r="X1" s="1" t="s">
        <v>21</v>
      </c>
      <c r="Y1" s="1" t="s">
        <v>22</v>
      </c>
      <c r="Z1" s="1" t="s">
        <v>23</v>
      </c>
      <c r="AA1" s="1" t="s">
        <v>24</v>
      </c>
    </row>
    <row r="2" ht="12.75" customHeight="1">
      <c r="A2" s="3" t="s">
        <v>28</v>
      </c>
      <c r="B2" s="1">
        <f t="shared" ref="B2:B12" si="1">H22</f>
        <v>0</v>
      </c>
      <c r="C2" s="1">
        <v>0.4</v>
      </c>
      <c r="D2" s="1" t="str">
        <f t="shared" ref="D2:D12" si="2">I22</f>
        <v/>
      </c>
      <c r="F2" s="1">
        <v>1.0</v>
      </c>
      <c r="H2" s="1">
        <v>5.0</v>
      </c>
      <c r="I2" s="1">
        <v>1.0</v>
      </c>
      <c r="J2" s="1">
        <v>1.0</v>
      </c>
      <c r="O2" s="1">
        <v>3.0</v>
      </c>
      <c r="X2" s="1">
        <v>1.0</v>
      </c>
      <c r="Z2" s="1">
        <v>1.0</v>
      </c>
    </row>
    <row r="3" ht="12.75" customHeight="1">
      <c r="A3" s="3" t="s">
        <v>29</v>
      </c>
      <c r="B3" s="1">
        <f t="shared" si="1"/>
        <v>0</v>
      </c>
      <c r="C3" s="1">
        <v>0.4</v>
      </c>
      <c r="D3" s="1" t="str">
        <f t="shared" si="2"/>
        <v/>
      </c>
      <c r="F3" s="1">
        <v>1.0</v>
      </c>
      <c r="H3" s="1">
        <v>5.0</v>
      </c>
      <c r="I3" s="1">
        <v>1.0</v>
      </c>
      <c r="J3" s="1">
        <v>1.0</v>
      </c>
      <c r="O3" s="1">
        <v>3.0</v>
      </c>
      <c r="X3" s="1">
        <v>1.0</v>
      </c>
      <c r="Z3" s="1">
        <v>1.0</v>
      </c>
    </row>
    <row r="4" ht="12.75" customHeight="1">
      <c r="A4" s="32" t="s">
        <v>30</v>
      </c>
      <c r="B4" s="1">
        <f t="shared" si="1"/>
        <v>0.2</v>
      </c>
      <c r="C4" s="1">
        <v>0.4</v>
      </c>
      <c r="D4" s="1">
        <f t="shared" si="2"/>
        <v>1</v>
      </c>
      <c r="O4" s="1">
        <v>3.0</v>
      </c>
      <c r="P4" s="1">
        <v>2.0</v>
      </c>
      <c r="X4" s="1">
        <v>1.0</v>
      </c>
      <c r="Z4" s="1">
        <v>1.0</v>
      </c>
      <c r="AA4" s="1">
        <v>1.0</v>
      </c>
    </row>
    <row r="5" ht="12.75" customHeight="1">
      <c r="A5" s="3" t="s">
        <v>31</v>
      </c>
      <c r="B5" s="1">
        <f t="shared" si="1"/>
        <v>0</v>
      </c>
      <c r="C5" s="1">
        <v>0.4</v>
      </c>
      <c r="D5" s="1" t="str">
        <f t="shared" si="2"/>
        <v/>
      </c>
      <c r="F5" s="1">
        <v>1.0</v>
      </c>
      <c r="G5" s="1">
        <v>2.0</v>
      </c>
      <c r="H5" s="1">
        <v>5.0</v>
      </c>
      <c r="I5" s="1">
        <v>1.0</v>
      </c>
      <c r="O5" s="1">
        <v>3.0</v>
      </c>
      <c r="X5" s="1">
        <v>1.0</v>
      </c>
      <c r="Z5" s="1">
        <v>1.0</v>
      </c>
    </row>
    <row r="6" ht="12.75" customHeight="1">
      <c r="A6" s="32" t="s">
        <v>32</v>
      </c>
      <c r="B6" s="1">
        <f t="shared" si="1"/>
        <v>0.4</v>
      </c>
      <c r="C6" s="1">
        <v>0.4</v>
      </c>
      <c r="D6" s="1" t="str">
        <f t="shared" si="2"/>
        <v/>
      </c>
      <c r="O6" s="1">
        <v>3.0</v>
      </c>
      <c r="X6" s="1">
        <v>1.0</v>
      </c>
      <c r="Y6" s="1">
        <v>1.0</v>
      </c>
      <c r="Z6" s="1">
        <v>1.0</v>
      </c>
      <c r="AA6" s="1">
        <v>1.0</v>
      </c>
    </row>
    <row r="7" ht="12.75" customHeight="1">
      <c r="A7" s="32" t="s">
        <v>33</v>
      </c>
      <c r="B7" s="1">
        <f t="shared" si="1"/>
        <v>0.2</v>
      </c>
      <c r="C7" s="1">
        <v>0.4</v>
      </c>
      <c r="D7" s="1">
        <f t="shared" si="2"/>
        <v>1</v>
      </c>
      <c r="O7" s="1">
        <v>3.0</v>
      </c>
      <c r="X7" s="1">
        <v>1.0</v>
      </c>
      <c r="Y7" s="1">
        <v>1.0</v>
      </c>
      <c r="Z7" s="1">
        <v>1.0</v>
      </c>
    </row>
    <row r="8" ht="12.75" customHeight="1">
      <c r="A8" s="32" t="s">
        <v>34</v>
      </c>
      <c r="B8" s="1">
        <f t="shared" si="1"/>
        <v>0.4</v>
      </c>
      <c r="C8" s="1">
        <v>0.4</v>
      </c>
      <c r="D8" s="1" t="str">
        <f t="shared" si="2"/>
        <v/>
      </c>
      <c r="O8" s="1">
        <v>3.0</v>
      </c>
      <c r="X8" s="1">
        <v>1.0</v>
      </c>
      <c r="Y8" s="1">
        <v>1.0</v>
      </c>
      <c r="Z8" s="1">
        <v>1.0</v>
      </c>
      <c r="AA8" s="1">
        <v>1.0</v>
      </c>
    </row>
    <row r="9" ht="12.75" customHeight="1">
      <c r="A9" s="32" t="s">
        <v>35</v>
      </c>
      <c r="B9" s="1">
        <f t="shared" si="1"/>
        <v>0.4</v>
      </c>
      <c r="C9" s="1">
        <v>0.4</v>
      </c>
      <c r="D9" s="1" t="str">
        <f t="shared" si="2"/>
        <v/>
      </c>
      <c r="O9" s="1">
        <v>3.0</v>
      </c>
      <c r="X9" s="1">
        <v>1.0</v>
      </c>
      <c r="Y9" s="1">
        <v>1.0</v>
      </c>
      <c r="Z9" s="1">
        <v>1.0</v>
      </c>
      <c r="AA9" s="1">
        <v>1.0</v>
      </c>
    </row>
    <row r="10" ht="12.75" customHeight="1">
      <c r="A10" s="32" t="s">
        <v>36</v>
      </c>
      <c r="B10" s="1">
        <f t="shared" si="1"/>
        <v>0.4</v>
      </c>
      <c r="C10" s="1">
        <v>0.4</v>
      </c>
      <c r="D10" s="1" t="str">
        <f t="shared" si="2"/>
        <v/>
      </c>
      <c r="O10" s="1">
        <v>3.0</v>
      </c>
      <c r="X10" s="1">
        <v>1.0</v>
      </c>
      <c r="Y10" s="1">
        <v>1.0</v>
      </c>
      <c r="Z10" s="1">
        <v>1.0</v>
      </c>
      <c r="AA10" s="1">
        <v>1.0</v>
      </c>
    </row>
    <row r="11" ht="12.75" customHeight="1">
      <c r="A11" s="3" t="s">
        <v>127</v>
      </c>
      <c r="B11" s="1">
        <f t="shared" si="1"/>
        <v>0</v>
      </c>
      <c r="C11" s="1">
        <v>0.4</v>
      </c>
      <c r="D11" s="1" t="str">
        <f t="shared" si="2"/>
        <v/>
      </c>
      <c r="F11" s="1">
        <v>0.0</v>
      </c>
      <c r="H11" s="1">
        <v>5.0</v>
      </c>
      <c r="I11" s="1">
        <v>1.0</v>
      </c>
      <c r="J11" s="1">
        <v>1.0</v>
      </c>
      <c r="O11" s="1">
        <v>3.0</v>
      </c>
      <c r="P11" s="1">
        <v>2.0</v>
      </c>
      <c r="X11" s="1">
        <v>1.0</v>
      </c>
      <c r="Z11" s="1">
        <v>1.0</v>
      </c>
    </row>
    <row r="12" ht="12.75" customHeight="1">
      <c r="A12" s="3" t="s">
        <v>38</v>
      </c>
      <c r="B12" s="1">
        <f t="shared" si="1"/>
        <v>0</v>
      </c>
      <c r="C12" s="1">
        <v>0.4</v>
      </c>
      <c r="D12" s="1" t="str">
        <f t="shared" si="2"/>
        <v/>
      </c>
      <c r="F12" s="1">
        <v>0.0</v>
      </c>
      <c r="G12" s="1">
        <v>3.0</v>
      </c>
      <c r="H12" s="1">
        <v>5.0</v>
      </c>
      <c r="I12" s="1">
        <v>1.0</v>
      </c>
      <c r="O12" s="1">
        <v>3.0</v>
      </c>
      <c r="X12" s="1">
        <v>1.0</v>
      </c>
      <c r="Z12" s="1">
        <v>1.0</v>
      </c>
    </row>
    <row r="13" ht="12.75" customHeight="1">
      <c r="A13" s="30" t="s">
        <v>39</v>
      </c>
    </row>
    <row r="14" ht="12.75" customHeight="1">
      <c r="A14" s="30" t="s">
        <v>40</v>
      </c>
    </row>
    <row r="15" ht="12.75" customHeight="1">
      <c r="A15" s="30" t="s">
        <v>41</v>
      </c>
    </row>
    <row r="16" ht="12.75" customHeight="1">
      <c r="A16" s="30" t="s">
        <v>42</v>
      </c>
    </row>
    <row r="17" ht="12.75" customHeight="1">
      <c r="A17" s="30" t="s">
        <v>43</v>
      </c>
    </row>
    <row r="18" ht="12.75" customHeight="1"/>
    <row r="19" ht="12.75" customHeight="1">
      <c r="J19" s="4"/>
    </row>
    <row r="20" ht="12.75" customHeight="1">
      <c r="B20" s="1" t="s">
        <v>166</v>
      </c>
      <c r="E20" s="1" t="s">
        <v>167</v>
      </c>
      <c r="P20" s="1" t="s">
        <v>173</v>
      </c>
    </row>
    <row r="21" ht="12.75" customHeight="1">
      <c r="B21" s="1" t="s">
        <v>134</v>
      </c>
      <c r="C21" s="1" t="s">
        <v>135</v>
      </c>
      <c r="D21" s="1" t="s">
        <v>136</v>
      </c>
      <c r="E21" s="1" t="s">
        <v>134</v>
      </c>
      <c r="F21" s="1" t="s">
        <v>135</v>
      </c>
      <c r="G21" s="1" t="s">
        <v>136</v>
      </c>
      <c r="H21" s="1" t="s">
        <v>137</v>
      </c>
      <c r="I21" s="1" t="s">
        <v>4</v>
      </c>
      <c r="P21" s="20" t="s">
        <v>143</v>
      </c>
      <c r="Q21" s="20" t="s">
        <v>153</v>
      </c>
    </row>
    <row r="22" ht="12.75" customHeight="1">
      <c r="A22" s="3" t="s">
        <v>28</v>
      </c>
      <c r="B22" s="1">
        <v>0.0</v>
      </c>
      <c r="C22" s="1">
        <v>5.0</v>
      </c>
      <c r="D22" s="1">
        <f t="shared" ref="D22:D32" si="3">B22/C22</f>
        <v>0</v>
      </c>
      <c r="E22" s="1">
        <v>0.0</v>
      </c>
      <c r="F22" s="1">
        <v>5.0</v>
      </c>
      <c r="G22" s="1">
        <f t="shared" ref="G22:G32" si="4">E22/F22</f>
        <v>0</v>
      </c>
      <c r="H22" s="1">
        <f t="shared" ref="H22:H32" si="5">D22+G22</f>
        <v>0</v>
      </c>
      <c r="O22" s="20" t="s">
        <v>141</v>
      </c>
      <c r="P22" s="22"/>
      <c r="Q22" s="23">
        <v>1.0</v>
      </c>
    </row>
    <row r="23" ht="12.75" customHeight="1">
      <c r="A23" s="3" t="s">
        <v>29</v>
      </c>
      <c r="B23" s="1">
        <v>0.0</v>
      </c>
      <c r="C23" s="1">
        <v>5.0</v>
      </c>
      <c r="D23" s="1">
        <f t="shared" si="3"/>
        <v>0</v>
      </c>
      <c r="E23" s="1">
        <v>0.0</v>
      </c>
      <c r="F23" s="1">
        <v>5.0</v>
      </c>
      <c r="G23" s="1">
        <f t="shared" si="4"/>
        <v>0</v>
      </c>
      <c r="H23" s="1">
        <f t="shared" si="5"/>
        <v>0</v>
      </c>
      <c r="O23" s="20" t="s">
        <v>139</v>
      </c>
      <c r="P23" s="26"/>
      <c r="Q23" s="27">
        <v>1.0</v>
      </c>
    </row>
    <row r="24" ht="12.75" customHeight="1">
      <c r="A24" s="32" t="s">
        <v>30</v>
      </c>
      <c r="B24" s="33"/>
      <c r="C24" s="1">
        <v>5.0</v>
      </c>
      <c r="D24" s="1">
        <f t="shared" si="3"/>
        <v>0</v>
      </c>
      <c r="E24" s="1">
        <v>1.0</v>
      </c>
      <c r="F24" s="1">
        <v>5.0</v>
      </c>
      <c r="G24" s="1">
        <f t="shared" si="4"/>
        <v>0.2</v>
      </c>
      <c r="H24" s="1">
        <f t="shared" si="5"/>
        <v>0.2</v>
      </c>
      <c r="I24" s="1">
        <v>1.0</v>
      </c>
      <c r="O24" s="21" t="s">
        <v>140</v>
      </c>
      <c r="P24" s="26"/>
      <c r="Q24" s="27"/>
    </row>
    <row r="25" ht="12.75" customHeight="1">
      <c r="A25" s="3" t="s">
        <v>31</v>
      </c>
      <c r="B25" s="1">
        <v>0.0</v>
      </c>
      <c r="C25" s="1">
        <v>5.0</v>
      </c>
      <c r="D25" s="1">
        <f t="shared" si="3"/>
        <v>0</v>
      </c>
      <c r="E25" s="1">
        <v>0.0</v>
      </c>
      <c r="F25" s="1">
        <v>5.0</v>
      </c>
      <c r="G25" s="1">
        <f t="shared" si="4"/>
        <v>0</v>
      </c>
      <c r="H25" s="1">
        <f t="shared" si="5"/>
        <v>0</v>
      </c>
      <c r="O25" s="20" t="s">
        <v>143</v>
      </c>
      <c r="P25" s="26"/>
      <c r="Q25" s="27">
        <v>1.0</v>
      </c>
    </row>
    <row r="26" ht="12.75" customHeight="1">
      <c r="A26" s="32" t="s">
        <v>32</v>
      </c>
      <c r="B26" s="1">
        <v>1.0</v>
      </c>
      <c r="C26" s="1">
        <v>5.0</v>
      </c>
      <c r="D26" s="1">
        <f t="shared" si="3"/>
        <v>0.2</v>
      </c>
      <c r="E26" s="1">
        <v>1.0</v>
      </c>
      <c r="F26" s="1">
        <v>5.0</v>
      </c>
      <c r="G26" s="1">
        <f t="shared" si="4"/>
        <v>0.2</v>
      </c>
      <c r="H26" s="1">
        <f t="shared" si="5"/>
        <v>0.4</v>
      </c>
      <c r="O26" s="21" t="s">
        <v>145</v>
      </c>
      <c r="P26" s="26"/>
      <c r="Q26" s="27"/>
    </row>
    <row r="27" ht="12.75" customHeight="1">
      <c r="A27" s="32" t="s">
        <v>33</v>
      </c>
      <c r="B27" s="1">
        <v>1.0</v>
      </c>
      <c r="C27" s="1">
        <v>5.0</v>
      </c>
      <c r="D27" s="1">
        <f t="shared" si="3"/>
        <v>0.2</v>
      </c>
      <c r="E27" s="33"/>
      <c r="F27" s="1">
        <v>5.0</v>
      </c>
      <c r="G27" s="1">
        <f t="shared" si="4"/>
        <v>0</v>
      </c>
      <c r="H27" s="1">
        <f t="shared" si="5"/>
        <v>0.2</v>
      </c>
      <c r="I27" s="1">
        <v>1.0</v>
      </c>
      <c r="O27" s="21" t="s">
        <v>146</v>
      </c>
      <c r="P27" s="26"/>
      <c r="Q27" s="27"/>
    </row>
    <row r="28" ht="12.75" customHeight="1">
      <c r="A28" s="32" t="s">
        <v>34</v>
      </c>
      <c r="B28" s="1">
        <v>1.0</v>
      </c>
      <c r="C28" s="1">
        <v>5.0</v>
      </c>
      <c r="D28" s="1">
        <f t="shared" si="3"/>
        <v>0.2</v>
      </c>
      <c r="E28" s="1">
        <v>1.0</v>
      </c>
      <c r="F28" s="1">
        <v>5.0</v>
      </c>
      <c r="G28" s="1">
        <f t="shared" si="4"/>
        <v>0.2</v>
      </c>
      <c r="H28" s="1">
        <f t="shared" si="5"/>
        <v>0.4</v>
      </c>
      <c r="O28" s="21" t="s">
        <v>148</v>
      </c>
      <c r="P28" s="26"/>
      <c r="Q28" s="27"/>
    </row>
    <row r="29" ht="12.75" customHeight="1">
      <c r="A29" s="32" t="s">
        <v>35</v>
      </c>
      <c r="B29" s="1">
        <v>1.0</v>
      </c>
      <c r="C29" s="1">
        <v>5.0</v>
      </c>
      <c r="D29" s="1">
        <f t="shared" si="3"/>
        <v>0.2</v>
      </c>
      <c r="E29" s="1">
        <v>1.0</v>
      </c>
      <c r="F29" s="1">
        <v>5.0</v>
      </c>
      <c r="G29" s="1">
        <f t="shared" si="4"/>
        <v>0.2</v>
      </c>
      <c r="H29" s="1">
        <f t="shared" si="5"/>
        <v>0.4</v>
      </c>
      <c r="O29" s="21" t="s">
        <v>149</v>
      </c>
      <c r="P29" s="26"/>
      <c r="Q29" s="27"/>
    </row>
    <row r="30" ht="12.75" customHeight="1">
      <c r="A30" s="32" t="s">
        <v>36</v>
      </c>
      <c r="B30" s="1">
        <v>1.0</v>
      </c>
      <c r="C30" s="1">
        <v>5.0</v>
      </c>
      <c r="D30" s="1">
        <f t="shared" si="3"/>
        <v>0.2</v>
      </c>
      <c r="E30" s="1">
        <v>1.0</v>
      </c>
      <c r="F30" s="1">
        <v>5.0</v>
      </c>
      <c r="G30" s="1">
        <f t="shared" si="4"/>
        <v>0.2</v>
      </c>
      <c r="H30" s="1">
        <f t="shared" si="5"/>
        <v>0.4</v>
      </c>
      <c r="O30" s="21" t="s">
        <v>151</v>
      </c>
      <c r="P30" s="26"/>
      <c r="Q30" s="27"/>
    </row>
    <row r="31" ht="12.75" customHeight="1">
      <c r="A31" s="3" t="s">
        <v>127</v>
      </c>
      <c r="B31" s="1">
        <v>0.0</v>
      </c>
      <c r="C31" s="1">
        <v>5.0</v>
      </c>
      <c r="D31" s="1">
        <f t="shared" si="3"/>
        <v>0</v>
      </c>
      <c r="E31" s="1">
        <v>0.0</v>
      </c>
      <c r="F31" s="1">
        <v>5.0</v>
      </c>
      <c r="G31" s="1">
        <f t="shared" si="4"/>
        <v>0</v>
      </c>
      <c r="H31" s="1">
        <f t="shared" si="5"/>
        <v>0</v>
      </c>
      <c r="O31" s="20" t="s">
        <v>152</v>
      </c>
      <c r="P31" s="26">
        <v>1.0</v>
      </c>
      <c r="Q31" s="27"/>
    </row>
    <row r="32" ht="12.75" customHeight="1">
      <c r="A32" s="3" t="s">
        <v>38</v>
      </c>
      <c r="B32" s="1">
        <v>0.0</v>
      </c>
      <c r="C32" s="1">
        <v>5.0</v>
      </c>
      <c r="D32" s="1">
        <f t="shared" si="3"/>
        <v>0</v>
      </c>
      <c r="E32" s="1">
        <v>0.0</v>
      </c>
      <c r="F32" s="1">
        <v>5.0</v>
      </c>
      <c r="G32" s="1">
        <f t="shared" si="4"/>
        <v>0</v>
      </c>
      <c r="H32" s="1">
        <f t="shared" si="5"/>
        <v>0</v>
      </c>
      <c r="O32" s="20" t="s">
        <v>153</v>
      </c>
      <c r="P32" s="26">
        <v>1.0</v>
      </c>
      <c r="Q32" s="27"/>
    </row>
    <row r="33" ht="12.75" customHeight="1">
      <c r="A33" s="30" t="s">
        <v>39</v>
      </c>
      <c r="O33" s="31" t="s">
        <v>154</v>
      </c>
      <c r="P33" s="26"/>
      <c r="Q33" s="27"/>
    </row>
    <row r="34" ht="12.75" customHeight="1">
      <c r="A34" s="30" t="s">
        <v>40</v>
      </c>
      <c r="O34" s="31" t="s">
        <v>155</v>
      </c>
      <c r="P34" s="26"/>
      <c r="Q34" s="27"/>
    </row>
    <row r="35" ht="12.75" customHeight="1">
      <c r="A35" s="30" t="s">
        <v>41</v>
      </c>
      <c r="O35" s="31" t="s">
        <v>156</v>
      </c>
      <c r="P35" s="26"/>
      <c r="Q35" s="27"/>
    </row>
    <row r="36" ht="12.75" customHeight="1">
      <c r="A36" s="30" t="s">
        <v>42</v>
      </c>
      <c r="O36" s="31" t="s">
        <v>157</v>
      </c>
      <c r="P36" s="26"/>
      <c r="Q36" s="27"/>
    </row>
    <row r="37" ht="12.75" customHeight="1">
      <c r="A37" s="30" t="s">
        <v>43</v>
      </c>
      <c r="O37" s="31" t="s">
        <v>158</v>
      </c>
      <c r="P37" s="26"/>
      <c r="Q37" s="27"/>
    </row>
    <row r="38" ht="12.75" customHeight="1">
      <c r="P38" s="1">
        <f t="shared" ref="P38:Q38" si="6">SUM(P22:P37)</f>
        <v>2</v>
      </c>
      <c r="Q38" s="1">
        <f t="shared" si="6"/>
        <v>3</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7" width="6.0"/>
  </cols>
  <sheetData>
    <row r="1" ht="12.75" customHeight="1">
      <c r="B1" s="1" t="s">
        <v>1</v>
      </c>
      <c r="C1" s="1" t="s">
        <v>2</v>
      </c>
      <c r="D1" s="1" t="s">
        <v>4</v>
      </c>
      <c r="F1" s="1" t="s">
        <v>5</v>
      </c>
      <c r="G1" s="1" t="s">
        <v>6</v>
      </c>
      <c r="H1" s="1" t="s">
        <v>7</v>
      </c>
      <c r="I1" s="1" t="s">
        <v>8</v>
      </c>
      <c r="J1" s="1" t="s">
        <v>10</v>
      </c>
      <c r="L1" s="1" t="s">
        <v>11</v>
      </c>
      <c r="O1" s="1" t="s">
        <v>129</v>
      </c>
      <c r="P1" s="1" t="s">
        <v>130</v>
      </c>
      <c r="S1" s="1" t="s">
        <v>15</v>
      </c>
      <c r="T1" s="1" t="s">
        <v>16</v>
      </c>
      <c r="U1" s="1" t="s">
        <v>17</v>
      </c>
      <c r="V1" s="1" t="s">
        <v>18</v>
      </c>
      <c r="X1" s="1" t="s">
        <v>21</v>
      </c>
      <c r="Y1" s="1" t="s">
        <v>22</v>
      </c>
      <c r="Z1" s="1" t="s">
        <v>23</v>
      </c>
      <c r="AA1" s="1" t="s">
        <v>24</v>
      </c>
    </row>
    <row r="2" ht="12.75" customHeight="1">
      <c r="A2" s="3" t="s">
        <v>28</v>
      </c>
      <c r="B2" s="1">
        <f t="shared" ref="B2:B13" si="1">H22</f>
        <v>0.1666666667</v>
      </c>
      <c r="C2" s="1">
        <v>0.33</v>
      </c>
      <c r="F2" s="1">
        <v>1.0</v>
      </c>
      <c r="H2" s="1">
        <v>6.0</v>
      </c>
      <c r="I2" s="1">
        <v>1.0</v>
      </c>
      <c r="J2" s="1">
        <v>1.0</v>
      </c>
      <c r="O2" s="1">
        <v>3.0</v>
      </c>
      <c r="X2" s="1">
        <v>1.0</v>
      </c>
      <c r="Y2" s="1">
        <v>1.0</v>
      </c>
      <c r="Z2" s="1">
        <v>1.0</v>
      </c>
    </row>
    <row r="3" ht="12.75" customHeight="1">
      <c r="A3" s="3" t="s">
        <v>29</v>
      </c>
      <c r="B3" s="1">
        <f t="shared" si="1"/>
        <v>0.1666666667</v>
      </c>
      <c r="C3" s="1">
        <v>0.33</v>
      </c>
      <c r="F3" s="1">
        <v>1.0</v>
      </c>
      <c r="H3" s="1">
        <v>6.0</v>
      </c>
      <c r="I3" s="1">
        <v>1.0</v>
      </c>
      <c r="J3" s="1">
        <v>1.0</v>
      </c>
      <c r="O3" s="1">
        <v>3.0</v>
      </c>
      <c r="P3" s="1">
        <v>2.0</v>
      </c>
      <c r="X3" s="1">
        <v>1.0</v>
      </c>
      <c r="Y3" s="1">
        <v>1.0</v>
      </c>
      <c r="Z3" s="1">
        <v>1.0</v>
      </c>
    </row>
    <row r="4" ht="12.75" customHeight="1">
      <c r="A4" s="32" t="s">
        <v>30</v>
      </c>
      <c r="B4" s="1">
        <f t="shared" si="1"/>
        <v>0.1666666667</v>
      </c>
      <c r="C4" s="1">
        <v>0.33</v>
      </c>
      <c r="O4" s="1">
        <v>3.0</v>
      </c>
      <c r="X4" s="1">
        <v>1.0</v>
      </c>
      <c r="Z4" s="1">
        <v>1.0</v>
      </c>
      <c r="AA4" s="1">
        <v>1.0</v>
      </c>
    </row>
    <row r="5" ht="12.75" customHeight="1">
      <c r="A5" s="3" t="s">
        <v>31</v>
      </c>
      <c r="B5" s="1">
        <f t="shared" si="1"/>
        <v>0.1666666667</v>
      </c>
      <c r="C5" s="1">
        <v>0.33</v>
      </c>
      <c r="F5" s="1">
        <v>1.0</v>
      </c>
      <c r="G5" s="1">
        <v>1.0</v>
      </c>
      <c r="H5" s="1">
        <v>6.0</v>
      </c>
      <c r="I5" s="1">
        <v>1.0</v>
      </c>
      <c r="O5" s="1">
        <v>3.0</v>
      </c>
      <c r="X5" s="1">
        <v>1.0</v>
      </c>
      <c r="Y5" s="1">
        <v>1.0</v>
      </c>
      <c r="Z5" s="1">
        <v>1.0</v>
      </c>
    </row>
    <row r="6" ht="12.75" customHeight="1">
      <c r="A6" s="32" t="s">
        <v>32</v>
      </c>
      <c r="B6" s="1">
        <f t="shared" si="1"/>
        <v>0.1666666667</v>
      </c>
      <c r="C6" s="1">
        <v>0.33</v>
      </c>
      <c r="O6" s="1">
        <v>3.0</v>
      </c>
      <c r="X6" s="1">
        <v>1.0</v>
      </c>
      <c r="Z6" s="1">
        <v>1.0</v>
      </c>
      <c r="AA6" s="1">
        <v>1.0</v>
      </c>
    </row>
    <row r="7" ht="12.75" customHeight="1">
      <c r="A7" s="32" t="s">
        <v>33</v>
      </c>
      <c r="B7" s="1">
        <f t="shared" si="1"/>
        <v>0.1666666667</v>
      </c>
      <c r="C7" s="1">
        <v>0.33</v>
      </c>
      <c r="O7" s="1">
        <v>3.0</v>
      </c>
      <c r="X7" s="1">
        <v>1.0</v>
      </c>
      <c r="Z7" s="1">
        <v>1.0</v>
      </c>
      <c r="AA7" s="1">
        <v>1.0</v>
      </c>
    </row>
    <row r="8" ht="12.75" customHeight="1">
      <c r="A8" s="32" t="s">
        <v>34</v>
      </c>
      <c r="B8" s="1">
        <f t="shared" si="1"/>
        <v>0.1666666667</v>
      </c>
      <c r="C8" s="1">
        <v>0.33</v>
      </c>
      <c r="O8" s="1">
        <v>3.0</v>
      </c>
      <c r="X8" s="1">
        <v>1.0</v>
      </c>
      <c r="Z8" s="1">
        <v>1.0</v>
      </c>
      <c r="AA8" s="1">
        <v>1.0</v>
      </c>
    </row>
    <row r="9" ht="12.75" customHeight="1">
      <c r="A9" s="32" t="s">
        <v>35</v>
      </c>
      <c r="B9" s="1">
        <f t="shared" si="1"/>
        <v>0.1666666667</v>
      </c>
      <c r="C9" s="1">
        <v>0.33</v>
      </c>
      <c r="O9" s="1">
        <v>3.0</v>
      </c>
      <c r="X9" s="1">
        <v>1.0</v>
      </c>
      <c r="Z9" s="1">
        <v>1.0</v>
      </c>
      <c r="AA9" s="1">
        <v>1.0</v>
      </c>
    </row>
    <row r="10" ht="12.75" customHeight="1">
      <c r="A10" s="32" t="s">
        <v>36</v>
      </c>
      <c r="B10" s="1">
        <f t="shared" si="1"/>
        <v>0.1666666667</v>
      </c>
      <c r="C10" s="1">
        <v>0.33</v>
      </c>
      <c r="O10" s="1">
        <v>3.0</v>
      </c>
      <c r="P10" s="1">
        <v>2.0</v>
      </c>
      <c r="X10" s="1">
        <v>1.0</v>
      </c>
      <c r="Z10" s="1">
        <v>1.0</v>
      </c>
      <c r="AA10" s="1">
        <v>1.0</v>
      </c>
    </row>
    <row r="11" ht="12.75" customHeight="1">
      <c r="A11" s="3" t="s">
        <v>127</v>
      </c>
      <c r="B11" s="1">
        <f t="shared" si="1"/>
        <v>0.1666666667</v>
      </c>
      <c r="C11" s="1">
        <v>0.33</v>
      </c>
      <c r="F11" s="1">
        <v>1.0</v>
      </c>
      <c r="H11" s="1">
        <v>6.0</v>
      </c>
      <c r="I11" s="1">
        <v>1.0</v>
      </c>
      <c r="J11" s="1">
        <v>1.0</v>
      </c>
      <c r="O11" s="1">
        <v>3.0</v>
      </c>
      <c r="X11" s="1">
        <v>1.0</v>
      </c>
      <c r="Y11" s="1">
        <v>1.0</v>
      </c>
      <c r="Z11" s="1">
        <v>1.0</v>
      </c>
    </row>
    <row r="12" ht="12.75" customHeight="1">
      <c r="A12" s="3" t="s">
        <v>38</v>
      </c>
      <c r="B12" s="1">
        <f t="shared" si="1"/>
        <v>0.1666666667</v>
      </c>
      <c r="C12" s="1">
        <v>0.33</v>
      </c>
      <c r="F12" s="1">
        <v>1.0</v>
      </c>
      <c r="H12" s="1">
        <v>6.0</v>
      </c>
      <c r="I12" s="1">
        <v>1.0</v>
      </c>
      <c r="J12" s="1">
        <v>1.0</v>
      </c>
      <c r="O12" s="1">
        <v>3.0</v>
      </c>
      <c r="X12" s="1">
        <v>1.0</v>
      </c>
      <c r="Y12" s="1">
        <v>1.0</v>
      </c>
      <c r="Z12" s="1">
        <v>1.0</v>
      </c>
    </row>
    <row r="13" ht="12.75" customHeight="1">
      <c r="A13" s="3" t="s">
        <v>39</v>
      </c>
      <c r="B13" s="1">
        <f t="shared" si="1"/>
        <v>0.1666666667</v>
      </c>
      <c r="C13" s="1">
        <v>0.33</v>
      </c>
      <c r="F13" s="1">
        <v>0.0</v>
      </c>
      <c r="G13" s="1">
        <v>5.0</v>
      </c>
      <c r="H13" s="1">
        <v>6.0</v>
      </c>
      <c r="I13" s="1">
        <v>1.0</v>
      </c>
      <c r="O13" s="1">
        <v>3.0</v>
      </c>
      <c r="X13" s="1">
        <v>1.0</v>
      </c>
      <c r="Y13" s="1">
        <v>1.0</v>
      </c>
      <c r="Z13" s="1">
        <v>1.0</v>
      </c>
    </row>
    <row r="14" ht="12.75" customHeight="1">
      <c r="A14" s="30" t="s">
        <v>40</v>
      </c>
    </row>
    <row r="15" ht="12.75" customHeight="1">
      <c r="A15" s="30" t="s">
        <v>41</v>
      </c>
    </row>
    <row r="16" ht="12.75" customHeight="1">
      <c r="A16" s="30" t="s">
        <v>42</v>
      </c>
    </row>
    <row r="17" ht="12.75" customHeight="1">
      <c r="A17" s="30" t="s">
        <v>43</v>
      </c>
    </row>
    <row r="18" ht="12.75" customHeight="1">
      <c r="J18" s="4"/>
    </row>
    <row r="19" ht="12.75" customHeight="1">
      <c r="J19" s="4"/>
    </row>
    <row r="20" ht="12.75" customHeight="1">
      <c r="B20" s="1" t="s">
        <v>174</v>
      </c>
      <c r="E20" s="1" t="s">
        <v>175</v>
      </c>
      <c r="P20" s="1" t="s">
        <v>176</v>
      </c>
    </row>
    <row r="21" ht="12.75" customHeight="1">
      <c r="B21" s="1" t="s">
        <v>134</v>
      </c>
      <c r="C21" s="1" t="s">
        <v>135</v>
      </c>
      <c r="D21" s="1" t="s">
        <v>136</v>
      </c>
      <c r="E21" s="1" t="s">
        <v>134</v>
      </c>
      <c r="F21" s="1" t="s">
        <v>135</v>
      </c>
      <c r="G21" s="1" t="s">
        <v>136</v>
      </c>
      <c r="H21" s="1" t="s">
        <v>137</v>
      </c>
      <c r="I21" s="1" t="s">
        <v>4</v>
      </c>
      <c r="P21" s="20" t="s">
        <v>143</v>
      </c>
      <c r="Q21" s="20" t="s">
        <v>154</v>
      </c>
    </row>
    <row r="22" ht="12.75" customHeight="1">
      <c r="A22" s="3" t="s">
        <v>28</v>
      </c>
      <c r="B22" s="1">
        <v>1.0</v>
      </c>
      <c r="C22" s="1">
        <v>6.0</v>
      </c>
      <c r="D22" s="1">
        <f t="shared" ref="D22:D33" si="2">B22/C22</f>
        <v>0.1666666667</v>
      </c>
      <c r="E22" s="1">
        <v>0.0</v>
      </c>
      <c r="F22" s="1">
        <v>6.0</v>
      </c>
      <c r="G22" s="1">
        <f t="shared" ref="G22:G33" si="3">E22/F22</f>
        <v>0</v>
      </c>
      <c r="H22" s="1">
        <f t="shared" ref="H22:H33" si="4">D22+G22</f>
        <v>0.1666666667</v>
      </c>
      <c r="O22" s="20" t="s">
        <v>141</v>
      </c>
      <c r="P22" s="22"/>
      <c r="Q22" s="23">
        <v>1.0</v>
      </c>
    </row>
    <row r="23" ht="12.75" customHeight="1">
      <c r="A23" s="3" t="s">
        <v>29</v>
      </c>
      <c r="B23" s="1">
        <v>1.0</v>
      </c>
      <c r="C23" s="1">
        <v>6.0</v>
      </c>
      <c r="D23" s="1">
        <f t="shared" si="2"/>
        <v>0.1666666667</v>
      </c>
      <c r="E23" s="1">
        <v>0.0</v>
      </c>
      <c r="F23" s="1">
        <v>6.0</v>
      </c>
      <c r="G23" s="1">
        <f t="shared" si="3"/>
        <v>0</v>
      </c>
      <c r="H23" s="1">
        <f t="shared" si="4"/>
        <v>0.1666666667</v>
      </c>
      <c r="O23" s="20" t="s">
        <v>139</v>
      </c>
      <c r="P23" s="26"/>
      <c r="Q23" s="27">
        <v>1.0</v>
      </c>
    </row>
    <row r="24" ht="12.75" customHeight="1">
      <c r="A24" s="32" t="s">
        <v>30</v>
      </c>
      <c r="B24" s="1">
        <v>0.0</v>
      </c>
      <c r="C24" s="1">
        <v>6.0</v>
      </c>
      <c r="D24" s="1">
        <f t="shared" si="2"/>
        <v>0</v>
      </c>
      <c r="E24" s="1">
        <v>1.0</v>
      </c>
      <c r="F24" s="1">
        <v>6.0</v>
      </c>
      <c r="G24" s="1">
        <f t="shared" si="3"/>
        <v>0.1666666667</v>
      </c>
      <c r="H24" s="1">
        <f t="shared" si="4"/>
        <v>0.1666666667</v>
      </c>
      <c r="O24" s="21" t="s">
        <v>140</v>
      </c>
      <c r="P24" s="26"/>
      <c r="Q24" s="27"/>
    </row>
    <row r="25" ht="12.75" customHeight="1">
      <c r="A25" s="3" t="s">
        <v>31</v>
      </c>
      <c r="B25" s="1">
        <v>1.0</v>
      </c>
      <c r="C25" s="1">
        <v>6.0</v>
      </c>
      <c r="D25" s="1">
        <f t="shared" si="2"/>
        <v>0.1666666667</v>
      </c>
      <c r="E25" s="1">
        <v>0.0</v>
      </c>
      <c r="F25" s="1">
        <v>6.0</v>
      </c>
      <c r="G25" s="1">
        <f t="shared" si="3"/>
        <v>0</v>
      </c>
      <c r="H25" s="1">
        <f t="shared" si="4"/>
        <v>0.1666666667</v>
      </c>
      <c r="O25" s="20" t="s">
        <v>143</v>
      </c>
      <c r="P25" s="26"/>
      <c r="Q25" s="27">
        <v>1.0</v>
      </c>
    </row>
    <row r="26" ht="12.75" customHeight="1">
      <c r="A26" s="32" t="s">
        <v>32</v>
      </c>
      <c r="B26" s="1">
        <v>0.0</v>
      </c>
      <c r="C26" s="1">
        <v>6.0</v>
      </c>
      <c r="D26" s="1">
        <f t="shared" si="2"/>
        <v>0</v>
      </c>
      <c r="E26" s="1">
        <v>1.0</v>
      </c>
      <c r="F26" s="1">
        <v>6.0</v>
      </c>
      <c r="G26" s="1">
        <f t="shared" si="3"/>
        <v>0.1666666667</v>
      </c>
      <c r="H26" s="1">
        <f t="shared" si="4"/>
        <v>0.1666666667</v>
      </c>
      <c r="O26" s="21" t="s">
        <v>145</v>
      </c>
      <c r="P26" s="26"/>
      <c r="Q26" s="27"/>
    </row>
    <row r="27" ht="12.75" customHeight="1">
      <c r="A27" s="32" t="s">
        <v>33</v>
      </c>
      <c r="B27" s="1">
        <v>0.0</v>
      </c>
      <c r="C27" s="1">
        <v>6.0</v>
      </c>
      <c r="D27" s="1">
        <f t="shared" si="2"/>
        <v>0</v>
      </c>
      <c r="E27" s="1">
        <v>1.0</v>
      </c>
      <c r="F27" s="1">
        <v>6.0</v>
      </c>
      <c r="G27" s="1">
        <f t="shared" si="3"/>
        <v>0.1666666667</v>
      </c>
      <c r="H27" s="1">
        <f t="shared" si="4"/>
        <v>0.1666666667</v>
      </c>
      <c r="O27" s="21" t="s">
        <v>146</v>
      </c>
      <c r="P27" s="26"/>
      <c r="Q27" s="27"/>
    </row>
    <row r="28" ht="12.75" customHeight="1">
      <c r="A28" s="32" t="s">
        <v>34</v>
      </c>
      <c r="B28" s="1">
        <v>0.0</v>
      </c>
      <c r="C28" s="1">
        <v>6.0</v>
      </c>
      <c r="D28" s="1">
        <f t="shared" si="2"/>
        <v>0</v>
      </c>
      <c r="E28" s="1">
        <v>1.0</v>
      </c>
      <c r="F28" s="1">
        <v>6.0</v>
      </c>
      <c r="G28" s="1">
        <f t="shared" si="3"/>
        <v>0.1666666667</v>
      </c>
      <c r="H28" s="1">
        <f t="shared" si="4"/>
        <v>0.1666666667</v>
      </c>
      <c r="O28" s="21" t="s">
        <v>148</v>
      </c>
      <c r="P28" s="26"/>
      <c r="Q28" s="27"/>
    </row>
    <row r="29" ht="12.75" customHeight="1">
      <c r="A29" s="32" t="s">
        <v>35</v>
      </c>
      <c r="B29" s="1">
        <v>0.0</v>
      </c>
      <c r="C29" s="1">
        <v>6.0</v>
      </c>
      <c r="D29" s="1">
        <f t="shared" si="2"/>
        <v>0</v>
      </c>
      <c r="E29" s="1">
        <v>1.0</v>
      </c>
      <c r="F29" s="1">
        <v>6.0</v>
      </c>
      <c r="G29" s="1">
        <f t="shared" si="3"/>
        <v>0.1666666667</v>
      </c>
      <c r="H29" s="1">
        <f t="shared" si="4"/>
        <v>0.1666666667</v>
      </c>
      <c r="O29" s="21" t="s">
        <v>149</v>
      </c>
      <c r="P29" s="26"/>
      <c r="Q29" s="27"/>
    </row>
    <row r="30" ht="12.75" customHeight="1">
      <c r="A30" s="32" t="s">
        <v>36</v>
      </c>
      <c r="B30" s="1">
        <v>0.0</v>
      </c>
      <c r="C30" s="1">
        <v>6.0</v>
      </c>
      <c r="D30" s="1">
        <f t="shared" si="2"/>
        <v>0</v>
      </c>
      <c r="E30" s="1">
        <v>1.0</v>
      </c>
      <c r="F30" s="1">
        <v>6.0</v>
      </c>
      <c r="G30" s="1">
        <f t="shared" si="3"/>
        <v>0.1666666667</v>
      </c>
      <c r="H30" s="1">
        <f t="shared" si="4"/>
        <v>0.1666666667</v>
      </c>
      <c r="O30" s="21" t="s">
        <v>151</v>
      </c>
      <c r="P30" s="26"/>
      <c r="Q30" s="27"/>
    </row>
    <row r="31" ht="12.75" customHeight="1">
      <c r="A31" s="3" t="s">
        <v>127</v>
      </c>
      <c r="B31" s="1">
        <v>1.0</v>
      </c>
      <c r="C31" s="1">
        <v>6.0</v>
      </c>
      <c r="D31" s="1">
        <f t="shared" si="2"/>
        <v>0.1666666667</v>
      </c>
      <c r="E31" s="1">
        <v>0.0</v>
      </c>
      <c r="F31" s="1">
        <v>6.0</v>
      </c>
      <c r="G31" s="1">
        <f t="shared" si="3"/>
        <v>0</v>
      </c>
      <c r="H31" s="1">
        <f t="shared" si="4"/>
        <v>0.1666666667</v>
      </c>
      <c r="O31" s="20" t="s">
        <v>152</v>
      </c>
      <c r="P31" s="26"/>
      <c r="Q31" s="27">
        <v>1.0</v>
      </c>
    </row>
    <row r="32" ht="12.75" customHeight="1">
      <c r="A32" s="3" t="s">
        <v>38</v>
      </c>
      <c r="B32" s="1">
        <v>1.0</v>
      </c>
      <c r="C32" s="1">
        <v>6.0</v>
      </c>
      <c r="D32" s="1">
        <f t="shared" si="2"/>
        <v>0.1666666667</v>
      </c>
      <c r="E32" s="1">
        <v>0.0</v>
      </c>
      <c r="F32" s="1">
        <v>6.0</v>
      </c>
      <c r="G32" s="1">
        <f t="shared" si="3"/>
        <v>0</v>
      </c>
      <c r="H32" s="1">
        <f t="shared" si="4"/>
        <v>0.1666666667</v>
      </c>
      <c r="O32" s="20" t="s">
        <v>153</v>
      </c>
      <c r="P32" s="26"/>
      <c r="Q32" s="27">
        <v>1.0</v>
      </c>
    </row>
    <row r="33" ht="12.75" customHeight="1">
      <c r="A33" s="3" t="s">
        <v>39</v>
      </c>
      <c r="B33" s="1">
        <v>1.0</v>
      </c>
      <c r="C33" s="1">
        <v>6.0</v>
      </c>
      <c r="D33" s="1">
        <f t="shared" si="2"/>
        <v>0.1666666667</v>
      </c>
      <c r="E33" s="1">
        <v>0.0</v>
      </c>
      <c r="F33" s="1">
        <v>6.0</v>
      </c>
      <c r="G33" s="1">
        <f t="shared" si="3"/>
        <v>0</v>
      </c>
      <c r="H33" s="1">
        <f t="shared" si="4"/>
        <v>0.1666666667</v>
      </c>
      <c r="O33" s="20" t="s">
        <v>154</v>
      </c>
      <c r="P33" s="26">
        <v>1.0</v>
      </c>
      <c r="Q33" s="27"/>
    </row>
    <row r="34" ht="12.75" customHeight="1">
      <c r="A34" s="30" t="s">
        <v>40</v>
      </c>
      <c r="O34" s="31" t="s">
        <v>155</v>
      </c>
      <c r="P34" s="26"/>
      <c r="Q34" s="27"/>
    </row>
    <row r="35" ht="12.75" customHeight="1">
      <c r="A35" s="30" t="s">
        <v>41</v>
      </c>
      <c r="O35" s="31" t="s">
        <v>156</v>
      </c>
      <c r="P35" s="26"/>
      <c r="Q35" s="27"/>
    </row>
    <row r="36" ht="12.75" customHeight="1">
      <c r="A36" s="30" t="s">
        <v>42</v>
      </c>
      <c r="O36" s="31" t="s">
        <v>157</v>
      </c>
      <c r="P36" s="26"/>
      <c r="Q36" s="27"/>
    </row>
    <row r="37" ht="12.75" customHeight="1">
      <c r="A37" s="30" t="s">
        <v>43</v>
      </c>
      <c r="O37" s="31" t="s">
        <v>158</v>
      </c>
      <c r="P37" s="26"/>
      <c r="Q37" s="27"/>
    </row>
    <row r="38" ht="12.75" customHeight="1">
      <c r="P38" s="1">
        <f t="shared" ref="P38:Q38" si="5">SUM(P22:P37)</f>
        <v>1</v>
      </c>
      <c r="Q38" s="1">
        <f t="shared" si="5"/>
        <v>5</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7" width="6.0"/>
  </cols>
  <sheetData>
    <row r="1" ht="12.75" customHeight="1">
      <c r="B1" s="1" t="s">
        <v>1</v>
      </c>
      <c r="C1" s="1" t="s">
        <v>2</v>
      </c>
      <c r="D1" s="1" t="s">
        <v>4</v>
      </c>
      <c r="F1" s="1" t="s">
        <v>5</v>
      </c>
      <c r="G1" s="1" t="s">
        <v>6</v>
      </c>
      <c r="H1" s="1" t="s">
        <v>7</v>
      </c>
      <c r="I1" s="1" t="s">
        <v>8</v>
      </c>
      <c r="J1" s="1" t="s">
        <v>10</v>
      </c>
      <c r="L1" s="1" t="s">
        <v>11</v>
      </c>
      <c r="O1" s="1" t="s">
        <v>129</v>
      </c>
      <c r="P1" s="1" t="s">
        <v>130</v>
      </c>
      <c r="S1" s="1" t="s">
        <v>15</v>
      </c>
      <c r="T1" s="1" t="s">
        <v>16</v>
      </c>
      <c r="U1" s="1" t="s">
        <v>17</v>
      </c>
      <c r="V1" s="1" t="s">
        <v>18</v>
      </c>
      <c r="X1" s="1" t="s">
        <v>21</v>
      </c>
      <c r="Y1" s="1" t="s">
        <v>22</v>
      </c>
      <c r="Z1" s="1" t="s">
        <v>23</v>
      </c>
      <c r="AA1" s="1" t="s">
        <v>24</v>
      </c>
    </row>
    <row r="2" ht="12.75" customHeight="1">
      <c r="A2" s="3" t="s">
        <v>28</v>
      </c>
      <c r="B2" s="1">
        <f t="shared" ref="B2:B14" si="1">H22</f>
        <v>0.2</v>
      </c>
      <c r="C2" s="1">
        <v>0.5</v>
      </c>
      <c r="D2" s="1" t="str">
        <f t="shared" ref="D2:D14" si="2">I22</f>
        <v/>
      </c>
      <c r="F2" s="1">
        <v>1.0</v>
      </c>
      <c r="H2" s="1">
        <v>7.0</v>
      </c>
      <c r="I2" s="1">
        <v>1.0</v>
      </c>
      <c r="J2" s="1">
        <v>1.0</v>
      </c>
      <c r="O2" s="1">
        <v>3.0</v>
      </c>
      <c r="X2" s="1">
        <v>1.0</v>
      </c>
      <c r="Y2" s="1">
        <v>1.0</v>
      </c>
      <c r="Z2" s="1">
        <v>1.0</v>
      </c>
    </row>
    <row r="3" ht="12.75" customHeight="1">
      <c r="A3" s="3" t="s">
        <v>29</v>
      </c>
      <c r="B3" s="1">
        <f t="shared" si="1"/>
        <v>0</v>
      </c>
      <c r="C3" s="1">
        <v>0.5</v>
      </c>
      <c r="D3" s="1">
        <f t="shared" si="2"/>
        <v>1</v>
      </c>
      <c r="F3" s="1">
        <v>1.0</v>
      </c>
      <c r="H3" s="1">
        <v>7.0</v>
      </c>
      <c r="I3" s="1">
        <v>1.0</v>
      </c>
      <c r="J3" s="1">
        <v>1.0</v>
      </c>
      <c r="O3" s="1">
        <v>3.0</v>
      </c>
      <c r="X3" s="1">
        <v>1.0</v>
      </c>
      <c r="Z3" s="1">
        <v>1.0</v>
      </c>
    </row>
    <row r="4" ht="12.75" customHeight="1">
      <c r="A4" s="32" t="s">
        <v>30</v>
      </c>
      <c r="B4" s="1">
        <f t="shared" si="1"/>
        <v>0.1666666667</v>
      </c>
      <c r="C4" s="1">
        <v>0.5</v>
      </c>
      <c r="D4" s="1" t="str">
        <f t="shared" si="2"/>
        <v/>
      </c>
      <c r="O4" s="1">
        <v>3.0</v>
      </c>
      <c r="X4" s="1">
        <v>1.0</v>
      </c>
      <c r="Z4" s="1">
        <v>1.0</v>
      </c>
      <c r="AA4" s="1">
        <v>1.0</v>
      </c>
    </row>
    <row r="5" ht="12.75" customHeight="1">
      <c r="A5" s="3" t="s">
        <v>31</v>
      </c>
      <c r="B5" s="1">
        <f t="shared" si="1"/>
        <v>0.2</v>
      </c>
      <c r="C5" s="1">
        <v>0.5</v>
      </c>
      <c r="D5" s="1">
        <f t="shared" si="2"/>
        <v>1</v>
      </c>
      <c r="F5" s="1">
        <v>0.0</v>
      </c>
      <c r="H5" s="1">
        <v>7.0</v>
      </c>
      <c r="I5" s="1">
        <v>1.0</v>
      </c>
      <c r="J5" s="1">
        <v>1.0</v>
      </c>
      <c r="O5" s="1">
        <v>3.0</v>
      </c>
      <c r="P5" s="1">
        <v>2.0</v>
      </c>
      <c r="X5" s="1">
        <v>1.0</v>
      </c>
      <c r="Y5" s="1">
        <v>1.0</v>
      </c>
      <c r="Z5" s="1">
        <v>1.0</v>
      </c>
    </row>
    <row r="6" ht="12.75" customHeight="1">
      <c r="A6" s="32" t="s">
        <v>32</v>
      </c>
      <c r="B6" s="1">
        <f t="shared" si="1"/>
        <v>0.1666666667</v>
      </c>
      <c r="C6" s="1">
        <v>0.5</v>
      </c>
      <c r="D6" s="1" t="str">
        <f t="shared" si="2"/>
        <v/>
      </c>
      <c r="O6" s="1">
        <v>3.0</v>
      </c>
      <c r="X6" s="1">
        <v>1.0</v>
      </c>
      <c r="Z6" s="1">
        <v>1.0</v>
      </c>
      <c r="AA6" s="1">
        <v>1.0</v>
      </c>
    </row>
    <row r="7" ht="12.75" customHeight="1">
      <c r="A7" s="32" t="s">
        <v>33</v>
      </c>
      <c r="B7" s="1">
        <f t="shared" si="1"/>
        <v>0.1666666667</v>
      </c>
      <c r="C7" s="1">
        <v>0.5</v>
      </c>
      <c r="D7" s="1" t="str">
        <f t="shared" si="2"/>
        <v/>
      </c>
      <c r="O7" s="1">
        <v>3.0</v>
      </c>
      <c r="X7" s="1">
        <v>1.0</v>
      </c>
      <c r="Z7" s="1">
        <v>1.0</v>
      </c>
      <c r="AA7" s="1">
        <v>1.0</v>
      </c>
    </row>
    <row r="8" ht="12.75" customHeight="1">
      <c r="A8" s="32" t="s">
        <v>34</v>
      </c>
      <c r="B8" s="1">
        <f t="shared" si="1"/>
        <v>0.1666666667</v>
      </c>
      <c r="C8" s="1">
        <v>0.5</v>
      </c>
      <c r="D8" s="1">
        <f t="shared" si="2"/>
        <v>1</v>
      </c>
      <c r="O8" s="1">
        <v>3.0</v>
      </c>
      <c r="P8" s="1">
        <v>2.0</v>
      </c>
      <c r="X8" s="1">
        <v>1.0</v>
      </c>
      <c r="Z8" s="1">
        <v>1.0</v>
      </c>
      <c r="AA8" s="1">
        <v>1.0</v>
      </c>
    </row>
    <row r="9" ht="12.75" customHeight="1">
      <c r="A9" s="32" t="s">
        <v>35</v>
      </c>
      <c r="B9" s="1">
        <f t="shared" si="1"/>
        <v>0.1666666667</v>
      </c>
      <c r="C9" s="1">
        <v>0.5</v>
      </c>
      <c r="D9" s="1" t="str">
        <f t="shared" si="2"/>
        <v/>
      </c>
      <c r="O9" s="1">
        <v>3.0</v>
      </c>
      <c r="X9" s="1">
        <v>1.0</v>
      </c>
      <c r="Z9" s="1">
        <v>1.0</v>
      </c>
      <c r="AA9" s="1">
        <v>1.0</v>
      </c>
    </row>
    <row r="10" ht="12.75" customHeight="1">
      <c r="A10" s="32" t="s">
        <v>36</v>
      </c>
      <c r="B10" s="1">
        <f t="shared" si="1"/>
        <v>0.1666666667</v>
      </c>
      <c r="C10" s="1">
        <v>0.5</v>
      </c>
      <c r="D10" s="1" t="str">
        <f t="shared" si="2"/>
        <v/>
      </c>
      <c r="O10" s="1">
        <v>3.0</v>
      </c>
      <c r="X10" s="1">
        <v>1.0</v>
      </c>
      <c r="Z10" s="1">
        <v>1.0</v>
      </c>
      <c r="AA10" s="1">
        <v>1.0</v>
      </c>
    </row>
    <row r="11" ht="12.75" customHeight="1">
      <c r="A11" s="3" t="s">
        <v>127</v>
      </c>
      <c r="B11" s="1">
        <f t="shared" si="1"/>
        <v>0.2</v>
      </c>
      <c r="C11" s="1">
        <v>0.5</v>
      </c>
      <c r="D11" s="1" t="str">
        <f t="shared" si="2"/>
        <v/>
      </c>
      <c r="F11" s="1">
        <v>1.0</v>
      </c>
      <c r="G11" s="1">
        <v>1.0</v>
      </c>
      <c r="H11" s="1">
        <v>7.0</v>
      </c>
      <c r="I11" s="1">
        <v>1.0</v>
      </c>
      <c r="O11" s="1">
        <v>3.0</v>
      </c>
      <c r="X11" s="1">
        <v>1.0</v>
      </c>
      <c r="Y11" s="1">
        <v>1.0</v>
      </c>
      <c r="Z11" s="1">
        <v>1.0</v>
      </c>
    </row>
    <row r="12" ht="12.75" customHeight="1">
      <c r="A12" s="3" t="s">
        <v>38</v>
      </c>
      <c r="B12" s="1">
        <f t="shared" si="1"/>
        <v>0</v>
      </c>
      <c r="C12" s="1">
        <v>0.5</v>
      </c>
      <c r="D12" s="1" t="str">
        <f t="shared" si="2"/>
        <v/>
      </c>
      <c r="F12" s="1">
        <v>1.0</v>
      </c>
      <c r="G12" s="1">
        <v>1.0</v>
      </c>
      <c r="H12" s="1">
        <v>7.0</v>
      </c>
      <c r="I12" s="1">
        <v>1.0</v>
      </c>
      <c r="O12" s="1">
        <v>3.0</v>
      </c>
      <c r="X12" s="1">
        <v>1.0</v>
      </c>
      <c r="Z12" s="1">
        <v>1.0</v>
      </c>
    </row>
    <row r="13" ht="12.75" customHeight="1">
      <c r="A13" s="3" t="s">
        <v>39</v>
      </c>
      <c r="B13" s="1">
        <f t="shared" si="1"/>
        <v>0</v>
      </c>
      <c r="C13" s="1">
        <v>0.5</v>
      </c>
      <c r="D13" s="1">
        <f t="shared" si="2"/>
        <v>1</v>
      </c>
      <c r="F13" s="1">
        <v>1.0</v>
      </c>
      <c r="H13" s="1">
        <v>7.0</v>
      </c>
      <c r="I13" s="1">
        <v>1.0</v>
      </c>
      <c r="J13" s="1">
        <v>1.0</v>
      </c>
      <c r="O13" s="1">
        <v>3.0</v>
      </c>
      <c r="X13" s="1">
        <v>1.0</v>
      </c>
      <c r="Z13" s="1">
        <v>1.0</v>
      </c>
    </row>
    <row r="14" ht="12.75" customHeight="1">
      <c r="A14" s="3" t="s">
        <v>40</v>
      </c>
      <c r="B14" s="1">
        <f t="shared" si="1"/>
        <v>0</v>
      </c>
      <c r="C14" s="1">
        <v>0.5</v>
      </c>
      <c r="D14" s="1" t="str">
        <f t="shared" si="2"/>
        <v/>
      </c>
      <c r="F14" s="1">
        <v>0.0</v>
      </c>
      <c r="G14" s="1">
        <v>5.0</v>
      </c>
      <c r="H14" s="1">
        <v>7.0</v>
      </c>
      <c r="I14" s="1">
        <v>1.0</v>
      </c>
      <c r="O14" s="1">
        <v>3.0</v>
      </c>
      <c r="X14" s="1">
        <v>1.0</v>
      </c>
      <c r="Z14" s="1">
        <v>1.0</v>
      </c>
    </row>
    <row r="15" ht="12.75" customHeight="1">
      <c r="A15" s="30" t="s">
        <v>41</v>
      </c>
    </row>
    <row r="16" ht="12.75" customHeight="1">
      <c r="A16" s="30" t="s">
        <v>42</v>
      </c>
    </row>
    <row r="17" ht="12.75" customHeight="1">
      <c r="A17" s="30" t="s">
        <v>43</v>
      </c>
    </row>
    <row r="18" ht="12.75" customHeight="1">
      <c r="J18" s="4"/>
    </row>
    <row r="19" ht="12.75" customHeight="1">
      <c r="J19" s="4"/>
    </row>
    <row r="20" ht="12.75" customHeight="1">
      <c r="B20" s="1" t="s">
        <v>166</v>
      </c>
      <c r="E20" s="1" t="s">
        <v>167</v>
      </c>
      <c r="P20" s="1" t="s">
        <v>177</v>
      </c>
    </row>
    <row r="21" ht="12.75" customHeight="1">
      <c r="B21" s="1" t="s">
        <v>134</v>
      </c>
      <c r="C21" s="1" t="s">
        <v>135</v>
      </c>
      <c r="D21" s="1" t="s">
        <v>136</v>
      </c>
      <c r="E21" s="1" t="s">
        <v>134</v>
      </c>
      <c r="F21" s="1" t="s">
        <v>135</v>
      </c>
      <c r="G21" s="1" t="s">
        <v>136</v>
      </c>
      <c r="H21" s="1" t="s">
        <v>137</v>
      </c>
      <c r="I21" s="1" t="s">
        <v>4</v>
      </c>
      <c r="P21" s="20" t="s">
        <v>153</v>
      </c>
      <c r="Q21" s="20" t="s">
        <v>152</v>
      </c>
      <c r="R21" s="20" t="s">
        <v>155</v>
      </c>
    </row>
    <row r="22" ht="12.75" customHeight="1">
      <c r="A22" s="3" t="s">
        <v>28</v>
      </c>
      <c r="B22" s="1">
        <v>1.0</v>
      </c>
      <c r="C22" s="1">
        <v>5.0</v>
      </c>
      <c r="D22" s="1">
        <f t="shared" ref="D22:D34" si="3">B22/C22</f>
        <v>0.2</v>
      </c>
      <c r="E22" s="1">
        <v>0.0</v>
      </c>
      <c r="F22" s="1">
        <v>6.0</v>
      </c>
      <c r="G22" s="1">
        <f t="shared" ref="G22:G34" si="4">E22/F22</f>
        <v>0</v>
      </c>
      <c r="H22" s="1">
        <f t="shared" ref="H22:H34" si="5">D22+G22</f>
        <v>0.2</v>
      </c>
      <c r="O22" s="20" t="s">
        <v>141</v>
      </c>
      <c r="P22" s="22"/>
      <c r="Q22" s="23"/>
      <c r="R22" s="23">
        <v>1.0</v>
      </c>
    </row>
    <row r="23" ht="12.75" customHeight="1">
      <c r="A23" s="3" t="s">
        <v>29</v>
      </c>
      <c r="B23" s="30"/>
      <c r="C23" s="1">
        <v>5.0</v>
      </c>
      <c r="D23" s="1">
        <f t="shared" si="3"/>
        <v>0</v>
      </c>
      <c r="E23" s="1">
        <v>0.0</v>
      </c>
      <c r="F23" s="1">
        <v>6.0</v>
      </c>
      <c r="G23" s="1">
        <f t="shared" si="4"/>
        <v>0</v>
      </c>
      <c r="H23" s="1">
        <f t="shared" si="5"/>
        <v>0</v>
      </c>
      <c r="I23" s="1">
        <v>1.0</v>
      </c>
      <c r="O23" s="20" t="s">
        <v>139</v>
      </c>
      <c r="P23" s="26"/>
      <c r="Q23" s="27"/>
      <c r="R23" s="27">
        <v>1.0</v>
      </c>
    </row>
    <row r="24" ht="12.75" customHeight="1">
      <c r="A24" s="32" t="s">
        <v>30</v>
      </c>
      <c r="B24" s="1">
        <v>0.0</v>
      </c>
      <c r="C24" s="1">
        <v>5.0</v>
      </c>
      <c r="D24" s="1">
        <f t="shared" si="3"/>
        <v>0</v>
      </c>
      <c r="E24" s="1">
        <v>1.0</v>
      </c>
      <c r="F24" s="1">
        <v>6.0</v>
      </c>
      <c r="G24" s="1">
        <f t="shared" si="4"/>
        <v>0.1666666667</v>
      </c>
      <c r="H24" s="1">
        <f t="shared" si="5"/>
        <v>0.1666666667</v>
      </c>
      <c r="O24" s="21" t="s">
        <v>140</v>
      </c>
      <c r="P24" s="26"/>
      <c r="Q24" s="27"/>
      <c r="R24" s="27"/>
    </row>
    <row r="25" ht="12.75" customHeight="1">
      <c r="A25" s="3" t="s">
        <v>31</v>
      </c>
      <c r="B25" s="1">
        <v>1.0</v>
      </c>
      <c r="C25" s="1">
        <v>5.0</v>
      </c>
      <c r="D25" s="1">
        <f t="shared" si="3"/>
        <v>0.2</v>
      </c>
      <c r="E25" s="30"/>
      <c r="F25" s="1">
        <v>6.0</v>
      </c>
      <c r="G25" s="1">
        <f t="shared" si="4"/>
        <v>0</v>
      </c>
      <c r="H25" s="1">
        <f t="shared" si="5"/>
        <v>0.2</v>
      </c>
      <c r="I25" s="1">
        <v>1.0</v>
      </c>
      <c r="O25" s="20" t="s">
        <v>143</v>
      </c>
      <c r="P25" s="26"/>
      <c r="Q25" s="27">
        <v>1.0</v>
      </c>
      <c r="R25" s="27"/>
    </row>
    <row r="26" ht="12.75" customHeight="1">
      <c r="A26" s="32" t="s">
        <v>32</v>
      </c>
      <c r="B26" s="1">
        <v>0.0</v>
      </c>
      <c r="C26" s="1">
        <v>5.0</v>
      </c>
      <c r="D26" s="1">
        <f t="shared" si="3"/>
        <v>0</v>
      </c>
      <c r="E26" s="1">
        <v>1.0</v>
      </c>
      <c r="F26" s="1">
        <v>6.0</v>
      </c>
      <c r="G26" s="1">
        <f t="shared" si="4"/>
        <v>0.1666666667</v>
      </c>
      <c r="H26" s="1">
        <f t="shared" si="5"/>
        <v>0.1666666667</v>
      </c>
      <c r="O26" s="21" t="s">
        <v>145</v>
      </c>
      <c r="P26" s="26"/>
      <c r="Q26" s="27"/>
      <c r="R26" s="27"/>
    </row>
    <row r="27" ht="12.75" customHeight="1">
      <c r="A27" s="32" t="s">
        <v>33</v>
      </c>
      <c r="B27" s="1">
        <v>0.0</v>
      </c>
      <c r="C27" s="1">
        <v>5.0</v>
      </c>
      <c r="D27" s="1">
        <f t="shared" si="3"/>
        <v>0</v>
      </c>
      <c r="E27" s="1">
        <v>1.0</v>
      </c>
      <c r="F27" s="1">
        <v>6.0</v>
      </c>
      <c r="G27" s="1">
        <f t="shared" si="4"/>
        <v>0.1666666667</v>
      </c>
      <c r="H27" s="1">
        <f t="shared" si="5"/>
        <v>0.1666666667</v>
      </c>
      <c r="O27" s="21" t="s">
        <v>146</v>
      </c>
      <c r="P27" s="26"/>
      <c r="Q27" s="27"/>
      <c r="R27" s="27"/>
    </row>
    <row r="28" ht="12.75" customHeight="1">
      <c r="A28" s="32" t="s">
        <v>34</v>
      </c>
      <c r="B28" s="30"/>
      <c r="C28" s="1">
        <v>5.0</v>
      </c>
      <c r="D28" s="1">
        <f t="shared" si="3"/>
        <v>0</v>
      </c>
      <c r="E28" s="1">
        <v>1.0</v>
      </c>
      <c r="F28" s="1">
        <v>6.0</v>
      </c>
      <c r="G28" s="1">
        <f t="shared" si="4"/>
        <v>0.1666666667</v>
      </c>
      <c r="H28" s="1">
        <f t="shared" si="5"/>
        <v>0.1666666667</v>
      </c>
      <c r="I28" s="1">
        <v>1.0</v>
      </c>
      <c r="O28" s="21" t="s">
        <v>148</v>
      </c>
      <c r="P28" s="26"/>
      <c r="Q28" s="27"/>
      <c r="R28" s="27"/>
    </row>
    <row r="29" ht="12.75" customHeight="1">
      <c r="A29" s="32" t="s">
        <v>35</v>
      </c>
      <c r="B29" s="1">
        <v>0.0</v>
      </c>
      <c r="C29" s="1">
        <v>5.0</v>
      </c>
      <c r="D29" s="1">
        <f t="shared" si="3"/>
        <v>0</v>
      </c>
      <c r="E29" s="1">
        <v>1.0</v>
      </c>
      <c r="F29" s="1">
        <v>6.0</v>
      </c>
      <c r="G29" s="1">
        <f t="shared" si="4"/>
        <v>0.1666666667</v>
      </c>
      <c r="H29" s="1">
        <f t="shared" si="5"/>
        <v>0.1666666667</v>
      </c>
      <c r="O29" s="21" t="s">
        <v>149</v>
      </c>
      <c r="P29" s="26"/>
      <c r="Q29" s="27"/>
      <c r="R29" s="27"/>
    </row>
    <row r="30" ht="12.75" customHeight="1">
      <c r="A30" s="32" t="s">
        <v>36</v>
      </c>
      <c r="B30" s="1">
        <v>0.0</v>
      </c>
      <c r="C30" s="1">
        <v>5.0</v>
      </c>
      <c r="D30" s="1">
        <f t="shared" si="3"/>
        <v>0</v>
      </c>
      <c r="E30" s="1">
        <v>1.0</v>
      </c>
      <c r="F30" s="1">
        <v>6.0</v>
      </c>
      <c r="G30" s="1">
        <f t="shared" si="4"/>
        <v>0.1666666667</v>
      </c>
      <c r="H30" s="1">
        <f t="shared" si="5"/>
        <v>0.1666666667</v>
      </c>
      <c r="O30" s="21" t="s">
        <v>151</v>
      </c>
      <c r="P30" s="26"/>
      <c r="Q30" s="27"/>
      <c r="R30" s="27"/>
    </row>
    <row r="31" ht="12.75" customHeight="1">
      <c r="A31" s="3" t="s">
        <v>127</v>
      </c>
      <c r="B31" s="1">
        <v>1.0</v>
      </c>
      <c r="C31" s="1">
        <v>5.0</v>
      </c>
      <c r="D31" s="1">
        <f t="shared" si="3"/>
        <v>0.2</v>
      </c>
      <c r="E31" s="1">
        <v>0.0</v>
      </c>
      <c r="F31" s="1">
        <v>6.0</v>
      </c>
      <c r="G31" s="1">
        <f t="shared" si="4"/>
        <v>0</v>
      </c>
      <c r="H31" s="1">
        <f t="shared" si="5"/>
        <v>0.2</v>
      </c>
      <c r="O31" s="20" t="s">
        <v>152</v>
      </c>
      <c r="P31" s="26"/>
      <c r="Q31" s="27"/>
      <c r="R31" s="27">
        <v>1.0</v>
      </c>
    </row>
    <row r="32" ht="12.75" customHeight="1">
      <c r="A32" s="3" t="s">
        <v>38</v>
      </c>
      <c r="B32" s="1">
        <v>0.0</v>
      </c>
      <c r="C32" s="1">
        <v>5.0</v>
      </c>
      <c r="D32" s="1">
        <f t="shared" si="3"/>
        <v>0</v>
      </c>
      <c r="E32" s="1">
        <v>0.0</v>
      </c>
      <c r="F32" s="1">
        <v>6.0</v>
      </c>
      <c r="G32" s="1">
        <f t="shared" si="4"/>
        <v>0</v>
      </c>
      <c r="H32" s="1">
        <f t="shared" si="5"/>
        <v>0</v>
      </c>
      <c r="O32" s="20" t="s">
        <v>153</v>
      </c>
      <c r="P32" s="26"/>
      <c r="Q32" s="27"/>
      <c r="R32" s="27">
        <v>1.0</v>
      </c>
    </row>
    <row r="33" ht="12.75" customHeight="1">
      <c r="A33" s="3" t="s">
        <v>39</v>
      </c>
      <c r="B33" s="30"/>
      <c r="C33" s="1">
        <v>5.0</v>
      </c>
      <c r="D33" s="1">
        <f t="shared" si="3"/>
        <v>0</v>
      </c>
      <c r="E33" s="1">
        <v>0.0</v>
      </c>
      <c r="F33" s="1">
        <v>6.0</v>
      </c>
      <c r="G33" s="1">
        <f t="shared" si="4"/>
        <v>0</v>
      </c>
      <c r="H33" s="1">
        <f t="shared" si="5"/>
        <v>0</v>
      </c>
      <c r="I33" s="1">
        <v>1.0</v>
      </c>
      <c r="O33" s="20" t="s">
        <v>154</v>
      </c>
      <c r="P33" s="26"/>
      <c r="Q33" s="27"/>
      <c r="R33" s="27">
        <v>1.0</v>
      </c>
    </row>
    <row r="34" ht="12.75" customHeight="1">
      <c r="A34" s="3" t="s">
        <v>40</v>
      </c>
      <c r="B34" s="1">
        <v>0.0</v>
      </c>
      <c r="C34" s="1">
        <v>5.0</v>
      </c>
      <c r="D34" s="1">
        <f t="shared" si="3"/>
        <v>0</v>
      </c>
      <c r="E34" s="1">
        <v>0.0</v>
      </c>
      <c r="F34" s="1">
        <v>6.0</v>
      </c>
      <c r="G34" s="1">
        <f t="shared" si="4"/>
        <v>0</v>
      </c>
      <c r="H34" s="1">
        <f t="shared" si="5"/>
        <v>0</v>
      </c>
      <c r="O34" s="20" t="s">
        <v>155</v>
      </c>
      <c r="P34" s="26">
        <v>1.0</v>
      </c>
      <c r="Q34" s="27"/>
      <c r="R34" s="27"/>
    </row>
    <row r="35" ht="12.75" customHeight="1">
      <c r="A35" s="30" t="s">
        <v>41</v>
      </c>
      <c r="O35" s="31" t="s">
        <v>156</v>
      </c>
      <c r="P35" s="26"/>
      <c r="Q35" s="27"/>
      <c r="R35" s="27"/>
    </row>
    <row r="36" ht="12.75" customHeight="1">
      <c r="A36" s="30" t="s">
        <v>42</v>
      </c>
      <c r="O36" s="31" t="s">
        <v>157</v>
      </c>
      <c r="P36" s="26"/>
      <c r="Q36" s="27"/>
      <c r="R36" s="27"/>
    </row>
    <row r="37" ht="12.75" customHeight="1">
      <c r="A37" s="30" t="s">
        <v>43</v>
      </c>
      <c r="O37" s="31" t="s">
        <v>158</v>
      </c>
      <c r="P37" s="26"/>
      <c r="Q37" s="27"/>
      <c r="R37" s="27"/>
    </row>
    <row r="38" ht="12.75" customHeight="1">
      <c r="P38" s="1">
        <f t="shared" ref="P38:R38" si="6">SUM(P22:P37)</f>
        <v>1</v>
      </c>
      <c r="Q38" s="1">
        <f t="shared" si="6"/>
        <v>1</v>
      </c>
      <c r="R38" s="1">
        <f t="shared" si="6"/>
        <v>5</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63"/>
    <col customWidth="1" min="2" max="27" width="6.0"/>
  </cols>
  <sheetData>
    <row r="1" ht="12.75" customHeight="1">
      <c r="B1" s="1" t="s">
        <v>1</v>
      </c>
      <c r="C1" s="1" t="s">
        <v>2</v>
      </c>
      <c r="D1" s="1" t="s">
        <v>4</v>
      </c>
      <c r="F1" s="1" t="s">
        <v>5</v>
      </c>
      <c r="G1" s="1" t="s">
        <v>6</v>
      </c>
      <c r="H1" s="1" t="s">
        <v>7</v>
      </c>
      <c r="I1" s="1" t="s">
        <v>8</v>
      </c>
      <c r="J1" s="1" t="s">
        <v>10</v>
      </c>
      <c r="L1" s="1" t="s">
        <v>11</v>
      </c>
      <c r="O1" s="1" t="s">
        <v>129</v>
      </c>
      <c r="P1" s="1" t="s">
        <v>130</v>
      </c>
      <c r="S1" s="1" t="s">
        <v>15</v>
      </c>
      <c r="T1" s="1" t="s">
        <v>16</v>
      </c>
      <c r="U1" s="1" t="s">
        <v>17</v>
      </c>
      <c r="V1" s="1" t="s">
        <v>18</v>
      </c>
      <c r="X1" s="1" t="s">
        <v>21</v>
      </c>
      <c r="Y1" s="1" t="s">
        <v>22</v>
      </c>
      <c r="Z1" s="1" t="s">
        <v>23</v>
      </c>
      <c r="AA1" s="1" t="s">
        <v>24</v>
      </c>
    </row>
    <row r="2" ht="12.75" customHeight="1">
      <c r="A2" s="3" t="s">
        <v>28</v>
      </c>
      <c r="B2" s="1">
        <f t="shared" ref="B2:B15" si="1">H22</f>
        <v>0.2857142857</v>
      </c>
      <c r="C2" s="1">
        <v>0.286</v>
      </c>
      <c r="O2" s="1">
        <v>3.0</v>
      </c>
      <c r="X2" s="1">
        <v>1.0</v>
      </c>
      <c r="Y2" s="1">
        <v>1.0</v>
      </c>
      <c r="Z2" s="1">
        <v>1.0</v>
      </c>
      <c r="AA2" s="1">
        <v>1.0</v>
      </c>
    </row>
    <row r="3" ht="12.75" customHeight="1">
      <c r="A3" s="3" t="s">
        <v>29</v>
      </c>
      <c r="B3" s="1">
        <f t="shared" si="1"/>
        <v>0.2857142857</v>
      </c>
      <c r="C3" s="1">
        <v>0.286</v>
      </c>
      <c r="O3" s="1">
        <v>3.0</v>
      </c>
      <c r="X3" s="1">
        <v>1.0</v>
      </c>
      <c r="Y3" s="1">
        <v>1.0</v>
      </c>
      <c r="Z3" s="1">
        <v>1.0</v>
      </c>
      <c r="AA3" s="1">
        <v>1.0</v>
      </c>
    </row>
    <row r="4" ht="12.75" customHeight="1">
      <c r="A4" s="32" t="s">
        <v>30</v>
      </c>
      <c r="B4" s="1">
        <f t="shared" si="1"/>
        <v>0</v>
      </c>
      <c r="C4" s="1">
        <v>0.286</v>
      </c>
      <c r="F4" s="1">
        <v>1.0</v>
      </c>
      <c r="G4" s="1">
        <v>1.0</v>
      </c>
      <c r="H4" s="1">
        <v>7.0</v>
      </c>
      <c r="I4" s="1">
        <v>1.0</v>
      </c>
      <c r="O4" s="1">
        <v>3.0</v>
      </c>
      <c r="X4" s="1">
        <v>1.0</v>
      </c>
      <c r="Z4" s="1">
        <v>1.0</v>
      </c>
    </row>
    <row r="5" ht="12.75" customHeight="1">
      <c r="A5" s="3" t="s">
        <v>31</v>
      </c>
      <c r="B5" s="1">
        <f t="shared" si="1"/>
        <v>0.2857142857</v>
      </c>
      <c r="C5" s="1">
        <v>0.286</v>
      </c>
      <c r="O5" s="1">
        <v>3.0</v>
      </c>
      <c r="P5" s="1">
        <v>2.0</v>
      </c>
      <c r="X5" s="1">
        <v>1.0</v>
      </c>
      <c r="Y5" s="1">
        <v>1.0</v>
      </c>
      <c r="Z5" s="1">
        <v>1.0</v>
      </c>
      <c r="AA5" s="1">
        <v>1.0</v>
      </c>
    </row>
    <row r="6" ht="12.75" customHeight="1">
      <c r="A6" s="32" t="s">
        <v>32</v>
      </c>
      <c r="B6" s="1">
        <f t="shared" si="1"/>
        <v>0</v>
      </c>
      <c r="C6" s="1">
        <v>0.286</v>
      </c>
      <c r="F6" s="1">
        <v>1.0</v>
      </c>
      <c r="H6" s="1">
        <v>7.0</v>
      </c>
      <c r="I6" s="1">
        <v>1.0</v>
      </c>
      <c r="J6" s="1">
        <v>1.0</v>
      </c>
      <c r="O6" s="1">
        <v>3.0</v>
      </c>
      <c r="X6" s="1">
        <v>1.0</v>
      </c>
      <c r="Z6" s="1">
        <v>1.0</v>
      </c>
    </row>
    <row r="7" ht="12.75" customHeight="1">
      <c r="A7" s="32" t="s">
        <v>33</v>
      </c>
      <c r="B7" s="1">
        <f t="shared" si="1"/>
        <v>0</v>
      </c>
      <c r="C7" s="1">
        <v>0.286</v>
      </c>
      <c r="F7" s="1">
        <v>1.0</v>
      </c>
      <c r="H7" s="1">
        <v>7.0</v>
      </c>
      <c r="I7" s="1">
        <v>1.0</v>
      </c>
      <c r="J7" s="1">
        <v>1.0</v>
      </c>
      <c r="O7" s="1">
        <v>3.0</v>
      </c>
      <c r="X7" s="1">
        <v>1.0</v>
      </c>
      <c r="Z7" s="1">
        <v>1.0</v>
      </c>
    </row>
    <row r="8" ht="12.75" customHeight="1">
      <c r="A8" s="32" t="s">
        <v>34</v>
      </c>
      <c r="B8" s="1">
        <f t="shared" si="1"/>
        <v>0</v>
      </c>
      <c r="C8" s="1">
        <v>0.286</v>
      </c>
      <c r="F8" s="1">
        <v>1.0</v>
      </c>
      <c r="H8" s="1">
        <v>7.0</v>
      </c>
      <c r="I8" s="1">
        <v>1.0</v>
      </c>
      <c r="J8" s="1">
        <v>1.0</v>
      </c>
      <c r="O8" s="1">
        <v>3.0</v>
      </c>
      <c r="X8" s="1">
        <v>1.0</v>
      </c>
      <c r="Z8" s="1">
        <v>1.0</v>
      </c>
    </row>
    <row r="9" ht="12.75" customHeight="1">
      <c r="A9" s="32" t="s">
        <v>35</v>
      </c>
      <c r="B9" s="1">
        <f t="shared" si="1"/>
        <v>0</v>
      </c>
      <c r="C9" s="1">
        <v>0.286</v>
      </c>
      <c r="F9" s="1">
        <v>1.0</v>
      </c>
      <c r="H9" s="1">
        <v>7.0</v>
      </c>
      <c r="I9" s="1">
        <v>1.0</v>
      </c>
      <c r="J9" s="1">
        <v>1.0</v>
      </c>
      <c r="O9" s="1">
        <v>3.0</v>
      </c>
      <c r="X9" s="1">
        <v>1.0</v>
      </c>
      <c r="Z9" s="1">
        <v>1.0</v>
      </c>
    </row>
    <row r="10" ht="12.75" customHeight="1">
      <c r="A10" s="32" t="s">
        <v>36</v>
      </c>
      <c r="B10" s="1">
        <f t="shared" si="1"/>
        <v>0</v>
      </c>
      <c r="C10" s="1">
        <v>0.286</v>
      </c>
      <c r="F10" s="1">
        <v>1.0</v>
      </c>
      <c r="H10" s="1">
        <v>7.0</v>
      </c>
      <c r="I10" s="1">
        <v>1.0</v>
      </c>
      <c r="J10" s="1">
        <v>1.0</v>
      </c>
      <c r="O10" s="1">
        <v>3.0</v>
      </c>
      <c r="P10" s="1">
        <v>2.0</v>
      </c>
      <c r="X10" s="1">
        <v>1.0</v>
      </c>
      <c r="Z10" s="1">
        <v>1.0</v>
      </c>
    </row>
    <row r="11" ht="12.75" customHeight="1">
      <c r="A11" s="3" t="s">
        <v>127</v>
      </c>
      <c r="B11" s="1">
        <f t="shared" si="1"/>
        <v>0.2857142857</v>
      </c>
      <c r="C11" s="1">
        <v>0.286</v>
      </c>
      <c r="O11" s="1">
        <v>3.0</v>
      </c>
      <c r="X11" s="1">
        <v>1.0</v>
      </c>
      <c r="Y11" s="1">
        <v>1.0</v>
      </c>
      <c r="Z11" s="1">
        <v>1.0</v>
      </c>
      <c r="AA11" s="1">
        <v>1.0</v>
      </c>
    </row>
    <row r="12" ht="12.75" customHeight="1">
      <c r="A12" s="3" t="s">
        <v>38</v>
      </c>
      <c r="B12" s="1">
        <f t="shared" si="1"/>
        <v>0.2857142857</v>
      </c>
      <c r="C12" s="1">
        <v>0.286</v>
      </c>
      <c r="O12" s="1">
        <v>3.0</v>
      </c>
      <c r="X12" s="1">
        <v>1.0</v>
      </c>
      <c r="Y12" s="1">
        <v>1.0</v>
      </c>
      <c r="Z12" s="1">
        <v>1.0</v>
      </c>
      <c r="AA12" s="1">
        <v>1.0</v>
      </c>
    </row>
    <row r="13" ht="12.75" customHeight="1">
      <c r="A13" s="3" t="s">
        <v>39</v>
      </c>
      <c r="B13" s="1">
        <f t="shared" si="1"/>
        <v>0.2857142857</v>
      </c>
      <c r="C13" s="1">
        <v>0.286</v>
      </c>
      <c r="O13" s="1">
        <v>3.0</v>
      </c>
      <c r="X13" s="1">
        <v>1.0</v>
      </c>
      <c r="Y13" s="1">
        <v>1.0</v>
      </c>
      <c r="Z13" s="1">
        <v>1.0</v>
      </c>
      <c r="AA13" s="1">
        <v>1.0</v>
      </c>
    </row>
    <row r="14" ht="12.75" customHeight="1">
      <c r="A14" s="3" t="s">
        <v>40</v>
      </c>
      <c r="B14" s="1">
        <f t="shared" si="1"/>
        <v>0.2857142857</v>
      </c>
      <c r="C14" s="1">
        <v>0.286</v>
      </c>
      <c r="O14" s="1">
        <v>3.0</v>
      </c>
      <c r="X14" s="1">
        <v>1.0</v>
      </c>
      <c r="Y14" s="1">
        <v>1.0</v>
      </c>
      <c r="Z14" s="1">
        <v>1.0</v>
      </c>
      <c r="AA14" s="1">
        <v>1.0</v>
      </c>
    </row>
    <row r="15" ht="12.75" customHeight="1">
      <c r="A15" s="32" t="s">
        <v>41</v>
      </c>
      <c r="B15" s="1">
        <f t="shared" si="1"/>
        <v>0</v>
      </c>
      <c r="C15" s="1">
        <v>0.286</v>
      </c>
      <c r="F15" s="1">
        <v>0.0</v>
      </c>
      <c r="G15" s="1">
        <v>6.0</v>
      </c>
      <c r="H15" s="1">
        <v>7.0</v>
      </c>
      <c r="I15" s="1">
        <v>1.0</v>
      </c>
      <c r="O15" s="1">
        <v>3.0</v>
      </c>
      <c r="X15" s="1">
        <v>1.0</v>
      </c>
      <c r="Z15" s="1">
        <v>1.0</v>
      </c>
    </row>
    <row r="16" ht="12.75" customHeight="1">
      <c r="A16" s="30" t="s">
        <v>42</v>
      </c>
    </row>
    <row r="17" ht="12.75" customHeight="1">
      <c r="A17" s="30" t="s">
        <v>43</v>
      </c>
    </row>
    <row r="18" ht="12.75" customHeight="1">
      <c r="J18" s="4"/>
    </row>
    <row r="19" ht="12.75" customHeight="1">
      <c r="J19" s="4"/>
    </row>
    <row r="20" ht="12.75" customHeight="1">
      <c r="B20" s="1" t="s">
        <v>166</v>
      </c>
      <c r="E20" s="1" t="s">
        <v>167</v>
      </c>
      <c r="P20" s="1" t="s">
        <v>178</v>
      </c>
    </row>
    <row r="21" ht="12.75" customHeight="1">
      <c r="B21" s="1" t="s">
        <v>134</v>
      </c>
      <c r="C21" s="1" t="s">
        <v>135</v>
      </c>
      <c r="D21" s="1" t="s">
        <v>136</v>
      </c>
      <c r="E21" s="1" t="s">
        <v>134</v>
      </c>
      <c r="F21" s="1" t="s">
        <v>135</v>
      </c>
      <c r="G21" s="1" t="s">
        <v>136</v>
      </c>
      <c r="H21" s="1" t="s">
        <v>137</v>
      </c>
      <c r="I21" s="1" t="s">
        <v>4</v>
      </c>
      <c r="P21" s="21" t="s">
        <v>148</v>
      </c>
      <c r="Q21" s="21" t="s">
        <v>157</v>
      </c>
    </row>
    <row r="22" ht="12.75" customHeight="1">
      <c r="A22" s="3" t="s">
        <v>28</v>
      </c>
      <c r="B22" s="1">
        <v>1.0</v>
      </c>
      <c r="C22" s="1">
        <v>7.0</v>
      </c>
      <c r="D22" s="1">
        <f t="shared" ref="D22:D35" si="2">B22/C22</f>
        <v>0.1428571429</v>
      </c>
      <c r="E22" s="1">
        <v>1.0</v>
      </c>
      <c r="F22" s="1">
        <v>7.0</v>
      </c>
      <c r="G22" s="1">
        <f t="shared" ref="G22:G35" si="3">E22/F22</f>
        <v>0.1428571429</v>
      </c>
      <c r="H22" s="1">
        <f t="shared" ref="H22:H35" si="4">D22+G22</f>
        <v>0.2857142857</v>
      </c>
      <c r="O22" s="20" t="s">
        <v>141</v>
      </c>
      <c r="P22" s="22"/>
      <c r="Q22" s="23"/>
    </row>
    <row r="23" ht="12.75" customHeight="1">
      <c r="A23" s="3" t="s">
        <v>29</v>
      </c>
      <c r="B23" s="1">
        <v>1.0</v>
      </c>
      <c r="C23" s="1">
        <v>7.0</v>
      </c>
      <c r="D23" s="1">
        <f t="shared" si="2"/>
        <v>0.1428571429</v>
      </c>
      <c r="E23" s="1">
        <v>1.0</v>
      </c>
      <c r="F23" s="1">
        <v>7.0</v>
      </c>
      <c r="G23" s="1">
        <f t="shared" si="3"/>
        <v>0.1428571429</v>
      </c>
      <c r="H23" s="1">
        <f t="shared" si="4"/>
        <v>0.2857142857</v>
      </c>
      <c r="O23" s="20" t="s">
        <v>139</v>
      </c>
      <c r="P23" s="26"/>
      <c r="Q23" s="27"/>
    </row>
    <row r="24" ht="12.75" customHeight="1">
      <c r="A24" s="32" t="s">
        <v>30</v>
      </c>
      <c r="B24" s="1">
        <v>0.0</v>
      </c>
      <c r="C24" s="1">
        <v>7.0</v>
      </c>
      <c r="D24" s="1">
        <f t="shared" si="2"/>
        <v>0</v>
      </c>
      <c r="E24" s="1">
        <v>0.0</v>
      </c>
      <c r="F24" s="1">
        <v>7.0</v>
      </c>
      <c r="G24" s="1">
        <f t="shared" si="3"/>
        <v>0</v>
      </c>
      <c r="H24" s="1">
        <f t="shared" si="4"/>
        <v>0</v>
      </c>
      <c r="O24" s="21" t="s">
        <v>140</v>
      </c>
      <c r="P24" s="26"/>
      <c r="Q24" s="27">
        <v>1.0</v>
      </c>
    </row>
    <row r="25" ht="12.75" customHeight="1">
      <c r="A25" s="3" t="s">
        <v>31</v>
      </c>
      <c r="B25" s="1">
        <v>1.0</v>
      </c>
      <c r="C25" s="1">
        <v>7.0</v>
      </c>
      <c r="D25" s="1">
        <f t="shared" si="2"/>
        <v>0.1428571429</v>
      </c>
      <c r="E25" s="1">
        <v>1.0</v>
      </c>
      <c r="F25" s="1">
        <v>7.0</v>
      </c>
      <c r="G25" s="1">
        <f t="shared" si="3"/>
        <v>0.1428571429</v>
      </c>
      <c r="H25" s="1">
        <f t="shared" si="4"/>
        <v>0.2857142857</v>
      </c>
      <c r="O25" s="20" t="s">
        <v>143</v>
      </c>
      <c r="P25" s="26"/>
      <c r="Q25" s="27"/>
    </row>
    <row r="26" ht="12.75" customHeight="1">
      <c r="A26" s="32" t="s">
        <v>32</v>
      </c>
      <c r="B26" s="1">
        <v>0.0</v>
      </c>
      <c r="C26" s="1">
        <v>7.0</v>
      </c>
      <c r="D26" s="1">
        <f t="shared" si="2"/>
        <v>0</v>
      </c>
      <c r="E26" s="1">
        <v>0.0</v>
      </c>
      <c r="F26" s="1">
        <v>7.0</v>
      </c>
      <c r="G26" s="1">
        <f t="shared" si="3"/>
        <v>0</v>
      </c>
      <c r="H26" s="1">
        <f t="shared" si="4"/>
        <v>0</v>
      </c>
      <c r="O26" s="21" t="s">
        <v>145</v>
      </c>
      <c r="P26" s="26"/>
      <c r="Q26" s="27">
        <v>1.0</v>
      </c>
    </row>
    <row r="27" ht="12.75" customHeight="1">
      <c r="A27" s="32" t="s">
        <v>33</v>
      </c>
      <c r="B27" s="1">
        <v>0.0</v>
      </c>
      <c r="C27" s="1">
        <v>7.0</v>
      </c>
      <c r="D27" s="1">
        <f t="shared" si="2"/>
        <v>0</v>
      </c>
      <c r="E27" s="1">
        <v>0.0</v>
      </c>
      <c r="F27" s="1">
        <v>7.0</v>
      </c>
      <c r="G27" s="1">
        <f t="shared" si="3"/>
        <v>0</v>
      </c>
      <c r="H27" s="1">
        <f t="shared" si="4"/>
        <v>0</v>
      </c>
      <c r="O27" s="21" t="s">
        <v>146</v>
      </c>
      <c r="P27" s="26"/>
      <c r="Q27" s="27">
        <v>1.0</v>
      </c>
    </row>
    <row r="28" ht="12.75" customHeight="1">
      <c r="A28" s="32" t="s">
        <v>34</v>
      </c>
      <c r="B28" s="1">
        <v>0.0</v>
      </c>
      <c r="C28" s="1">
        <v>7.0</v>
      </c>
      <c r="D28" s="1">
        <f t="shared" si="2"/>
        <v>0</v>
      </c>
      <c r="E28" s="1">
        <v>0.0</v>
      </c>
      <c r="F28" s="1">
        <v>7.0</v>
      </c>
      <c r="G28" s="1">
        <f t="shared" si="3"/>
        <v>0</v>
      </c>
      <c r="H28" s="1">
        <f t="shared" si="4"/>
        <v>0</v>
      </c>
      <c r="O28" s="21" t="s">
        <v>148</v>
      </c>
      <c r="P28" s="26"/>
      <c r="Q28" s="27">
        <v>1.0</v>
      </c>
    </row>
    <row r="29" ht="12.75" customHeight="1">
      <c r="A29" s="32" t="s">
        <v>35</v>
      </c>
      <c r="B29" s="1">
        <v>0.0</v>
      </c>
      <c r="C29" s="1">
        <v>7.0</v>
      </c>
      <c r="D29" s="1">
        <f t="shared" si="2"/>
        <v>0</v>
      </c>
      <c r="E29" s="1">
        <v>0.0</v>
      </c>
      <c r="F29" s="1">
        <v>7.0</v>
      </c>
      <c r="G29" s="1">
        <f t="shared" si="3"/>
        <v>0</v>
      </c>
      <c r="H29" s="1">
        <f t="shared" si="4"/>
        <v>0</v>
      </c>
      <c r="O29" s="21" t="s">
        <v>149</v>
      </c>
      <c r="P29" s="26"/>
      <c r="Q29" s="27">
        <v>1.0</v>
      </c>
    </row>
    <row r="30" ht="12.75" customHeight="1">
      <c r="A30" s="32" t="s">
        <v>36</v>
      </c>
      <c r="B30" s="1">
        <v>0.0</v>
      </c>
      <c r="C30" s="1">
        <v>7.0</v>
      </c>
      <c r="D30" s="1">
        <f t="shared" si="2"/>
        <v>0</v>
      </c>
      <c r="E30" s="1">
        <v>0.0</v>
      </c>
      <c r="F30" s="1">
        <v>7.0</v>
      </c>
      <c r="G30" s="1">
        <f t="shared" si="3"/>
        <v>0</v>
      </c>
      <c r="H30" s="1">
        <f t="shared" si="4"/>
        <v>0</v>
      </c>
      <c r="O30" s="21" t="s">
        <v>151</v>
      </c>
      <c r="P30" s="26"/>
      <c r="Q30" s="27">
        <v>1.0</v>
      </c>
    </row>
    <row r="31" ht="12.75" customHeight="1">
      <c r="A31" s="3" t="s">
        <v>127</v>
      </c>
      <c r="B31" s="1">
        <v>1.0</v>
      </c>
      <c r="C31" s="1">
        <v>7.0</v>
      </c>
      <c r="D31" s="1">
        <f t="shared" si="2"/>
        <v>0.1428571429</v>
      </c>
      <c r="E31" s="1">
        <v>1.0</v>
      </c>
      <c r="F31" s="1">
        <v>7.0</v>
      </c>
      <c r="G31" s="1">
        <f t="shared" si="3"/>
        <v>0.1428571429</v>
      </c>
      <c r="H31" s="1">
        <f t="shared" si="4"/>
        <v>0.2857142857</v>
      </c>
      <c r="O31" s="20" t="s">
        <v>152</v>
      </c>
      <c r="P31" s="26"/>
      <c r="Q31" s="27"/>
    </row>
    <row r="32" ht="12.75" customHeight="1">
      <c r="A32" s="3" t="s">
        <v>38</v>
      </c>
      <c r="B32" s="1">
        <v>1.0</v>
      </c>
      <c r="C32" s="1">
        <v>7.0</v>
      </c>
      <c r="D32" s="1">
        <f t="shared" si="2"/>
        <v>0.1428571429</v>
      </c>
      <c r="E32" s="1">
        <v>1.0</v>
      </c>
      <c r="F32" s="1">
        <v>7.0</v>
      </c>
      <c r="G32" s="1">
        <f t="shared" si="3"/>
        <v>0.1428571429</v>
      </c>
      <c r="H32" s="1">
        <f t="shared" si="4"/>
        <v>0.2857142857</v>
      </c>
      <c r="O32" s="20" t="s">
        <v>153</v>
      </c>
      <c r="P32" s="26"/>
      <c r="Q32" s="27"/>
    </row>
    <row r="33" ht="12.75" customHeight="1">
      <c r="A33" s="3" t="s">
        <v>39</v>
      </c>
      <c r="B33" s="1">
        <v>1.0</v>
      </c>
      <c r="C33" s="1">
        <v>7.0</v>
      </c>
      <c r="D33" s="1">
        <f t="shared" si="2"/>
        <v>0.1428571429</v>
      </c>
      <c r="E33" s="1">
        <v>1.0</v>
      </c>
      <c r="F33" s="1">
        <v>7.0</v>
      </c>
      <c r="G33" s="1">
        <f t="shared" si="3"/>
        <v>0.1428571429</v>
      </c>
      <c r="H33" s="1">
        <f t="shared" si="4"/>
        <v>0.2857142857</v>
      </c>
      <c r="O33" s="20" t="s">
        <v>154</v>
      </c>
      <c r="P33" s="26"/>
      <c r="Q33" s="27"/>
    </row>
    <row r="34" ht="12.75" customHeight="1">
      <c r="A34" s="3" t="s">
        <v>40</v>
      </c>
      <c r="B34" s="1">
        <v>1.0</v>
      </c>
      <c r="C34" s="1">
        <v>7.0</v>
      </c>
      <c r="D34" s="1">
        <f t="shared" si="2"/>
        <v>0.1428571429</v>
      </c>
      <c r="E34" s="1">
        <v>1.0</v>
      </c>
      <c r="F34" s="1">
        <v>7.0</v>
      </c>
      <c r="G34" s="1">
        <f t="shared" si="3"/>
        <v>0.1428571429</v>
      </c>
      <c r="H34" s="1">
        <f t="shared" si="4"/>
        <v>0.2857142857</v>
      </c>
      <c r="O34" s="20" t="s">
        <v>155</v>
      </c>
      <c r="P34" s="26"/>
      <c r="Q34" s="27"/>
    </row>
    <row r="35" ht="12.75" customHeight="1">
      <c r="A35" s="32" t="s">
        <v>41</v>
      </c>
      <c r="B35" s="1">
        <v>0.0</v>
      </c>
      <c r="C35" s="1">
        <v>7.0</v>
      </c>
      <c r="D35" s="1">
        <f t="shared" si="2"/>
        <v>0</v>
      </c>
      <c r="E35" s="1">
        <v>0.0</v>
      </c>
      <c r="F35" s="1">
        <v>7.0</v>
      </c>
      <c r="G35" s="1">
        <f t="shared" si="3"/>
        <v>0</v>
      </c>
      <c r="H35" s="1">
        <f t="shared" si="4"/>
        <v>0</v>
      </c>
      <c r="O35" s="21" t="s">
        <v>156</v>
      </c>
      <c r="P35" s="26">
        <v>1.0</v>
      </c>
      <c r="Q35" s="27"/>
    </row>
    <row r="36" ht="12.75" customHeight="1">
      <c r="A36" s="30" t="s">
        <v>42</v>
      </c>
      <c r="O36" s="31" t="s">
        <v>157</v>
      </c>
      <c r="P36" s="26"/>
      <c r="Q36" s="27"/>
    </row>
    <row r="37" ht="12.75" customHeight="1">
      <c r="A37" s="30" t="s">
        <v>43</v>
      </c>
      <c r="O37" s="31" t="s">
        <v>158</v>
      </c>
      <c r="P37" s="26"/>
      <c r="Q37" s="27"/>
    </row>
    <row r="38" ht="12.75" customHeight="1">
      <c r="P38" s="1">
        <f t="shared" ref="P38:Q38" si="5">SUM(P22:P37)</f>
        <v>1</v>
      </c>
      <c r="Q38" s="1">
        <f t="shared" si="5"/>
        <v>6</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7" width="6.0"/>
  </cols>
  <sheetData>
    <row r="1" ht="12.75" customHeight="1">
      <c r="B1" s="1" t="s">
        <v>1</v>
      </c>
      <c r="C1" s="1" t="s">
        <v>2</v>
      </c>
      <c r="D1" s="1" t="s">
        <v>4</v>
      </c>
      <c r="F1" s="1" t="s">
        <v>5</v>
      </c>
      <c r="G1" s="1" t="s">
        <v>6</v>
      </c>
      <c r="H1" s="1" t="s">
        <v>7</v>
      </c>
      <c r="I1" s="1" t="s">
        <v>8</v>
      </c>
      <c r="J1" s="1" t="s">
        <v>10</v>
      </c>
      <c r="L1" s="1" t="s">
        <v>11</v>
      </c>
      <c r="O1" s="1" t="s">
        <v>129</v>
      </c>
      <c r="P1" s="1" t="s">
        <v>130</v>
      </c>
      <c r="S1" s="1" t="s">
        <v>15</v>
      </c>
      <c r="T1" s="1" t="s">
        <v>16</v>
      </c>
      <c r="U1" s="1" t="s">
        <v>17</v>
      </c>
      <c r="V1" s="1" t="s">
        <v>18</v>
      </c>
      <c r="X1" s="1" t="s">
        <v>21</v>
      </c>
      <c r="Y1" s="1" t="s">
        <v>22</v>
      </c>
      <c r="Z1" s="1" t="s">
        <v>23</v>
      </c>
      <c r="AA1" s="1" t="s">
        <v>24</v>
      </c>
    </row>
    <row r="2" ht="12.75" customHeight="1">
      <c r="A2" s="3" t="s">
        <v>28</v>
      </c>
      <c r="B2" s="1">
        <f t="shared" ref="B2:B16" si="1">H22</f>
        <v>0.1428571429</v>
      </c>
      <c r="C2" s="1">
        <f t="shared" ref="C2:C16" si="2">1/7</f>
        <v>0.1428571429</v>
      </c>
      <c r="D2" s="1" t="str">
        <f t="shared" ref="D2:D16" si="3">I22</f>
        <v/>
      </c>
      <c r="O2" s="1">
        <v>3.0</v>
      </c>
      <c r="Z2" s="1">
        <v>1.0</v>
      </c>
      <c r="AA2" s="1">
        <v>1.0</v>
      </c>
    </row>
    <row r="3" ht="12.75" customHeight="1">
      <c r="A3" s="3" t="s">
        <v>29</v>
      </c>
      <c r="B3" s="1">
        <f t="shared" si="1"/>
        <v>0.1428571429</v>
      </c>
      <c r="C3" s="1">
        <f t="shared" si="2"/>
        <v>0.1428571429</v>
      </c>
      <c r="D3" s="1" t="str">
        <f t="shared" si="3"/>
        <v/>
      </c>
      <c r="O3" s="1">
        <v>3.0</v>
      </c>
      <c r="Z3" s="1">
        <v>1.0</v>
      </c>
      <c r="AA3" s="1">
        <v>1.0</v>
      </c>
    </row>
    <row r="4" ht="12.75" customHeight="1">
      <c r="A4" s="32" t="s">
        <v>30</v>
      </c>
      <c r="B4" s="1">
        <f t="shared" si="1"/>
        <v>0</v>
      </c>
      <c r="C4" s="1">
        <f t="shared" si="2"/>
        <v>0.1428571429</v>
      </c>
      <c r="D4" s="1" t="str">
        <f t="shared" si="3"/>
        <v/>
      </c>
      <c r="F4" s="1">
        <v>1.0</v>
      </c>
      <c r="H4" s="1">
        <v>8.0</v>
      </c>
      <c r="I4" s="1">
        <v>1.0</v>
      </c>
      <c r="J4" s="1">
        <v>1.0</v>
      </c>
      <c r="O4" s="1">
        <v>3.0</v>
      </c>
      <c r="Z4" s="1">
        <v>1.0</v>
      </c>
    </row>
    <row r="5" ht="12.75" customHeight="1">
      <c r="A5" s="3" t="s">
        <v>31</v>
      </c>
      <c r="B5" s="1">
        <f t="shared" si="1"/>
        <v>0.1428571429</v>
      </c>
      <c r="C5" s="1">
        <f t="shared" si="2"/>
        <v>0.1428571429</v>
      </c>
      <c r="D5" s="1" t="str">
        <f t="shared" si="3"/>
        <v/>
      </c>
      <c r="O5" s="1">
        <v>3.0</v>
      </c>
      <c r="P5" s="1">
        <v>1.0</v>
      </c>
      <c r="Z5" s="1">
        <v>1.0</v>
      </c>
      <c r="AA5" s="1">
        <v>1.0</v>
      </c>
    </row>
    <row r="6" ht="12.75" customHeight="1">
      <c r="A6" s="32" t="s">
        <v>32</v>
      </c>
      <c r="B6" s="1">
        <f t="shared" si="1"/>
        <v>0</v>
      </c>
      <c r="C6" s="1">
        <f t="shared" si="2"/>
        <v>0.1428571429</v>
      </c>
      <c r="D6" s="1" t="str">
        <f t="shared" si="3"/>
        <v/>
      </c>
      <c r="F6" s="1">
        <v>1.0</v>
      </c>
      <c r="H6" s="1">
        <v>8.0</v>
      </c>
      <c r="I6" s="1">
        <v>1.0</v>
      </c>
      <c r="J6" s="1">
        <v>1.0</v>
      </c>
      <c r="O6" s="1">
        <v>3.0</v>
      </c>
      <c r="Z6" s="1">
        <v>1.0</v>
      </c>
    </row>
    <row r="7" ht="12.75" customHeight="1">
      <c r="A7" s="32" t="s">
        <v>33</v>
      </c>
      <c r="B7" s="1">
        <f t="shared" si="1"/>
        <v>0</v>
      </c>
      <c r="C7" s="1">
        <f t="shared" si="2"/>
        <v>0.1428571429</v>
      </c>
      <c r="D7" s="1">
        <f t="shared" si="3"/>
        <v>1</v>
      </c>
      <c r="F7" s="1">
        <v>1.0</v>
      </c>
      <c r="H7" s="1">
        <v>8.0</v>
      </c>
      <c r="I7" s="1">
        <v>1.0</v>
      </c>
      <c r="J7" s="1">
        <v>1.0</v>
      </c>
      <c r="O7" s="1">
        <v>3.0</v>
      </c>
      <c r="Z7" s="1">
        <v>1.0</v>
      </c>
    </row>
    <row r="8" ht="12.75" customHeight="1">
      <c r="A8" s="32" t="s">
        <v>34</v>
      </c>
      <c r="B8" s="1">
        <f t="shared" si="1"/>
        <v>0</v>
      </c>
      <c r="C8" s="1">
        <f t="shared" si="2"/>
        <v>0.1428571429</v>
      </c>
      <c r="D8" s="1" t="str">
        <f t="shared" si="3"/>
        <v/>
      </c>
      <c r="F8" s="1">
        <v>1.0</v>
      </c>
      <c r="G8" s="1">
        <v>1.0</v>
      </c>
      <c r="H8" s="1">
        <v>8.0</v>
      </c>
      <c r="I8" s="1">
        <v>1.0</v>
      </c>
      <c r="O8" s="1">
        <v>3.0</v>
      </c>
      <c r="Z8" s="1">
        <v>1.0</v>
      </c>
    </row>
    <row r="9" ht="12.75" customHeight="1">
      <c r="A9" s="32" t="s">
        <v>35</v>
      </c>
      <c r="B9" s="1">
        <f t="shared" si="1"/>
        <v>0</v>
      </c>
      <c r="C9" s="1">
        <f t="shared" si="2"/>
        <v>0.1428571429</v>
      </c>
      <c r="D9" s="1" t="str">
        <f t="shared" si="3"/>
        <v/>
      </c>
      <c r="F9" s="1">
        <v>1.0</v>
      </c>
      <c r="H9" s="1">
        <v>8.0</v>
      </c>
      <c r="I9" s="1">
        <v>1.0</v>
      </c>
      <c r="J9" s="1">
        <v>1.0</v>
      </c>
      <c r="O9" s="1">
        <v>3.0</v>
      </c>
      <c r="Z9" s="1">
        <v>1.0</v>
      </c>
    </row>
    <row r="10" ht="12.75" customHeight="1">
      <c r="A10" s="32" t="s">
        <v>36</v>
      </c>
      <c r="B10" s="1">
        <f t="shared" si="1"/>
        <v>0</v>
      </c>
      <c r="C10" s="1">
        <f t="shared" si="2"/>
        <v>0.1428571429</v>
      </c>
      <c r="D10" s="1" t="str">
        <f t="shared" si="3"/>
        <v/>
      </c>
      <c r="F10" s="1">
        <v>1.0</v>
      </c>
      <c r="H10" s="1">
        <v>8.0</v>
      </c>
      <c r="I10" s="1">
        <v>1.0</v>
      </c>
      <c r="J10" s="1">
        <v>1.0</v>
      </c>
      <c r="O10" s="1">
        <v>3.0</v>
      </c>
      <c r="P10" s="1">
        <v>1.0</v>
      </c>
      <c r="Z10" s="1">
        <v>1.0</v>
      </c>
    </row>
    <row r="11" ht="12.75" customHeight="1">
      <c r="A11" s="3" t="s">
        <v>127</v>
      </c>
      <c r="B11" s="1">
        <f t="shared" si="1"/>
        <v>0.1428571429</v>
      </c>
      <c r="C11" s="1">
        <f t="shared" si="2"/>
        <v>0.1428571429</v>
      </c>
      <c r="D11" s="1" t="str">
        <f t="shared" si="3"/>
        <v/>
      </c>
      <c r="O11" s="1">
        <v>3.0</v>
      </c>
      <c r="Z11" s="1">
        <v>1.0</v>
      </c>
      <c r="AA11" s="1">
        <v>1.0</v>
      </c>
    </row>
    <row r="12" ht="12.75" customHeight="1">
      <c r="A12" s="3" t="s">
        <v>38</v>
      </c>
      <c r="B12" s="1">
        <f t="shared" si="1"/>
        <v>0.1428571429</v>
      </c>
      <c r="C12" s="1">
        <f t="shared" si="2"/>
        <v>0.1428571429</v>
      </c>
      <c r="D12" s="1" t="str">
        <f t="shared" si="3"/>
        <v/>
      </c>
      <c r="O12" s="1">
        <v>3.0</v>
      </c>
      <c r="Z12" s="1">
        <v>1.0</v>
      </c>
      <c r="AA12" s="1">
        <v>1.0</v>
      </c>
    </row>
    <row r="13" ht="12.75" customHeight="1">
      <c r="A13" s="3" t="s">
        <v>39</v>
      </c>
      <c r="B13" s="1">
        <f t="shared" si="1"/>
        <v>0.1428571429</v>
      </c>
      <c r="C13" s="1">
        <f t="shared" si="2"/>
        <v>0.1428571429</v>
      </c>
      <c r="D13" s="1" t="str">
        <f t="shared" si="3"/>
        <v/>
      </c>
      <c r="O13" s="1">
        <v>3.0</v>
      </c>
      <c r="Z13" s="1">
        <v>1.0</v>
      </c>
      <c r="AA13" s="1">
        <v>1.0</v>
      </c>
    </row>
    <row r="14" ht="12.75" customHeight="1">
      <c r="A14" s="3" t="s">
        <v>40</v>
      </c>
      <c r="B14" s="1">
        <f t="shared" si="1"/>
        <v>0.1428571429</v>
      </c>
      <c r="C14" s="1">
        <f t="shared" si="2"/>
        <v>0.1428571429</v>
      </c>
      <c r="D14" s="1" t="str">
        <f t="shared" si="3"/>
        <v/>
      </c>
      <c r="O14" s="1">
        <v>3.0</v>
      </c>
      <c r="Z14" s="1">
        <v>1.0</v>
      </c>
      <c r="AA14" s="1">
        <v>1.0</v>
      </c>
    </row>
    <row r="15" ht="12.75" customHeight="1">
      <c r="A15" s="32" t="s">
        <v>41</v>
      </c>
      <c r="B15" s="1">
        <f t="shared" si="1"/>
        <v>0</v>
      </c>
      <c r="C15" s="1">
        <f t="shared" si="2"/>
        <v>0.1428571429</v>
      </c>
      <c r="D15" s="1" t="str">
        <f t="shared" si="3"/>
        <v/>
      </c>
      <c r="F15" s="1">
        <v>1.0</v>
      </c>
      <c r="H15" s="1">
        <v>8.0</v>
      </c>
      <c r="I15" s="1">
        <v>1.0</v>
      </c>
      <c r="J15" s="1">
        <v>1.0</v>
      </c>
      <c r="O15" s="1">
        <v>3.0</v>
      </c>
      <c r="Z15" s="1">
        <v>1.0</v>
      </c>
    </row>
    <row r="16" ht="12.75" customHeight="1">
      <c r="A16" s="32" t="s">
        <v>42</v>
      </c>
      <c r="B16" s="1">
        <f t="shared" si="1"/>
        <v>0</v>
      </c>
      <c r="C16" s="1">
        <f t="shared" si="2"/>
        <v>0.1428571429</v>
      </c>
      <c r="D16" s="1" t="str">
        <f t="shared" si="3"/>
        <v/>
      </c>
      <c r="F16" s="1">
        <v>0.0</v>
      </c>
      <c r="G16" s="1">
        <v>7.0</v>
      </c>
      <c r="H16" s="1">
        <v>8.0</v>
      </c>
      <c r="I16" s="1">
        <v>1.0</v>
      </c>
      <c r="O16" s="1">
        <v>3.0</v>
      </c>
      <c r="Z16" s="1">
        <v>1.0</v>
      </c>
    </row>
    <row r="17" ht="12.75" customHeight="1">
      <c r="A17" s="30" t="s">
        <v>43</v>
      </c>
    </row>
    <row r="18" ht="12.75" customHeight="1">
      <c r="J18" s="4"/>
    </row>
    <row r="19" ht="12.75" customHeight="1">
      <c r="J19" s="4"/>
    </row>
    <row r="20" ht="12.75" customHeight="1">
      <c r="B20" s="1" t="s">
        <v>167</v>
      </c>
      <c r="P20" s="1" t="s">
        <v>179</v>
      </c>
    </row>
    <row r="21" ht="12.75" customHeight="1">
      <c r="B21" s="1" t="s">
        <v>134</v>
      </c>
      <c r="C21" s="1" t="s">
        <v>135</v>
      </c>
      <c r="D21" s="1" t="s">
        <v>136</v>
      </c>
      <c r="H21" s="1" t="s">
        <v>137</v>
      </c>
      <c r="I21" s="1" t="s">
        <v>4</v>
      </c>
      <c r="P21" s="21" t="s">
        <v>148</v>
      </c>
      <c r="Q21" s="21" t="s">
        <v>157</v>
      </c>
    </row>
    <row r="22" ht="12.75" customHeight="1">
      <c r="A22" s="3" t="s">
        <v>28</v>
      </c>
      <c r="B22" s="1">
        <v>1.0</v>
      </c>
      <c r="C22" s="1">
        <v>7.0</v>
      </c>
      <c r="D22" s="1">
        <f t="shared" ref="D22:D36" si="4">B22/C22</f>
        <v>0.1428571429</v>
      </c>
      <c r="H22" s="1">
        <f t="shared" ref="H22:H36" si="5">D22+G22</f>
        <v>0.1428571429</v>
      </c>
      <c r="O22" s="20" t="s">
        <v>141</v>
      </c>
      <c r="P22" s="22"/>
      <c r="Q22" s="23"/>
    </row>
    <row r="23" ht="12.75" customHeight="1">
      <c r="A23" s="3" t="s">
        <v>29</v>
      </c>
      <c r="B23" s="1">
        <v>1.0</v>
      </c>
      <c r="C23" s="1">
        <v>7.0</v>
      </c>
      <c r="D23" s="1">
        <f t="shared" si="4"/>
        <v>0.1428571429</v>
      </c>
      <c r="H23" s="1">
        <f t="shared" si="5"/>
        <v>0.1428571429</v>
      </c>
      <c r="O23" s="20" t="s">
        <v>139</v>
      </c>
      <c r="P23" s="26"/>
      <c r="Q23" s="27"/>
    </row>
    <row r="24" ht="12.75" customHeight="1">
      <c r="A24" s="32" t="s">
        <v>30</v>
      </c>
      <c r="B24" s="1">
        <v>0.0</v>
      </c>
      <c r="C24" s="1">
        <v>7.0</v>
      </c>
      <c r="D24" s="1">
        <f t="shared" si="4"/>
        <v>0</v>
      </c>
      <c r="H24" s="1">
        <f t="shared" si="5"/>
        <v>0</v>
      </c>
      <c r="O24" s="21" t="s">
        <v>140</v>
      </c>
      <c r="P24" s="26"/>
      <c r="Q24" s="27">
        <v>1.0</v>
      </c>
    </row>
    <row r="25" ht="12.75" customHeight="1">
      <c r="A25" s="3" t="s">
        <v>31</v>
      </c>
      <c r="B25" s="1">
        <v>1.0</v>
      </c>
      <c r="C25" s="1">
        <v>7.0</v>
      </c>
      <c r="D25" s="1">
        <f t="shared" si="4"/>
        <v>0.1428571429</v>
      </c>
      <c r="H25" s="1">
        <f t="shared" si="5"/>
        <v>0.1428571429</v>
      </c>
      <c r="O25" s="20" t="s">
        <v>143</v>
      </c>
      <c r="P25" s="26"/>
      <c r="Q25" s="27"/>
    </row>
    <row r="26" ht="12.75" customHeight="1">
      <c r="A26" s="32" t="s">
        <v>32</v>
      </c>
      <c r="B26" s="1">
        <v>0.0</v>
      </c>
      <c r="C26" s="1">
        <v>7.0</v>
      </c>
      <c r="D26" s="1">
        <f t="shared" si="4"/>
        <v>0</v>
      </c>
      <c r="H26" s="1">
        <f t="shared" si="5"/>
        <v>0</v>
      </c>
      <c r="O26" s="21" t="s">
        <v>145</v>
      </c>
      <c r="P26" s="26"/>
      <c r="Q26" s="27">
        <v>1.0</v>
      </c>
    </row>
    <row r="27" ht="12.75" customHeight="1">
      <c r="A27" s="32" t="s">
        <v>33</v>
      </c>
      <c r="B27" s="30"/>
      <c r="C27" s="1">
        <v>7.0</v>
      </c>
      <c r="D27" s="1">
        <f t="shared" si="4"/>
        <v>0</v>
      </c>
      <c r="H27" s="1">
        <f t="shared" si="5"/>
        <v>0</v>
      </c>
      <c r="I27" s="1">
        <v>1.0</v>
      </c>
      <c r="O27" s="21" t="s">
        <v>146</v>
      </c>
      <c r="P27" s="26"/>
      <c r="Q27" s="27">
        <v>1.0</v>
      </c>
    </row>
    <row r="28" ht="12.75" customHeight="1">
      <c r="A28" s="32" t="s">
        <v>34</v>
      </c>
      <c r="B28" s="1">
        <v>0.0</v>
      </c>
      <c r="C28" s="1">
        <v>7.0</v>
      </c>
      <c r="D28" s="1">
        <f t="shared" si="4"/>
        <v>0</v>
      </c>
      <c r="H28" s="1">
        <f t="shared" si="5"/>
        <v>0</v>
      </c>
      <c r="O28" s="21" t="s">
        <v>148</v>
      </c>
      <c r="P28" s="26"/>
      <c r="Q28" s="27">
        <v>1.0</v>
      </c>
    </row>
    <row r="29" ht="12.75" customHeight="1">
      <c r="A29" s="32" t="s">
        <v>35</v>
      </c>
      <c r="B29" s="1">
        <v>0.0</v>
      </c>
      <c r="C29" s="1">
        <v>7.0</v>
      </c>
      <c r="D29" s="1">
        <f t="shared" si="4"/>
        <v>0</v>
      </c>
      <c r="H29" s="1">
        <f t="shared" si="5"/>
        <v>0</v>
      </c>
      <c r="O29" s="21" t="s">
        <v>149</v>
      </c>
      <c r="P29" s="26"/>
      <c r="Q29" s="27">
        <v>1.0</v>
      </c>
    </row>
    <row r="30" ht="12.75" customHeight="1">
      <c r="A30" s="32" t="s">
        <v>36</v>
      </c>
      <c r="B30" s="1">
        <v>0.0</v>
      </c>
      <c r="C30" s="1">
        <v>7.0</v>
      </c>
      <c r="D30" s="1">
        <f t="shared" si="4"/>
        <v>0</v>
      </c>
      <c r="H30" s="1">
        <f t="shared" si="5"/>
        <v>0</v>
      </c>
      <c r="O30" s="21" t="s">
        <v>151</v>
      </c>
      <c r="P30" s="26"/>
      <c r="Q30" s="27">
        <v>1.0</v>
      </c>
    </row>
    <row r="31" ht="12.75" customHeight="1">
      <c r="A31" s="3" t="s">
        <v>127</v>
      </c>
      <c r="B31" s="1">
        <v>1.0</v>
      </c>
      <c r="C31" s="1">
        <v>7.0</v>
      </c>
      <c r="D31" s="1">
        <f t="shared" si="4"/>
        <v>0.1428571429</v>
      </c>
      <c r="H31" s="1">
        <f t="shared" si="5"/>
        <v>0.1428571429</v>
      </c>
      <c r="O31" s="20" t="s">
        <v>152</v>
      </c>
      <c r="P31" s="26"/>
      <c r="Q31" s="27"/>
    </row>
    <row r="32" ht="12.75" customHeight="1">
      <c r="A32" s="3" t="s">
        <v>38</v>
      </c>
      <c r="B32" s="1">
        <v>1.0</v>
      </c>
      <c r="C32" s="1">
        <v>7.0</v>
      </c>
      <c r="D32" s="1">
        <f t="shared" si="4"/>
        <v>0.1428571429</v>
      </c>
      <c r="H32" s="1">
        <f t="shared" si="5"/>
        <v>0.1428571429</v>
      </c>
      <c r="O32" s="20" t="s">
        <v>153</v>
      </c>
      <c r="P32" s="26"/>
      <c r="Q32" s="27"/>
    </row>
    <row r="33" ht="12.75" customHeight="1">
      <c r="A33" s="3" t="s">
        <v>39</v>
      </c>
      <c r="B33" s="1">
        <v>1.0</v>
      </c>
      <c r="C33" s="1">
        <v>7.0</v>
      </c>
      <c r="D33" s="1">
        <f t="shared" si="4"/>
        <v>0.1428571429</v>
      </c>
      <c r="H33" s="1">
        <f t="shared" si="5"/>
        <v>0.1428571429</v>
      </c>
      <c r="O33" s="20" t="s">
        <v>154</v>
      </c>
      <c r="P33" s="26"/>
      <c r="Q33" s="27"/>
    </row>
    <row r="34" ht="12.75" customHeight="1">
      <c r="A34" s="3" t="s">
        <v>40</v>
      </c>
      <c r="B34" s="1">
        <v>1.0</v>
      </c>
      <c r="C34" s="1">
        <v>7.0</v>
      </c>
      <c r="D34" s="1">
        <f t="shared" si="4"/>
        <v>0.1428571429</v>
      </c>
      <c r="H34" s="1">
        <f t="shared" si="5"/>
        <v>0.1428571429</v>
      </c>
      <c r="O34" s="20" t="s">
        <v>155</v>
      </c>
      <c r="P34" s="26"/>
      <c r="Q34" s="27"/>
    </row>
    <row r="35" ht="12.75" customHeight="1">
      <c r="A35" s="32" t="s">
        <v>41</v>
      </c>
      <c r="B35" s="1">
        <v>0.0</v>
      </c>
      <c r="C35" s="1">
        <v>7.0</v>
      </c>
      <c r="D35" s="1">
        <f t="shared" si="4"/>
        <v>0</v>
      </c>
      <c r="H35" s="1">
        <f t="shared" si="5"/>
        <v>0</v>
      </c>
      <c r="O35" s="21" t="s">
        <v>156</v>
      </c>
      <c r="P35" s="26"/>
      <c r="Q35" s="27">
        <v>1.0</v>
      </c>
    </row>
    <row r="36" ht="12.75" customHeight="1">
      <c r="A36" s="32" t="s">
        <v>42</v>
      </c>
      <c r="B36" s="1">
        <v>0.0</v>
      </c>
      <c r="C36" s="1">
        <v>7.0</v>
      </c>
      <c r="D36" s="1">
        <f t="shared" si="4"/>
        <v>0</v>
      </c>
      <c r="H36" s="1">
        <f t="shared" si="5"/>
        <v>0</v>
      </c>
      <c r="O36" s="21" t="s">
        <v>157</v>
      </c>
      <c r="P36" s="26">
        <v>1.0</v>
      </c>
      <c r="Q36" s="27"/>
    </row>
    <row r="37" ht="12.75" customHeight="1">
      <c r="A37" s="30" t="s">
        <v>43</v>
      </c>
      <c r="O37" s="31" t="s">
        <v>158</v>
      </c>
      <c r="P37" s="26"/>
      <c r="Q37" s="27"/>
    </row>
    <row r="38" ht="12.75" customHeight="1">
      <c r="P38" s="1">
        <f t="shared" ref="P38:Q38" si="6">SUM(P22:P37)</f>
        <v>1</v>
      </c>
      <c r="Q38" s="1">
        <f t="shared" si="6"/>
        <v>7</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13"/>
    <col customWidth="1" min="2" max="27" width="6.0"/>
  </cols>
  <sheetData>
    <row r="1" ht="12.75" customHeight="1">
      <c r="B1" s="1" t="s">
        <v>1</v>
      </c>
      <c r="C1" s="1" t="s">
        <v>2</v>
      </c>
      <c r="D1" s="1" t="s">
        <v>4</v>
      </c>
      <c r="F1" s="1" t="s">
        <v>5</v>
      </c>
      <c r="G1" s="1" t="s">
        <v>6</v>
      </c>
      <c r="H1" s="1" t="s">
        <v>7</v>
      </c>
      <c r="I1" s="1" t="s">
        <v>8</v>
      </c>
      <c r="J1" s="1" t="s">
        <v>10</v>
      </c>
      <c r="L1" s="1" t="s">
        <v>11</v>
      </c>
      <c r="O1" s="1" t="s">
        <v>129</v>
      </c>
      <c r="P1" s="1" t="s">
        <v>130</v>
      </c>
      <c r="S1" s="1" t="s">
        <v>15</v>
      </c>
      <c r="T1" s="1" t="s">
        <v>16</v>
      </c>
      <c r="U1" s="1" t="s">
        <v>17</v>
      </c>
      <c r="V1" s="1" t="s">
        <v>18</v>
      </c>
      <c r="X1" s="1" t="s">
        <v>21</v>
      </c>
      <c r="Y1" s="1" t="s">
        <v>22</v>
      </c>
      <c r="Z1" s="1" t="s">
        <v>23</v>
      </c>
      <c r="AA1" s="1" t="s">
        <v>24</v>
      </c>
    </row>
    <row r="2" ht="12.75" customHeight="1">
      <c r="A2" s="3" t="s">
        <v>28</v>
      </c>
      <c r="B2" s="1">
        <f t="shared" ref="B2:B17" si="1">H22</f>
        <v>0</v>
      </c>
      <c r="C2" s="1">
        <v>0.125</v>
      </c>
      <c r="F2" s="1">
        <v>1.0</v>
      </c>
      <c r="H2" s="1">
        <v>8.0</v>
      </c>
      <c r="I2" s="1">
        <v>1.0</v>
      </c>
      <c r="J2" s="1">
        <v>1.0</v>
      </c>
      <c r="O2" s="1">
        <v>3.0</v>
      </c>
      <c r="Z2" s="1">
        <v>1.0</v>
      </c>
    </row>
    <row r="3" ht="12.75" customHeight="1">
      <c r="A3" s="3" t="s">
        <v>29</v>
      </c>
      <c r="B3" s="1">
        <f t="shared" si="1"/>
        <v>0</v>
      </c>
      <c r="C3" s="1">
        <v>0.125</v>
      </c>
      <c r="F3" s="1">
        <v>1.0</v>
      </c>
      <c r="H3" s="1">
        <v>8.0</v>
      </c>
      <c r="I3" s="1">
        <v>1.0</v>
      </c>
      <c r="J3" s="1">
        <v>1.0</v>
      </c>
      <c r="O3" s="1">
        <v>3.0</v>
      </c>
      <c r="Z3" s="1">
        <v>1.0</v>
      </c>
    </row>
    <row r="4" ht="12.75" customHeight="1">
      <c r="A4" s="19" t="s">
        <v>30</v>
      </c>
      <c r="B4" s="1">
        <f t="shared" si="1"/>
        <v>0.125</v>
      </c>
      <c r="C4" s="1">
        <v>0.125</v>
      </c>
      <c r="O4" s="1">
        <v>3.0</v>
      </c>
      <c r="Z4" s="1">
        <v>1.0</v>
      </c>
      <c r="AA4" s="1">
        <v>1.0</v>
      </c>
    </row>
    <row r="5" ht="12.75" customHeight="1">
      <c r="A5" s="3" t="s">
        <v>31</v>
      </c>
      <c r="B5" s="1">
        <f t="shared" si="1"/>
        <v>0</v>
      </c>
      <c r="C5" s="1">
        <v>0.125</v>
      </c>
      <c r="F5" s="1">
        <v>1.0</v>
      </c>
      <c r="H5" s="1">
        <v>8.0</v>
      </c>
      <c r="I5" s="1">
        <v>1.0</v>
      </c>
      <c r="J5" s="1">
        <v>1.0</v>
      </c>
      <c r="O5" s="1">
        <v>3.0</v>
      </c>
      <c r="Z5" s="1">
        <v>1.0</v>
      </c>
    </row>
    <row r="6" ht="12.75" customHeight="1">
      <c r="A6" s="19" t="s">
        <v>32</v>
      </c>
      <c r="B6" s="1">
        <f t="shared" si="1"/>
        <v>0.125</v>
      </c>
      <c r="C6" s="1">
        <v>0.125</v>
      </c>
      <c r="O6" s="1">
        <v>3.0</v>
      </c>
      <c r="Z6" s="1">
        <v>1.0</v>
      </c>
      <c r="AA6" s="1">
        <v>1.0</v>
      </c>
    </row>
    <row r="7" ht="12.75" customHeight="1">
      <c r="A7" s="19" t="s">
        <v>33</v>
      </c>
      <c r="B7" s="1">
        <f t="shared" si="1"/>
        <v>0.125</v>
      </c>
      <c r="C7" s="1">
        <v>0.125</v>
      </c>
      <c r="O7" s="1">
        <v>3.0</v>
      </c>
      <c r="Z7" s="1">
        <v>1.0</v>
      </c>
      <c r="AA7" s="1">
        <v>1.0</v>
      </c>
    </row>
    <row r="8" ht="12.75" customHeight="1">
      <c r="A8" s="19" t="s">
        <v>34</v>
      </c>
      <c r="B8" s="1">
        <f t="shared" si="1"/>
        <v>0.125</v>
      </c>
      <c r="C8" s="1">
        <v>0.125</v>
      </c>
      <c r="O8" s="1">
        <v>3.0</v>
      </c>
      <c r="Z8" s="1">
        <v>1.0</v>
      </c>
      <c r="AA8" s="1">
        <v>1.0</v>
      </c>
    </row>
    <row r="9" ht="12.75" customHeight="1">
      <c r="A9" s="19" t="s">
        <v>35</v>
      </c>
      <c r="B9" s="1">
        <f t="shared" si="1"/>
        <v>0.125</v>
      </c>
      <c r="C9" s="1">
        <v>0.125</v>
      </c>
      <c r="O9" s="1">
        <v>3.0</v>
      </c>
      <c r="Z9" s="1">
        <v>1.0</v>
      </c>
      <c r="AA9" s="1">
        <v>1.0</v>
      </c>
    </row>
    <row r="10" ht="12.75" customHeight="1">
      <c r="A10" s="19" t="s">
        <v>36</v>
      </c>
      <c r="B10" s="1">
        <f t="shared" si="1"/>
        <v>0.125</v>
      </c>
      <c r="C10" s="1">
        <v>0.125</v>
      </c>
      <c r="O10" s="1">
        <v>3.0</v>
      </c>
      <c r="Z10" s="1">
        <v>1.0</v>
      </c>
      <c r="AA10" s="1">
        <v>1.0</v>
      </c>
    </row>
    <row r="11" ht="12.75" customHeight="1">
      <c r="A11" s="3" t="s">
        <v>127</v>
      </c>
      <c r="B11" s="1">
        <f t="shared" si="1"/>
        <v>0</v>
      </c>
      <c r="C11" s="1">
        <v>0.125</v>
      </c>
      <c r="F11" s="1">
        <v>1.0</v>
      </c>
      <c r="H11" s="1">
        <v>8.0</v>
      </c>
      <c r="I11" s="1">
        <v>1.0</v>
      </c>
      <c r="J11" s="1">
        <v>1.0</v>
      </c>
      <c r="O11" s="1">
        <v>3.0</v>
      </c>
      <c r="Z11" s="1">
        <v>1.0</v>
      </c>
    </row>
    <row r="12" ht="12.75" customHeight="1">
      <c r="A12" s="3" t="s">
        <v>38</v>
      </c>
      <c r="B12" s="1">
        <f t="shared" si="1"/>
        <v>0</v>
      </c>
      <c r="C12" s="1">
        <v>0.125</v>
      </c>
      <c r="F12" s="1">
        <v>1.0</v>
      </c>
      <c r="H12" s="1">
        <v>8.0</v>
      </c>
      <c r="I12" s="1">
        <v>1.0</v>
      </c>
      <c r="J12" s="1">
        <v>1.0</v>
      </c>
      <c r="O12" s="1">
        <v>3.0</v>
      </c>
      <c r="Z12" s="1">
        <v>1.0</v>
      </c>
    </row>
    <row r="13" ht="12.75" customHeight="1">
      <c r="A13" s="3" t="s">
        <v>39</v>
      </c>
      <c r="B13" s="1">
        <f t="shared" si="1"/>
        <v>0</v>
      </c>
      <c r="C13" s="1">
        <v>0.125</v>
      </c>
      <c r="F13" s="1">
        <v>1.0</v>
      </c>
      <c r="H13" s="1">
        <v>8.0</v>
      </c>
      <c r="I13" s="1">
        <v>1.0</v>
      </c>
      <c r="J13" s="1">
        <v>1.0</v>
      </c>
      <c r="O13" s="1">
        <v>3.0</v>
      </c>
      <c r="Z13" s="1">
        <v>1.0</v>
      </c>
    </row>
    <row r="14" ht="12.75" customHeight="1">
      <c r="A14" s="3" t="s">
        <v>40</v>
      </c>
      <c r="B14" s="1">
        <f t="shared" si="1"/>
        <v>0</v>
      </c>
      <c r="C14" s="1">
        <v>0.125</v>
      </c>
      <c r="F14" s="1">
        <v>1.0</v>
      </c>
      <c r="G14" s="1">
        <v>1.0</v>
      </c>
      <c r="H14" s="1">
        <v>8.0</v>
      </c>
      <c r="I14" s="1">
        <v>1.0</v>
      </c>
      <c r="O14" s="1">
        <v>3.0</v>
      </c>
      <c r="Z14" s="1">
        <v>1.0</v>
      </c>
    </row>
    <row r="15" ht="12.75" customHeight="1">
      <c r="A15" s="19" t="s">
        <v>41</v>
      </c>
      <c r="B15" s="1">
        <f t="shared" si="1"/>
        <v>0.125</v>
      </c>
      <c r="C15" s="1">
        <v>0.125</v>
      </c>
      <c r="O15" s="1">
        <v>3.0</v>
      </c>
      <c r="Z15" s="1">
        <v>1.0</v>
      </c>
      <c r="AA15" s="1">
        <v>1.0</v>
      </c>
    </row>
    <row r="16" ht="12.75" customHeight="1">
      <c r="A16" s="19" t="s">
        <v>42</v>
      </c>
      <c r="B16" s="1">
        <f t="shared" si="1"/>
        <v>0.125</v>
      </c>
      <c r="C16" s="1">
        <v>0.125</v>
      </c>
      <c r="O16" s="1">
        <v>3.0</v>
      </c>
      <c r="Z16" s="1">
        <v>1.0</v>
      </c>
      <c r="AA16" s="1">
        <v>1.0</v>
      </c>
    </row>
    <row r="17" ht="12.75" customHeight="1">
      <c r="A17" s="3" t="s">
        <v>43</v>
      </c>
      <c r="B17" s="1">
        <f t="shared" si="1"/>
        <v>0</v>
      </c>
      <c r="C17" s="1">
        <v>0.125</v>
      </c>
      <c r="F17" s="1">
        <v>0.0</v>
      </c>
      <c r="G17" s="1">
        <v>7.0</v>
      </c>
      <c r="H17" s="1">
        <v>8.0</v>
      </c>
      <c r="I17" s="1">
        <v>1.0</v>
      </c>
      <c r="O17" s="1">
        <v>3.0</v>
      </c>
      <c r="Z17" s="1">
        <v>1.0</v>
      </c>
    </row>
    <row r="18" ht="12.75" customHeight="1"/>
    <row r="19" ht="12.75" customHeight="1">
      <c r="J19" s="4"/>
    </row>
    <row r="20" ht="12.75" customHeight="1">
      <c r="B20" s="1" t="s">
        <v>167</v>
      </c>
      <c r="P20" s="1" t="s">
        <v>180</v>
      </c>
    </row>
    <row r="21" ht="12.75" customHeight="1">
      <c r="B21" s="1" t="s">
        <v>134</v>
      </c>
      <c r="C21" s="1" t="s">
        <v>135</v>
      </c>
      <c r="D21" s="1" t="s">
        <v>136</v>
      </c>
      <c r="H21" s="1" t="s">
        <v>137</v>
      </c>
      <c r="I21" s="1" t="s">
        <v>4</v>
      </c>
      <c r="P21" s="20" t="s">
        <v>155</v>
      </c>
      <c r="Q21" s="20" t="s">
        <v>158</v>
      </c>
    </row>
    <row r="22" ht="12.75" customHeight="1">
      <c r="A22" s="3" t="s">
        <v>28</v>
      </c>
      <c r="B22" s="1">
        <v>0.0</v>
      </c>
      <c r="C22" s="1">
        <v>8.0</v>
      </c>
      <c r="D22" s="1">
        <f t="shared" ref="D22:D37" si="2">B22/C22</f>
        <v>0</v>
      </c>
      <c r="H22" s="1">
        <f t="shared" ref="H22:H37" si="3">D22+G22</f>
        <v>0</v>
      </c>
      <c r="O22" s="20" t="s">
        <v>141</v>
      </c>
      <c r="P22" s="22"/>
      <c r="Q22" s="23">
        <v>1.0</v>
      </c>
    </row>
    <row r="23" ht="12.75" customHeight="1">
      <c r="A23" s="3" t="s">
        <v>29</v>
      </c>
      <c r="B23" s="1">
        <v>0.0</v>
      </c>
      <c r="C23" s="1">
        <v>8.0</v>
      </c>
      <c r="D23" s="1">
        <f t="shared" si="2"/>
        <v>0</v>
      </c>
      <c r="H23" s="1">
        <f t="shared" si="3"/>
        <v>0</v>
      </c>
      <c r="O23" s="20" t="s">
        <v>139</v>
      </c>
      <c r="P23" s="26"/>
      <c r="Q23" s="27">
        <v>1.0</v>
      </c>
    </row>
    <row r="24" ht="12.75" customHeight="1">
      <c r="A24" s="19" t="s">
        <v>30</v>
      </c>
      <c r="B24" s="1">
        <v>1.0</v>
      </c>
      <c r="C24" s="1">
        <v>8.0</v>
      </c>
      <c r="D24" s="1">
        <f t="shared" si="2"/>
        <v>0.125</v>
      </c>
      <c r="H24" s="1">
        <f t="shared" si="3"/>
        <v>0.125</v>
      </c>
      <c r="O24" s="21" t="s">
        <v>140</v>
      </c>
      <c r="P24" s="26"/>
      <c r="Q24" s="27"/>
    </row>
    <row r="25" ht="12.75" customHeight="1">
      <c r="A25" s="3" t="s">
        <v>31</v>
      </c>
      <c r="B25" s="1">
        <v>0.0</v>
      </c>
      <c r="C25" s="1">
        <v>8.0</v>
      </c>
      <c r="D25" s="1">
        <f t="shared" si="2"/>
        <v>0</v>
      </c>
      <c r="H25" s="1">
        <f t="shared" si="3"/>
        <v>0</v>
      </c>
      <c r="O25" s="20" t="s">
        <v>143</v>
      </c>
      <c r="P25" s="26"/>
      <c r="Q25" s="27">
        <v>1.0</v>
      </c>
    </row>
    <row r="26" ht="12.75" customHeight="1">
      <c r="A26" s="19" t="s">
        <v>32</v>
      </c>
      <c r="B26" s="1">
        <v>1.0</v>
      </c>
      <c r="C26" s="1">
        <v>8.0</v>
      </c>
      <c r="D26" s="1">
        <f t="shared" si="2"/>
        <v>0.125</v>
      </c>
      <c r="H26" s="1">
        <f t="shared" si="3"/>
        <v>0.125</v>
      </c>
      <c r="O26" s="21" t="s">
        <v>145</v>
      </c>
      <c r="P26" s="26"/>
      <c r="Q26" s="27"/>
    </row>
    <row r="27" ht="12.75" customHeight="1">
      <c r="A27" s="19" t="s">
        <v>33</v>
      </c>
      <c r="B27" s="1">
        <v>1.0</v>
      </c>
      <c r="C27" s="1">
        <v>8.0</v>
      </c>
      <c r="D27" s="1">
        <f t="shared" si="2"/>
        <v>0.125</v>
      </c>
      <c r="H27" s="1">
        <f t="shared" si="3"/>
        <v>0.125</v>
      </c>
      <c r="O27" s="21" t="s">
        <v>146</v>
      </c>
      <c r="P27" s="26"/>
      <c r="Q27" s="27"/>
    </row>
    <row r="28" ht="12.75" customHeight="1">
      <c r="A28" s="19" t="s">
        <v>34</v>
      </c>
      <c r="B28" s="1">
        <v>1.0</v>
      </c>
      <c r="C28" s="1">
        <v>8.0</v>
      </c>
      <c r="D28" s="1">
        <f t="shared" si="2"/>
        <v>0.125</v>
      </c>
      <c r="H28" s="1">
        <f t="shared" si="3"/>
        <v>0.125</v>
      </c>
      <c r="O28" s="21" t="s">
        <v>148</v>
      </c>
      <c r="P28" s="26"/>
      <c r="Q28" s="27"/>
    </row>
    <row r="29" ht="12.75" customHeight="1">
      <c r="A29" s="19" t="s">
        <v>35</v>
      </c>
      <c r="B29" s="1">
        <v>1.0</v>
      </c>
      <c r="C29" s="1">
        <v>8.0</v>
      </c>
      <c r="D29" s="1">
        <f t="shared" si="2"/>
        <v>0.125</v>
      </c>
      <c r="H29" s="1">
        <f t="shared" si="3"/>
        <v>0.125</v>
      </c>
      <c r="O29" s="21" t="s">
        <v>149</v>
      </c>
      <c r="P29" s="26"/>
      <c r="Q29" s="27"/>
    </row>
    <row r="30" ht="12.75" customHeight="1">
      <c r="A30" s="19" t="s">
        <v>36</v>
      </c>
      <c r="B30" s="1">
        <v>1.0</v>
      </c>
      <c r="C30" s="1">
        <v>8.0</v>
      </c>
      <c r="D30" s="1">
        <f t="shared" si="2"/>
        <v>0.125</v>
      </c>
      <c r="H30" s="1">
        <f t="shared" si="3"/>
        <v>0.125</v>
      </c>
      <c r="O30" s="21" t="s">
        <v>151</v>
      </c>
      <c r="P30" s="26"/>
      <c r="Q30" s="27"/>
    </row>
    <row r="31" ht="12.75" customHeight="1">
      <c r="A31" s="3" t="s">
        <v>127</v>
      </c>
      <c r="B31" s="1">
        <v>0.0</v>
      </c>
      <c r="C31" s="1">
        <v>8.0</v>
      </c>
      <c r="D31" s="1">
        <f t="shared" si="2"/>
        <v>0</v>
      </c>
      <c r="H31" s="1">
        <f t="shared" si="3"/>
        <v>0</v>
      </c>
      <c r="O31" s="20" t="s">
        <v>152</v>
      </c>
      <c r="P31" s="26"/>
      <c r="Q31" s="27">
        <v>1.0</v>
      </c>
    </row>
    <row r="32" ht="12.75" customHeight="1">
      <c r="A32" s="3" t="s">
        <v>38</v>
      </c>
      <c r="B32" s="1">
        <v>0.0</v>
      </c>
      <c r="C32" s="1">
        <v>8.0</v>
      </c>
      <c r="D32" s="1">
        <f t="shared" si="2"/>
        <v>0</v>
      </c>
      <c r="H32" s="1">
        <f t="shared" si="3"/>
        <v>0</v>
      </c>
      <c r="O32" s="20" t="s">
        <v>153</v>
      </c>
      <c r="P32" s="26"/>
      <c r="Q32" s="27">
        <v>1.0</v>
      </c>
    </row>
    <row r="33" ht="12.75" customHeight="1">
      <c r="A33" s="3" t="s">
        <v>39</v>
      </c>
      <c r="B33" s="1">
        <v>0.0</v>
      </c>
      <c r="C33" s="1">
        <v>8.0</v>
      </c>
      <c r="D33" s="1">
        <f t="shared" si="2"/>
        <v>0</v>
      </c>
      <c r="H33" s="1">
        <f t="shared" si="3"/>
        <v>0</v>
      </c>
      <c r="O33" s="20" t="s">
        <v>154</v>
      </c>
      <c r="P33" s="26"/>
      <c r="Q33" s="27">
        <v>1.0</v>
      </c>
    </row>
    <row r="34" ht="12.75" customHeight="1">
      <c r="A34" s="3" t="s">
        <v>40</v>
      </c>
      <c r="B34" s="1">
        <v>0.0</v>
      </c>
      <c r="C34" s="1">
        <v>8.0</v>
      </c>
      <c r="D34" s="1">
        <f t="shared" si="2"/>
        <v>0</v>
      </c>
      <c r="H34" s="1">
        <f t="shared" si="3"/>
        <v>0</v>
      </c>
      <c r="O34" s="20" t="s">
        <v>155</v>
      </c>
      <c r="P34" s="26"/>
      <c r="Q34" s="27">
        <v>1.0</v>
      </c>
    </row>
    <row r="35" ht="12.75" customHeight="1">
      <c r="A35" s="19" t="s">
        <v>41</v>
      </c>
      <c r="B35" s="1">
        <v>1.0</v>
      </c>
      <c r="C35" s="1">
        <v>8.0</v>
      </c>
      <c r="D35" s="1">
        <f t="shared" si="2"/>
        <v>0.125</v>
      </c>
      <c r="H35" s="1">
        <f t="shared" si="3"/>
        <v>0.125</v>
      </c>
      <c r="O35" s="21" t="s">
        <v>156</v>
      </c>
      <c r="P35" s="26"/>
      <c r="Q35" s="27"/>
    </row>
    <row r="36" ht="12.75" customHeight="1">
      <c r="A36" s="19" t="s">
        <v>42</v>
      </c>
      <c r="B36" s="1">
        <v>1.0</v>
      </c>
      <c r="C36" s="1">
        <v>8.0</v>
      </c>
      <c r="D36" s="1">
        <f t="shared" si="2"/>
        <v>0.125</v>
      </c>
      <c r="H36" s="1">
        <f t="shared" si="3"/>
        <v>0.125</v>
      </c>
      <c r="O36" s="21" t="s">
        <v>157</v>
      </c>
      <c r="P36" s="26"/>
      <c r="Q36" s="27"/>
    </row>
    <row r="37" ht="12.75" customHeight="1">
      <c r="A37" s="3" t="s">
        <v>43</v>
      </c>
      <c r="B37" s="1">
        <v>0.0</v>
      </c>
      <c r="C37" s="1">
        <v>8.0</v>
      </c>
      <c r="D37" s="1">
        <f t="shared" si="2"/>
        <v>0</v>
      </c>
      <c r="H37" s="1">
        <f t="shared" si="3"/>
        <v>0</v>
      </c>
      <c r="O37" s="20" t="s">
        <v>158</v>
      </c>
      <c r="P37" s="26">
        <v>1.0</v>
      </c>
      <c r="Q37" s="27"/>
    </row>
    <row r="38" ht="12.75" customHeight="1">
      <c r="P38" s="1">
        <f t="shared" ref="P38:Q38" si="4">SUM(P22:P37)</f>
        <v>1</v>
      </c>
      <c r="Q38" s="1">
        <f t="shared" si="4"/>
        <v>7</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