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lots for presentation\"/>
    </mc:Choice>
  </mc:AlternateContent>
  <bookViews>
    <workbookView xWindow="0" yWindow="0" windowWidth="19200" windowHeight="6465" tabRatio="500" activeTab="5"/>
  </bookViews>
  <sheets>
    <sheet name="Tabelle1" sheetId="1" r:id="rId1"/>
    <sheet name="Sheet1" sheetId="2" r:id="rId2"/>
    <sheet name="Sheet2" sheetId="3" r:id="rId3"/>
    <sheet name="data" sheetId="4" r:id="rId4"/>
    <sheet name="data2" sheetId="5" r:id="rId5"/>
    <sheet name="data4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3" l="1"/>
  <c r="I14" i="3"/>
  <c r="H14" i="3"/>
  <c r="G14" i="3"/>
  <c r="F14" i="3"/>
  <c r="I13" i="3"/>
  <c r="H13" i="3"/>
  <c r="G13" i="3"/>
  <c r="F13" i="3"/>
  <c r="L17" i="2"/>
  <c r="K16" i="2"/>
  <c r="K17" i="2"/>
  <c r="I17" i="2"/>
  <c r="I16" i="2"/>
  <c r="H17" i="2"/>
  <c r="H16" i="2"/>
  <c r="J17" i="2"/>
  <c r="J16" i="2"/>
  <c r="L39" i="1"/>
  <c r="K39" i="1"/>
  <c r="J39" i="1"/>
  <c r="I39" i="1"/>
  <c r="H39" i="1"/>
  <c r="L38" i="1"/>
  <c r="K38" i="1"/>
  <c r="J38" i="1"/>
  <c r="I38" i="1"/>
  <c r="H38" i="1"/>
  <c r="L16" i="1"/>
  <c r="K16" i="1"/>
  <c r="J16" i="1"/>
  <c r="I16" i="1"/>
  <c r="H16" i="1"/>
  <c r="L15" i="1"/>
  <c r="K15" i="1"/>
  <c r="J15" i="1"/>
  <c r="I15" i="1"/>
  <c r="H15" i="1"/>
</calcChain>
</file>

<file path=xl/comments1.xml><?xml version="1.0" encoding="utf-8"?>
<comments xmlns="http://schemas.openxmlformats.org/spreadsheetml/2006/main">
  <authors>
    <author/>
  </authors>
  <commentList>
    <comment ref="H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specific fuel consumption</t>
        </r>
      </text>
    </comment>
    <comment ref="I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J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 if collector number reduces</t>
        </r>
      </text>
    </comment>
    <comment ref="H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flow, smaller GT</t>
        </r>
      </text>
    </comment>
    <comment ref="I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H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I7" authorId="0" shapeId="0">
      <text>
        <r>
          <rPr>
            <sz val="11"/>
            <color theme="1"/>
            <rFont val="Calibri"/>
            <family val="2"/>
            <charset val="1"/>
          </rPr>
          <t>User:
smaller mass flow but , higher power consumption</t>
        </r>
      </text>
    </comment>
    <comment ref="L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transfer area decreases</t>
        </r>
      </text>
    </comment>
    <comment ref="H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I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K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</text>
    </comment>
    <comment ref="L14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1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H2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specific fuel consumption</t>
        </r>
      </text>
    </comment>
    <comment ref="I2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J2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 if collector number reduces</t>
        </r>
      </text>
    </comment>
    <comment ref="H2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flow, smaller GT</t>
        </r>
      </text>
    </comment>
    <comment ref="I2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H3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I30" authorId="0" shapeId="0">
      <text>
        <r>
          <rPr>
            <sz val="11"/>
            <color theme="1"/>
            <rFont val="Calibri"/>
            <family val="2"/>
            <charset val="1"/>
          </rPr>
          <t>User:
smaller mass flow but , higher power consumption</t>
        </r>
      </text>
    </comment>
    <comment ref="L3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J31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area of evap decreaes with increase in Ncoll, but the Q/A is const
</t>
        </r>
      </text>
    </comment>
    <comment ref="I32" authorId="0" shapeId="0">
      <text>
        <r>
          <rPr>
            <sz val="11"/>
            <color theme="1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Very small change in efficiency on the forth decimal
 </t>
        </r>
      </text>
    </comment>
    <comment ref="K32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changes on 3rd decimal
</t>
        </r>
      </text>
    </comment>
    <comment ref="H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I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K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</text>
    </comment>
    <comment ref="L3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4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40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specific fuel consumption</t>
        </r>
      </text>
    </comment>
    <comment ref="I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J6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 if collector number reduces</t>
        </r>
      </text>
    </comment>
    <comment ref="H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SFC reduces</t>
        </r>
      </text>
    </comment>
    <comment ref="I7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H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I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I9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mass flow</t>
        </r>
      </text>
    </comment>
    <comment ref="J9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area of evap decreaes with increase in Ncoll, but the Q/A is const
</t>
        </r>
      </text>
    </comment>
    <comment ref="K10" authorId="0" shapeId="0">
      <text>
        <r>
          <rPr>
            <sz val="11"/>
            <color theme="1"/>
            <rFont val="Calibri"/>
            <family val="2"/>
            <charset val="1"/>
          </rPr>
          <t xml:space="preserve">Hithesh:
</t>
        </r>
        <r>
          <rPr>
            <sz val="9"/>
            <color rgb="FF000000"/>
            <rFont val="Tahoma"/>
            <family val="2"/>
          </rPr>
          <t xml:space="preserve">changes on 3rd decimal
</t>
        </r>
      </text>
    </comment>
    <comment ref="H12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Smaller compressor</t>
        </r>
      </text>
    </comment>
    <comment ref="H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I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K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</text>
    </comment>
    <comment ref="L15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no significant changes</t>
        </r>
      </text>
    </comment>
    <comment ref="I1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  <comment ref="J18" authorId="0" shapeId="0">
      <text>
        <r>
          <rPr>
            <sz val="11"/>
            <color theme="1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lower TIT</t>
        </r>
      </text>
    </comment>
  </commentList>
</comments>
</file>

<file path=xl/sharedStrings.xml><?xml version="1.0" encoding="utf-8"?>
<sst xmlns="http://schemas.openxmlformats.org/spreadsheetml/2006/main" count="397" uniqueCount="54">
  <si>
    <t>Component</t>
  </si>
  <si>
    <t>C_D+Z (Basecase)</t>
  </si>
  <si>
    <t>f (Basecase)</t>
  </si>
  <si>
    <t>C_D+Z (1. Iteration)</t>
  </si>
  <si>
    <t>f (1. Iteration)</t>
  </si>
  <si>
    <t>Objective</t>
  </si>
  <si>
    <t>air ratio</t>
  </si>
  <si>
    <t>pressure ratio</t>
  </si>
  <si>
    <t>number of collectors</t>
  </si>
  <si>
    <t>HRSG Pressure</t>
  </si>
  <si>
    <t>Pinchpoint Temperature EVAP_HP</t>
  </si>
  <si>
    <t>OLD Version</t>
  </si>
  <si>
    <t>Initial Vlaues</t>
  </si>
  <si>
    <t>ε_k ↑</t>
  </si>
  <si>
    <t>GT_CC</t>
  </si>
  <si>
    <t>↓</t>
  </si>
  <si>
    <t>↑</t>
  </si>
  <si>
    <t>-</t>
  </si>
  <si>
    <t>Z_k ↓</t>
  </si>
  <si>
    <t>GT_EXP</t>
  </si>
  <si>
    <t>GT_COMP</t>
  </si>
  <si>
    <t>LP_ST</t>
  </si>
  <si>
    <t>EVAP_HP</t>
  </si>
  <si>
    <t>SOLARFIELD</t>
  </si>
  <si>
    <t>GEN_GT</t>
  </si>
  <si>
    <t>GEN_ST</t>
  </si>
  <si>
    <t>SH_HP</t>
  </si>
  <si>
    <t>HP_ST</t>
  </si>
  <si>
    <t>sum of C_D+Z (increasing DV)</t>
  </si>
  <si>
    <t>sum of C_D+Z (decreasing DV)</t>
  </si>
  <si>
    <t>Suggestion</t>
  </si>
  <si>
    <t>New Value</t>
  </si>
  <si>
    <t xml:space="preserve">needs to be filled </t>
  </si>
  <si>
    <t>C_D+Z (1st Iteration)</t>
  </si>
  <si>
    <t>f (1st Iteration)</t>
  </si>
  <si>
    <t>Sum of combined costs  (increasing DV)</t>
  </si>
  <si>
    <t>Sum of combined costs  (decreasing DV)</t>
  </si>
  <si>
    <t>Air ratio</t>
  </si>
  <si>
    <t>Pressure ratio</t>
  </si>
  <si>
    <t>Number of collectors</t>
  </si>
  <si>
    <t>Pinch point Temperature EVAP_HP</t>
  </si>
  <si>
    <t>f ( 1st Iteration)</t>
  </si>
  <si>
    <t>Total System</t>
  </si>
  <si>
    <t>C_D+Z (1st Iteration) [$/h]</t>
  </si>
  <si>
    <t>C_D+Z (Basecase) [$/h]</t>
  </si>
  <si>
    <t>1st Iterarion</t>
  </si>
  <si>
    <t xml:space="preserve">Base Case </t>
  </si>
  <si>
    <t xml:space="preserve">Comparision Parameters </t>
  </si>
  <si>
    <t>Levelized Prooduct Cost $/MWh]</t>
  </si>
  <si>
    <t>Specific Investment cost $/MW_ex</t>
  </si>
  <si>
    <t>Electric Efficiency</t>
  </si>
  <si>
    <t xml:space="preserve">Overall Efficiency </t>
  </si>
  <si>
    <t>Cases</t>
  </si>
  <si>
    <t>1st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</si>
</sst>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"/>
  </numFmts>
  <fonts count="17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24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Calibri"/>
      <family val="2"/>
      <charset val="1"/>
    </font>
    <font>
      <b/>
      <sz val="12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</font>
    <font>
      <sz val="11"/>
      <color rgb="FFFA7D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26" applyNumberFormat="0" applyFill="0" applyAlignment="0" applyProtection="0"/>
  </cellStyleXfs>
  <cellXfs count="115">
    <xf numFmtId="0" fontId="0" fillId="0" borderId="0" xfId="0"/>
    <xf numFmtId="0" fontId="6" fillId="0" borderId="23" xfId="0" applyFont="1" applyBorder="1" applyAlignment="1" applyProtection="1">
      <alignment horizontal="right"/>
    </xf>
    <xf numFmtId="0" fontId="6" fillId="0" borderId="21" xfId="0" applyFont="1" applyBorder="1" applyAlignment="1" applyProtection="1">
      <alignment horizontal="right" vertical="center"/>
    </xf>
    <xf numFmtId="0" fontId="6" fillId="0" borderId="20" xfId="0" applyFont="1" applyBorder="1" applyAlignment="1" applyProtection="1">
      <alignment horizontal="left" vertical="center"/>
    </xf>
    <xf numFmtId="0" fontId="0" fillId="0" borderId="11" xfId="0" applyFont="1" applyBorder="1" applyAlignment="1" applyProtection="1">
      <alignment horizontal="right"/>
    </xf>
    <xf numFmtId="0" fontId="0" fillId="0" borderId="9" xfId="0" applyFont="1" applyBorder="1" applyAlignment="1" applyProtection="1">
      <alignment horizontal="right" vertical="center"/>
    </xf>
    <xf numFmtId="0" fontId="0" fillId="0" borderId="6" xfId="0" applyFont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center" vertical="center" textRotation="90"/>
    </xf>
    <xf numFmtId="0" fontId="0" fillId="0" borderId="0" xfId="0" applyAlignment="1" applyProtection="1"/>
    <xf numFmtId="0" fontId="0" fillId="0" borderId="1" xfId="0" applyBorder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Border="1" applyAlignment="1" applyProtection="1"/>
    <xf numFmtId="0" fontId="0" fillId="0" borderId="6" xfId="0" applyBorder="1" applyAlignment="1" applyProtection="1">
      <alignment horizontal="center" vertical="center"/>
    </xf>
    <xf numFmtId="0" fontId="3" fillId="0" borderId="0" xfId="0" applyFont="1" applyAlignment="1" applyProtection="1"/>
    <xf numFmtId="1" fontId="0" fillId="0" borderId="0" xfId="0" applyNumberFormat="1" applyAlignment="1" applyProtection="1"/>
    <xf numFmtId="164" fontId="4" fillId="0" borderId="0" xfId="0" applyNumberFormat="1" applyFont="1" applyAlignment="1" applyProtection="1"/>
    <xf numFmtId="2" fontId="0" fillId="0" borderId="0" xfId="0" applyNumberFormat="1" applyAlignment="1" applyProtection="1"/>
    <xf numFmtId="0" fontId="5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164" fontId="0" fillId="0" borderId="0" xfId="0" applyNumberFormat="1" applyAlignment="1" applyProtection="1"/>
    <xf numFmtId="1" fontId="0" fillId="0" borderId="6" xfId="0" applyNumberForma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/>
    <xf numFmtId="0" fontId="6" fillId="0" borderId="1" xfId="0" applyFont="1" applyBorder="1" applyAlignment="1" applyProtection="1"/>
    <xf numFmtId="0" fontId="6" fillId="0" borderId="3" xfId="0" applyFont="1" applyBorder="1" applyAlignment="1" applyProtection="1"/>
    <xf numFmtId="0" fontId="6" fillId="0" borderId="15" xfId="0" applyFont="1" applyBorder="1" applyAlignment="1" applyProtection="1"/>
    <xf numFmtId="0" fontId="6" fillId="0" borderId="16" xfId="0" applyFont="1" applyBorder="1" applyAlignment="1" applyProtection="1"/>
    <xf numFmtId="0" fontId="6" fillId="0" borderId="4" xfId="0" applyFont="1" applyBorder="1" applyAlignment="1" applyProtection="1"/>
    <xf numFmtId="0" fontId="6" fillId="0" borderId="5" xfId="0" applyFont="1" applyBorder="1" applyAlignment="1" applyProtection="1"/>
    <xf numFmtId="0" fontId="6" fillId="0" borderId="6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/>
    <xf numFmtId="2" fontId="6" fillId="0" borderId="0" xfId="0" applyNumberFormat="1" applyFont="1" applyAlignment="1" applyProtection="1"/>
    <xf numFmtId="164" fontId="7" fillId="0" borderId="0" xfId="0" applyNumberFormat="1" applyFont="1" applyAlignment="1" applyProtection="1"/>
    <xf numFmtId="0" fontId="8" fillId="0" borderId="7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164" fontId="6" fillId="0" borderId="0" xfId="0" applyNumberFormat="1" applyFont="1" applyAlignment="1" applyProtection="1"/>
    <xf numFmtId="0" fontId="8" fillId="3" borderId="0" xfId="0" applyFont="1" applyFill="1" applyAlignment="1" applyProtection="1">
      <alignment horizontal="center" vertical="center"/>
    </xf>
    <xf numFmtId="0" fontId="8" fillId="3" borderId="19" xfId="0" applyFont="1" applyFill="1" applyBorder="1" applyAlignment="1" applyProtection="1">
      <alignment horizontal="center" vertical="center"/>
    </xf>
    <xf numFmtId="0" fontId="0" fillId="3" borderId="0" xfId="0" applyFill="1" applyAlignment="1" applyProtection="1"/>
    <xf numFmtId="0" fontId="9" fillId="0" borderId="0" xfId="0" applyFont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2" fontId="0" fillId="0" borderId="0" xfId="0" applyNumberFormat="1" applyFont="1" applyAlignment="1" applyProtection="1"/>
    <xf numFmtId="2" fontId="4" fillId="0" borderId="0" xfId="0" applyNumberFormat="1" applyFont="1" applyAlignment="1" applyProtection="1"/>
    <xf numFmtId="1" fontId="6" fillId="3" borderId="6" xfId="0" applyNumberFormat="1" applyFont="1" applyFill="1" applyBorder="1" applyAlignment="1" applyProtection="1">
      <alignment horizontal="center" vertical="center"/>
    </xf>
    <xf numFmtId="1" fontId="6" fillId="3" borderId="17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/>
    </xf>
    <xf numFmtId="0" fontId="6" fillId="3" borderId="25" xfId="0" applyFont="1" applyFill="1" applyBorder="1" applyAlignment="1" applyProtection="1">
      <alignment horizontal="center"/>
    </xf>
    <xf numFmtId="0" fontId="6" fillId="0" borderId="12" xfId="0" applyFont="1" applyBorder="1" applyAlignment="1" applyProtection="1"/>
    <xf numFmtId="0" fontId="6" fillId="0" borderId="7" xfId="0" applyFont="1" applyBorder="1" applyAlignment="1" applyProtection="1"/>
    <xf numFmtId="0" fontId="6" fillId="0" borderId="2" xfId="0" applyFont="1" applyBorder="1" applyAlignment="1" applyProtection="1"/>
    <xf numFmtId="0" fontId="6" fillId="0" borderId="27" xfId="0" applyFont="1" applyBorder="1" applyAlignment="1" applyProtection="1">
      <alignment horizontal="center" vertical="center"/>
    </xf>
    <xf numFmtId="0" fontId="6" fillId="0" borderId="28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/>
    <xf numFmtId="2" fontId="6" fillId="0" borderId="6" xfId="0" applyNumberFormat="1" applyFont="1" applyBorder="1" applyAlignment="1" applyProtection="1"/>
    <xf numFmtId="164" fontId="7" fillId="0" borderId="6" xfId="0" applyNumberFormat="1" applyFont="1" applyBorder="1" applyAlignment="1" applyProtection="1"/>
    <xf numFmtId="0" fontId="8" fillId="0" borderId="6" xfId="0" applyFont="1" applyBorder="1" applyAlignment="1" applyProtection="1">
      <alignment horizontal="center" vertical="center"/>
    </xf>
    <xf numFmtId="164" fontId="6" fillId="0" borderId="6" xfId="0" applyNumberFormat="1" applyFont="1" applyBorder="1" applyAlignment="1" applyProtection="1"/>
    <xf numFmtId="2" fontId="0" fillId="0" borderId="6" xfId="0" applyNumberFormat="1" applyFont="1" applyBorder="1" applyAlignment="1" applyProtection="1"/>
    <xf numFmtId="2" fontId="4" fillId="0" borderId="6" xfId="0" applyNumberFormat="1" applyFont="1" applyBorder="1" applyAlignment="1" applyProtection="1"/>
    <xf numFmtId="0" fontId="8" fillId="0" borderId="6" xfId="0" applyFont="1" applyFill="1" applyBorder="1" applyAlignment="1" applyProtection="1">
      <alignment horizontal="center" vertical="center"/>
    </xf>
    <xf numFmtId="1" fontId="6" fillId="0" borderId="6" xfId="0" applyNumberFormat="1" applyFont="1" applyFill="1" applyBorder="1" applyAlignment="1" applyProtection="1">
      <alignment horizontal="center" vertical="center"/>
    </xf>
    <xf numFmtId="1" fontId="6" fillId="0" borderId="17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0" fontId="6" fillId="0" borderId="24" xfId="0" applyFont="1" applyFill="1" applyBorder="1" applyAlignment="1" applyProtection="1">
      <alignment horizontal="center"/>
    </xf>
    <xf numFmtId="0" fontId="6" fillId="0" borderId="2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0" borderId="6" xfId="0" applyFont="1" applyBorder="1" applyAlignment="1" applyProtection="1">
      <alignment horizontal="center"/>
    </xf>
    <xf numFmtId="2" fontId="6" fillId="0" borderId="6" xfId="0" applyNumberFormat="1" applyFont="1" applyBorder="1" applyAlignment="1" applyProtection="1">
      <alignment horizontal="center"/>
    </xf>
    <xf numFmtId="164" fontId="7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6" xfId="0" applyFont="1" applyFill="1" applyBorder="1" applyAlignment="1" applyProtection="1">
      <alignment horizontal="center" vertical="center"/>
    </xf>
    <xf numFmtId="0" fontId="14" fillId="0" borderId="26" xfId="1" applyFont="1" applyAlignment="1" applyProtection="1">
      <alignment horizontal="right" vertical="center"/>
    </xf>
    <xf numFmtId="1" fontId="14" fillId="0" borderId="26" xfId="1" applyNumberFormat="1" applyFont="1" applyFill="1" applyAlignment="1" applyProtection="1">
      <alignment horizontal="center" vertical="center"/>
    </xf>
    <xf numFmtId="0" fontId="15" fillId="0" borderId="26" xfId="1" applyFont="1" applyAlignment="1" applyProtection="1">
      <alignment horizontal="right" vertical="center"/>
    </xf>
    <xf numFmtId="0" fontId="15" fillId="0" borderId="26" xfId="1" applyFont="1" applyFill="1" applyAlignment="1" applyProtection="1">
      <alignment horizontal="center" vertical="center"/>
    </xf>
    <xf numFmtId="0" fontId="16" fillId="4" borderId="26" xfId="1" applyFont="1" applyFill="1" applyAlignment="1" applyProtection="1">
      <alignment horizontal="center" vertical="center"/>
    </xf>
    <xf numFmtId="2" fontId="16" fillId="4" borderId="26" xfId="1" applyNumberFormat="1" applyFont="1" applyFill="1" applyAlignment="1" applyProtection="1">
      <alignment horizontal="center" vertical="center" wrapText="1"/>
    </xf>
    <xf numFmtId="0" fontId="16" fillId="4" borderId="26" xfId="1" applyFont="1" applyFill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/>
    </xf>
    <xf numFmtId="2" fontId="6" fillId="0" borderId="6" xfId="0" applyNumberFormat="1" applyFont="1" applyFill="1" applyBorder="1" applyAlignment="1" applyProtection="1">
      <alignment horizontal="center"/>
    </xf>
    <xf numFmtId="164" fontId="7" fillId="0" borderId="6" xfId="0" applyNumberFormat="1" applyFont="1" applyFill="1" applyBorder="1" applyAlignment="1" applyProtection="1">
      <alignment horizontal="center"/>
    </xf>
    <xf numFmtId="164" fontId="6" fillId="0" borderId="6" xfId="0" applyNumberFormat="1" applyFont="1" applyFill="1" applyBorder="1" applyAlignment="1" applyProtection="1">
      <alignment horizontal="center"/>
    </xf>
    <xf numFmtId="2" fontId="0" fillId="0" borderId="6" xfId="0" applyNumberFormat="1" applyFont="1" applyFill="1" applyBorder="1" applyAlignment="1" applyProtection="1">
      <alignment horizontal="center"/>
    </xf>
    <xf numFmtId="2" fontId="4" fillId="0" borderId="6" xfId="0" applyNumberFormat="1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1"/>
  <sheetViews>
    <sheetView topLeftCell="A21" zoomScale="46" zoomScaleNormal="46" workbookViewId="0">
      <selection activeCell="W34" sqref="W34"/>
    </sheetView>
  </sheetViews>
  <sheetFormatPr defaultColWidth="10.6640625" defaultRowHeight="14.25" outlineLevelCol="1" x14ac:dyDescent="0.45"/>
  <cols>
    <col min="3" max="3" width="12.53125" style="8" customWidth="1"/>
    <col min="4" max="4" width="17.73046875" style="8" customWidth="1"/>
    <col min="5" max="5" width="16.53125" style="8" customWidth="1"/>
    <col min="6" max="6" width="18.33203125" style="8" customWidth="1"/>
    <col min="8" max="8" width="18.796875" style="8" customWidth="1"/>
    <col min="9" max="9" width="17.19921875" style="8" customWidth="1"/>
    <col min="10" max="10" width="17.86328125" style="8" customWidth="1"/>
    <col min="11" max="11" width="18.6640625" style="8" customWidth="1"/>
    <col min="12" max="12" width="17.1328125" style="8" customWidth="1"/>
    <col min="15" max="15" width="23.796875" style="8" customWidth="1"/>
    <col min="16" max="16" width="11.53125" style="8" hidden="1" customWidth="1" outlineLevel="1"/>
    <col min="17" max="17" width="11.53125" style="8" customWidth="1" collapsed="1"/>
  </cols>
  <sheetData>
    <row r="1" spans="2:16" ht="10.5" customHeight="1" x14ac:dyDescent="0.4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6" ht="54" customHeight="1" x14ac:dyDescent="0.45">
      <c r="B2" s="10" t="s">
        <v>0</v>
      </c>
      <c r="C2" s="11" t="s">
        <v>1</v>
      </c>
      <c r="D2" s="10" t="s">
        <v>2</v>
      </c>
      <c r="E2" s="11" t="s">
        <v>3</v>
      </c>
      <c r="F2" s="10" t="s">
        <v>4</v>
      </c>
      <c r="G2" s="12" t="s">
        <v>5</v>
      </c>
      <c r="H2" s="10" t="s">
        <v>6</v>
      </c>
      <c r="I2" s="10" t="s">
        <v>7</v>
      </c>
      <c r="J2" s="10" t="s">
        <v>8</v>
      </c>
      <c r="K2" s="13" t="s">
        <v>9</v>
      </c>
      <c r="L2" s="11" t="s">
        <v>10</v>
      </c>
      <c r="M2" s="7" t="s">
        <v>11</v>
      </c>
    </row>
    <row r="3" spans="2:16" ht="26.25" customHeight="1" x14ac:dyDescent="0.45">
      <c r="B3" s="9"/>
      <c r="C3" s="9"/>
      <c r="D3" s="9"/>
      <c r="E3" s="9"/>
      <c r="F3" s="9"/>
      <c r="G3" s="14"/>
      <c r="H3" s="9"/>
      <c r="I3" s="9"/>
      <c r="J3" s="9"/>
      <c r="K3" s="9"/>
      <c r="L3" s="9"/>
      <c r="M3" s="7"/>
    </row>
    <row r="4" spans="2:16" ht="26.25" customHeight="1" x14ac:dyDescent="0.45">
      <c r="B4" s="15" t="s">
        <v>12</v>
      </c>
      <c r="C4" s="15"/>
      <c r="D4" s="15"/>
      <c r="E4" s="15"/>
      <c r="F4" s="15"/>
      <c r="G4" s="16"/>
      <c r="H4" s="17">
        <v>2.6</v>
      </c>
      <c r="I4" s="17">
        <v>13</v>
      </c>
      <c r="J4" s="17">
        <v>25</v>
      </c>
      <c r="K4" s="17">
        <v>110</v>
      </c>
      <c r="L4" s="17">
        <v>12</v>
      </c>
      <c r="M4" s="7"/>
      <c r="P4" s="18" t="s">
        <v>13</v>
      </c>
    </row>
    <row r="5" spans="2:16" ht="26.25" customHeight="1" x14ac:dyDescent="0.45">
      <c r="B5" s="8" t="s">
        <v>14</v>
      </c>
      <c r="C5" s="19">
        <v>3503.2811392083399</v>
      </c>
      <c r="D5" s="20">
        <v>6.9497446377181707E-2</v>
      </c>
      <c r="E5" s="21">
        <v>3449.6989560649599</v>
      </c>
      <c r="F5" s="20">
        <v>6.5433029641474502E-2</v>
      </c>
      <c r="G5" s="12" t="s">
        <v>13</v>
      </c>
      <c r="H5" s="22" t="s">
        <v>15</v>
      </c>
      <c r="I5" s="22" t="s">
        <v>16</v>
      </c>
      <c r="J5" s="22" t="s">
        <v>15</v>
      </c>
      <c r="K5" s="22" t="s">
        <v>17</v>
      </c>
      <c r="L5" s="22" t="s">
        <v>15</v>
      </c>
      <c r="M5" s="7"/>
      <c r="P5" s="8" t="s">
        <v>18</v>
      </c>
    </row>
    <row r="6" spans="2:16" ht="26.25" customHeight="1" x14ac:dyDescent="0.45">
      <c r="B6" s="8" t="s">
        <v>19</v>
      </c>
      <c r="C6" s="19">
        <v>2877.3252673914199</v>
      </c>
      <c r="D6" s="20">
        <v>0.77565093023226805</v>
      </c>
      <c r="E6" s="21">
        <v>2603.79918932597</v>
      </c>
      <c r="F6" s="20">
        <v>0.79466150996099405</v>
      </c>
      <c r="G6" s="23" t="s">
        <v>18</v>
      </c>
      <c r="H6" s="24" t="s">
        <v>15</v>
      </c>
      <c r="I6" s="24" t="s">
        <v>15</v>
      </c>
      <c r="J6" s="24" t="s">
        <v>16</v>
      </c>
      <c r="K6" s="24" t="s">
        <v>16</v>
      </c>
      <c r="L6" s="24" t="s">
        <v>15</v>
      </c>
      <c r="M6" s="7"/>
      <c r="P6" s="8" t="s">
        <v>17</v>
      </c>
    </row>
    <row r="7" spans="2:16" ht="26.25" customHeight="1" x14ac:dyDescent="0.45">
      <c r="B7" s="8" t="s">
        <v>20</v>
      </c>
      <c r="C7" s="19">
        <v>1747.7206922754999</v>
      </c>
      <c r="D7" s="25">
        <v>0.71975096096726798</v>
      </c>
      <c r="E7" s="21">
        <v>1314.9995752607299</v>
      </c>
      <c r="F7" s="25">
        <v>0.68496485050683398</v>
      </c>
      <c r="G7" s="23" t="s">
        <v>18</v>
      </c>
      <c r="H7" s="24" t="s">
        <v>15</v>
      </c>
      <c r="I7" s="24" t="s">
        <v>16</v>
      </c>
      <c r="J7" s="24" t="s">
        <v>16</v>
      </c>
      <c r="K7" s="24" t="s">
        <v>16</v>
      </c>
      <c r="L7" s="24" t="s">
        <v>17</v>
      </c>
      <c r="M7" s="7"/>
    </row>
    <row r="8" spans="2:16" ht="26.25" customHeight="1" x14ac:dyDescent="0.45">
      <c r="B8" s="8" t="s">
        <v>21</v>
      </c>
      <c r="C8" s="19">
        <v>470.36364544750398</v>
      </c>
      <c r="D8" s="25">
        <v>0.46668001954931199</v>
      </c>
      <c r="E8" s="21">
        <v>516.222285176431</v>
      </c>
      <c r="F8" s="25">
        <v>0.46118108118358297</v>
      </c>
      <c r="G8" s="23" t="s">
        <v>17</v>
      </c>
      <c r="H8" s="24" t="s">
        <v>17</v>
      </c>
      <c r="I8" s="24" t="s">
        <v>17</v>
      </c>
      <c r="J8" s="24" t="s">
        <v>17</v>
      </c>
      <c r="K8" s="24" t="s">
        <v>17</v>
      </c>
      <c r="L8" s="24" t="s">
        <v>17</v>
      </c>
      <c r="M8" s="7"/>
      <c r="P8" s="8" t="s">
        <v>16</v>
      </c>
    </row>
    <row r="9" spans="2:16" ht="26.25" customHeight="1" x14ac:dyDescent="0.45">
      <c r="B9" s="8" t="s">
        <v>22</v>
      </c>
      <c r="C9" s="19">
        <v>509.33827863270301</v>
      </c>
      <c r="D9" s="20">
        <v>0.49886374070929701</v>
      </c>
      <c r="E9" s="21">
        <v>514.66589606532295</v>
      </c>
      <c r="F9" s="20">
        <v>0.50942919977609002</v>
      </c>
      <c r="G9" s="23" t="s">
        <v>18</v>
      </c>
      <c r="H9" s="24" t="s">
        <v>15</v>
      </c>
      <c r="I9" s="24" t="s">
        <v>16</v>
      </c>
      <c r="J9" s="24" t="s">
        <v>16</v>
      </c>
      <c r="K9" s="24" t="s">
        <v>16</v>
      </c>
      <c r="L9" s="24" t="s">
        <v>16</v>
      </c>
      <c r="M9" s="7"/>
      <c r="P9" s="8" t="s">
        <v>15</v>
      </c>
    </row>
    <row r="10" spans="2:16" ht="26.25" customHeight="1" x14ac:dyDescent="0.45">
      <c r="B10" s="8" t="s">
        <v>23</v>
      </c>
      <c r="C10" s="21">
        <v>255.42607556430801</v>
      </c>
      <c r="D10" s="25">
        <v>0.93</v>
      </c>
      <c r="E10" s="21">
        <v>425.71012594051399</v>
      </c>
      <c r="F10" s="20">
        <v>0.93</v>
      </c>
      <c r="G10" s="23" t="s">
        <v>18</v>
      </c>
      <c r="H10" s="24" t="s">
        <v>17</v>
      </c>
      <c r="I10" s="24" t="s">
        <v>17</v>
      </c>
      <c r="J10" s="24" t="s">
        <v>15</v>
      </c>
      <c r="K10" s="24" t="s">
        <v>17</v>
      </c>
      <c r="L10" s="24" t="s">
        <v>17</v>
      </c>
      <c r="M10" s="7"/>
    </row>
    <row r="11" spans="2:16" ht="26.25" customHeight="1" x14ac:dyDescent="0.45">
      <c r="B11" s="8" t="s">
        <v>24</v>
      </c>
      <c r="C11" s="19">
        <v>456.76208497016199</v>
      </c>
      <c r="D11" s="25">
        <v>0.710710166562177</v>
      </c>
      <c r="E11" s="21">
        <v>418.03850193219699</v>
      </c>
      <c r="F11" s="20">
        <v>0.70801282883935202</v>
      </c>
      <c r="G11" s="23" t="s">
        <v>17</v>
      </c>
      <c r="H11" s="24" t="s">
        <v>17</v>
      </c>
      <c r="I11" s="24" t="s">
        <v>17</v>
      </c>
      <c r="J11" s="24" t="s">
        <v>17</v>
      </c>
      <c r="K11" s="24" t="s">
        <v>17</v>
      </c>
      <c r="L11" s="24" t="s">
        <v>17</v>
      </c>
      <c r="M11" s="7"/>
    </row>
    <row r="12" spans="2:16" ht="26.25" customHeight="1" x14ac:dyDescent="0.45">
      <c r="B12" s="8" t="s">
        <v>25</v>
      </c>
      <c r="C12" s="19">
        <v>346.02803619475799</v>
      </c>
      <c r="D12" s="25">
        <v>0.74531716839059003</v>
      </c>
      <c r="E12" s="21">
        <v>391.57706900008799</v>
      </c>
      <c r="F12" s="20">
        <v>0.75292832643349805</v>
      </c>
      <c r="G12" s="23" t="s">
        <v>17</v>
      </c>
      <c r="H12" s="24" t="s">
        <v>17</v>
      </c>
      <c r="I12" s="24" t="s">
        <v>17</v>
      </c>
      <c r="J12" s="24" t="s">
        <v>17</v>
      </c>
      <c r="K12" s="24" t="s">
        <v>17</v>
      </c>
      <c r="L12" s="24" t="s">
        <v>17</v>
      </c>
      <c r="M12" s="7"/>
    </row>
    <row r="13" spans="2:16" ht="26.25" customHeight="1" x14ac:dyDescent="0.45">
      <c r="B13" s="8" t="s">
        <v>26</v>
      </c>
      <c r="C13" s="19">
        <v>284.81499808353601</v>
      </c>
      <c r="D13" s="20">
        <v>0.49311480622785497</v>
      </c>
      <c r="E13" s="21">
        <v>347.53766269454599</v>
      </c>
      <c r="F13" s="25">
        <v>0.49708786766810098</v>
      </c>
      <c r="G13" s="23" t="s">
        <v>13</v>
      </c>
      <c r="H13" s="24" t="s">
        <v>16</v>
      </c>
      <c r="I13" s="24" t="s">
        <v>15</v>
      </c>
      <c r="J13" s="24" t="s">
        <v>17</v>
      </c>
      <c r="K13" s="24" t="s">
        <v>16</v>
      </c>
      <c r="L13" s="24" t="s">
        <v>17</v>
      </c>
      <c r="M13" s="7"/>
    </row>
    <row r="14" spans="2:16" ht="26.25" customHeight="1" x14ac:dyDescent="0.45">
      <c r="B14" s="8" t="s">
        <v>27</v>
      </c>
      <c r="C14" s="19">
        <v>312.621110295611</v>
      </c>
      <c r="D14" s="25">
        <v>0.68365470199103495</v>
      </c>
      <c r="E14" s="21">
        <v>338.93473381721799</v>
      </c>
      <c r="F14" s="25">
        <v>0.68456580252644905</v>
      </c>
      <c r="G14" s="23" t="s">
        <v>18</v>
      </c>
      <c r="H14" s="24" t="s">
        <v>16</v>
      </c>
      <c r="I14" s="24" t="s">
        <v>16</v>
      </c>
      <c r="J14" s="24" t="s">
        <v>17</v>
      </c>
      <c r="K14" s="24" t="s">
        <v>15</v>
      </c>
      <c r="L14" s="24" t="s">
        <v>17</v>
      </c>
      <c r="M14" s="7"/>
    </row>
    <row r="15" spans="2:16" ht="26.25" customHeight="1" x14ac:dyDescent="0.45">
      <c r="B15" s="6" t="s">
        <v>28</v>
      </c>
      <c r="C15" s="6"/>
      <c r="D15" s="6"/>
      <c r="E15" s="6"/>
      <c r="F15" s="6"/>
      <c r="G15" s="6"/>
      <c r="H15" s="26">
        <f>E14+E13</f>
        <v>686.47239651176392</v>
      </c>
      <c r="I15" s="26">
        <f>E5+E9+E7+E14+E13</f>
        <v>5965.8368239027777</v>
      </c>
      <c r="J15" s="26">
        <f>E6+E7+E9</f>
        <v>4433.4646606520228</v>
      </c>
      <c r="K15" s="26">
        <f>E7+E6+E9+E13</f>
        <v>4781.002323346569</v>
      </c>
      <c r="L15" s="26">
        <f>E9</f>
        <v>514.66589606532295</v>
      </c>
      <c r="M15" s="7"/>
    </row>
    <row r="16" spans="2:16" ht="26.25" customHeight="1" x14ac:dyDescent="0.45">
      <c r="B16" s="6" t="s">
        <v>29</v>
      </c>
      <c r="C16" s="6"/>
      <c r="D16" s="6"/>
      <c r="E16" s="6"/>
      <c r="F16" s="6"/>
      <c r="G16" s="6"/>
      <c r="H16" s="26">
        <f>E9+E7+E6+E5</f>
        <v>7883.1636167169827</v>
      </c>
      <c r="I16" s="26">
        <f>E6+E13</f>
        <v>2951.3368520205158</v>
      </c>
      <c r="J16" s="26">
        <f>E5+E10</f>
        <v>3875.4090820054739</v>
      </c>
      <c r="K16" s="26">
        <f>+E14</f>
        <v>338.93473381721799</v>
      </c>
      <c r="L16" s="26">
        <f>E6+E5</f>
        <v>6053.4981453909295</v>
      </c>
      <c r="M16" s="7"/>
    </row>
    <row r="17" spans="2:15" ht="26.25" customHeight="1" x14ac:dyDescent="0.45">
      <c r="B17" s="5" t="s">
        <v>30</v>
      </c>
      <c r="C17" s="5"/>
      <c r="D17" s="5"/>
      <c r="E17" s="5"/>
      <c r="F17" s="5"/>
      <c r="G17" s="5"/>
      <c r="H17" s="27" t="s">
        <v>15</v>
      </c>
      <c r="I17" s="28" t="s">
        <v>16</v>
      </c>
      <c r="J17" s="27" t="s">
        <v>16</v>
      </c>
      <c r="K17" s="27" t="s">
        <v>16</v>
      </c>
      <c r="L17" s="27" t="s">
        <v>15</v>
      </c>
      <c r="M17" s="7"/>
    </row>
    <row r="18" spans="2:15" x14ac:dyDescent="0.45">
      <c r="B18" s="4" t="s">
        <v>31</v>
      </c>
      <c r="C18" s="4"/>
      <c r="D18" s="4"/>
      <c r="E18" s="4"/>
      <c r="F18" s="4"/>
      <c r="G18" s="4"/>
      <c r="H18" s="29">
        <v>2.4</v>
      </c>
      <c r="I18" s="29">
        <v>16</v>
      </c>
      <c r="J18" s="29">
        <v>35</v>
      </c>
      <c r="K18" s="29">
        <v>120</v>
      </c>
      <c r="L18" s="29">
        <v>10</v>
      </c>
      <c r="M18" s="7"/>
    </row>
    <row r="24" spans="2:15" ht="3" customHeight="1" x14ac:dyDescent="0.45"/>
    <row r="25" spans="2:15" ht="45" customHeight="1" x14ac:dyDescent="0.45">
      <c r="B25" s="30" t="s">
        <v>0</v>
      </c>
      <c r="C25" s="31" t="s">
        <v>1</v>
      </c>
      <c r="D25" s="32" t="s">
        <v>2</v>
      </c>
      <c r="E25" s="31" t="s">
        <v>3</v>
      </c>
      <c r="F25" s="32" t="s">
        <v>4</v>
      </c>
      <c r="G25" s="33" t="s">
        <v>5</v>
      </c>
      <c r="H25" s="32" t="s">
        <v>6</v>
      </c>
      <c r="I25" s="32" t="s">
        <v>7</v>
      </c>
      <c r="J25" s="32" t="s">
        <v>8</v>
      </c>
      <c r="K25" s="31" t="s">
        <v>9</v>
      </c>
      <c r="L25" s="34" t="s">
        <v>10</v>
      </c>
    </row>
    <row r="26" spans="2:15" ht="30" customHeight="1" x14ac:dyDescent="0.5">
      <c r="B26" s="35"/>
      <c r="C26" s="36"/>
      <c r="D26" s="36"/>
      <c r="E26" s="36"/>
      <c r="F26" s="36"/>
      <c r="G26" s="37"/>
      <c r="H26" s="36"/>
      <c r="I26" s="36"/>
      <c r="J26" s="36"/>
      <c r="K26" s="36"/>
      <c r="L26" s="38"/>
    </row>
    <row r="27" spans="2:15" ht="30" customHeight="1" x14ac:dyDescent="0.5">
      <c r="B27" s="39" t="s">
        <v>12</v>
      </c>
      <c r="C27" s="40"/>
      <c r="D27" s="40"/>
      <c r="E27" s="40"/>
      <c r="F27" s="40"/>
      <c r="G27" s="41"/>
      <c r="H27" s="42">
        <v>2.6</v>
      </c>
      <c r="I27" s="42">
        <v>13</v>
      </c>
      <c r="J27" s="42">
        <v>25</v>
      </c>
      <c r="K27" s="42">
        <v>110</v>
      </c>
      <c r="L27" s="43">
        <v>12</v>
      </c>
    </row>
    <row r="28" spans="2:15" ht="30" customHeight="1" x14ac:dyDescent="0.5">
      <c r="B28" s="44" t="s">
        <v>14</v>
      </c>
      <c r="C28" s="45">
        <v>4410.0599484761096</v>
      </c>
      <c r="D28" s="46">
        <v>3.3002128084293099E-2</v>
      </c>
      <c r="E28" s="45">
        <v>3345.03246815595</v>
      </c>
      <c r="F28" s="46">
        <v>3.61903112420595E-2</v>
      </c>
      <c r="G28" s="33" t="s">
        <v>13</v>
      </c>
      <c r="H28" s="47" t="s">
        <v>15</v>
      </c>
      <c r="I28" s="47" t="s">
        <v>16</v>
      </c>
      <c r="J28" s="47" t="s">
        <v>17</v>
      </c>
      <c r="K28" s="47" t="s">
        <v>17</v>
      </c>
      <c r="L28" s="48" t="s">
        <v>15</v>
      </c>
    </row>
    <row r="29" spans="2:15" ht="30" customHeight="1" x14ac:dyDescent="0.5">
      <c r="B29" s="44" t="s">
        <v>19</v>
      </c>
      <c r="C29" s="45">
        <v>2089.0823628921798</v>
      </c>
      <c r="D29" s="46">
        <v>0.63861970551702296</v>
      </c>
      <c r="E29" s="45">
        <v>1606.9652467339899</v>
      </c>
      <c r="F29" s="46">
        <v>0.69055394436675599</v>
      </c>
      <c r="G29" s="49" t="s">
        <v>18</v>
      </c>
      <c r="H29" s="50" t="s">
        <v>15</v>
      </c>
      <c r="I29" s="50" t="s">
        <v>15</v>
      </c>
      <c r="J29" s="50" t="s">
        <v>16</v>
      </c>
      <c r="K29" s="50" t="s">
        <v>16</v>
      </c>
      <c r="L29" s="51" t="s">
        <v>15</v>
      </c>
    </row>
    <row r="30" spans="2:15" ht="30" customHeight="1" x14ac:dyDescent="0.5">
      <c r="B30" s="44" t="s">
        <v>20</v>
      </c>
      <c r="C30" s="45">
        <v>1290.1243639402001</v>
      </c>
      <c r="D30" s="52">
        <v>0.58286141343641096</v>
      </c>
      <c r="E30" s="45">
        <v>925.65369613392704</v>
      </c>
      <c r="F30" s="52">
        <v>0.60694346678297395</v>
      </c>
      <c r="G30" s="49" t="s">
        <v>18</v>
      </c>
      <c r="H30" s="50" t="s">
        <v>15</v>
      </c>
      <c r="I30" s="50" t="s">
        <v>16</v>
      </c>
      <c r="J30" s="50" t="s">
        <v>16</v>
      </c>
      <c r="K30" s="50" t="s">
        <v>16</v>
      </c>
      <c r="L30" s="51" t="s">
        <v>17</v>
      </c>
    </row>
    <row r="31" spans="2:15" ht="30" customHeight="1" x14ac:dyDescent="0.5">
      <c r="B31" s="44" t="s">
        <v>22</v>
      </c>
      <c r="C31" s="45">
        <v>428.740688725513</v>
      </c>
      <c r="D31" s="46">
        <v>0.30373552153372801</v>
      </c>
      <c r="E31" s="45">
        <v>369.67316276019199</v>
      </c>
      <c r="F31" s="52">
        <v>0.36478207221771802</v>
      </c>
      <c r="G31" s="49" t="s">
        <v>13</v>
      </c>
      <c r="H31" s="53" t="s">
        <v>15</v>
      </c>
      <c r="I31" s="53" t="s">
        <v>16</v>
      </c>
      <c r="J31" s="53" t="s">
        <v>17</v>
      </c>
      <c r="K31" s="53" t="s">
        <v>15</v>
      </c>
      <c r="L31" s="54" t="s">
        <v>16</v>
      </c>
      <c r="N31" s="55"/>
      <c r="O31" s="56" t="s">
        <v>32</v>
      </c>
    </row>
    <row r="32" spans="2:15" ht="30" customHeight="1" x14ac:dyDescent="0.5">
      <c r="B32" s="44" t="s">
        <v>21</v>
      </c>
      <c r="C32" s="45">
        <v>369.27932466580501</v>
      </c>
      <c r="D32" s="52">
        <v>0.31308474680638498</v>
      </c>
      <c r="E32" s="45">
        <v>333.90034516854701</v>
      </c>
      <c r="F32" s="46">
        <v>0.35453163631262002</v>
      </c>
      <c r="G32" s="49" t="s">
        <v>13</v>
      </c>
      <c r="H32" s="53" t="s">
        <v>15</v>
      </c>
      <c r="I32" s="53" t="s">
        <v>16</v>
      </c>
      <c r="J32" s="53" t="s">
        <v>17</v>
      </c>
      <c r="K32" s="53" t="s">
        <v>15</v>
      </c>
      <c r="L32" s="54" t="s">
        <v>17</v>
      </c>
    </row>
    <row r="33" spans="2:12" ht="30" customHeight="1" x14ac:dyDescent="0.5">
      <c r="B33" s="44" t="s">
        <v>24</v>
      </c>
      <c r="C33" s="45">
        <v>339.23923211077602</v>
      </c>
      <c r="D33" s="46">
        <v>0.57203039233188002</v>
      </c>
      <c r="E33" s="45">
        <v>291.81319224071302</v>
      </c>
      <c r="F33" s="46">
        <v>0.63263813933833701</v>
      </c>
      <c r="G33" s="49" t="s">
        <v>17</v>
      </c>
      <c r="H33" s="50" t="s">
        <v>17</v>
      </c>
      <c r="I33" s="50" t="s">
        <v>17</v>
      </c>
      <c r="J33" s="50" t="s">
        <v>17</v>
      </c>
      <c r="K33" s="50" t="s">
        <v>17</v>
      </c>
      <c r="L33" s="51" t="s">
        <v>17</v>
      </c>
    </row>
    <row r="34" spans="2:12" ht="30" customHeight="1" x14ac:dyDescent="0.5">
      <c r="B34" s="44" t="s">
        <v>26</v>
      </c>
      <c r="C34" s="45">
        <v>240.82170199699399</v>
      </c>
      <c r="D34" s="52">
        <v>0.29889407615915198</v>
      </c>
      <c r="E34" s="45">
        <v>251.41175921885301</v>
      </c>
      <c r="F34" s="52">
        <v>0.35342041808970198</v>
      </c>
      <c r="G34" s="49" t="s">
        <v>13</v>
      </c>
      <c r="H34" s="50" t="s">
        <v>16</v>
      </c>
      <c r="I34" s="50" t="s">
        <v>15</v>
      </c>
      <c r="J34" s="50" t="s">
        <v>17</v>
      </c>
      <c r="K34" s="50" t="s">
        <v>16</v>
      </c>
      <c r="L34" s="51" t="s">
        <v>17</v>
      </c>
    </row>
    <row r="35" spans="2:12" ht="30" customHeight="1" x14ac:dyDescent="0.5">
      <c r="B35" s="44" t="s">
        <v>25</v>
      </c>
      <c r="C35" s="45">
        <v>213.67108843903</v>
      </c>
      <c r="D35" s="46">
        <v>0.61598376826200896</v>
      </c>
      <c r="E35" s="45">
        <v>223.992782755582</v>
      </c>
      <c r="F35" s="52">
        <v>0.67103311635347995</v>
      </c>
      <c r="G35" s="49" t="s">
        <v>17</v>
      </c>
      <c r="H35" s="50" t="s">
        <v>17</v>
      </c>
      <c r="I35" s="50" t="s">
        <v>17</v>
      </c>
      <c r="J35" s="50" t="s">
        <v>17</v>
      </c>
      <c r="K35" s="50" t="s">
        <v>17</v>
      </c>
      <c r="L35" s="51" t="s">
        <v>17</v>
      </c>
    </row>
    <row r="36" spans="2:12" ht="30" customHeight="1" x14ac:dyDescent="0.5">
      <c r="B36" s="44" t="s">
        <v>23</v>
      </c>
      <c r="C36" s="45">
        <v>130.218390169038</v>
      </c>
      <c r="D36" s="46">
        <v>0.93</v>
      </c>
      <c r="E36" s="45">
        <v>217.030650281731</v>
      </c>
      <c r="F36" s="46">
        <v>0.93</v>
      </c>
      <c r="G36" s="57" t="s">
        <v>18</v>
      </c>
      <c r="H36" s="53" t="s">
        <v>17</v>
      </c>
      <c r="I36" s="53" t="s">
        <v>17</v>
      </c>
      <c r="J36" s="53" t="s">
        <v>15</v>
      </c>
      <c r="K36" s="53" t="s">
        <v>17</v>
      </c>
      <c r="L36" s="54" t="s">
        <v>17</v>
      </c>
    </row>
    <row r="37" spans="2:12" ht="30" customHeight="1" x14ac:dyDescent="0.5">
      <c r="B37" s="44" t="s">
        <v>27</v>
      </c>
      <c r="C37" s="58">
        <v>204.64550355304499</v>
      </c>
      <c r="D37" s="59">
        <v>0.51603543255048301</v>
      </c>
      <c r="E37" s="45">
        <v>208.33719745560299</v>
      </c>
      <c r="F37" s="52">
        <v>0.57108300034826898</v>
      </c>
      <c r="G37" s="49" t="s">
        <v>17</v>
      </c>
      <c r="H37" s="50" t="s">
        <v>17</v>
      </c>
      <c r="I37" s="50" t="s">
        <v>17</v>
      </c>
      <c r="J37" s="50" t="s">
        <v>17</v>
      </c>
      <c r="K37" s="50" t="s">
        <v>17</v>
      </c>
      <c r="L37" s="51" t="s">
        <v>17</v>
      </c>
    </row>
    <row r="38" spans="2:12" ht="30" customHeight="1" x14ac:dyDescent="0.45">
      <c r="B38" s="3" t="s">
        <v>28</v>
      </c>
      <c r="C38" s="3"/>
      <c r="D38" s="3"/>
      <c r="E38" s="3"/>
      <c r="F38" s="3"/>
      <c r="G38" s="3"/>
      <c r="H38" s="60">
        <f>E34</f>
        <v>251.41175921885301</v>
      </c>
      <c r="I38" s="60">
        <f>E28+E30+E31+E32</f>
        <v>4974.2596722186154</v>
      </c>
      <c r="J38" s="60">
        <f>E30+E29</f>
        <v>2532.6189428679172</v>
      </c>
      <c r="K38" s="60">
        <f>E29+E30+E34</f>
        <v>2784.0307020867704</v>
      </c>
      <c r="L38" s="61">
        <f>E31</f>
        <v>369.67316276019199</v>
      </c>
    </row>
    <row r="39" spans="2:12" ht="30" customHeight="1" x14ac:dyDescent="0.45">
      <c r="B39" s="3" t="s">
        <v>29</v>
      </c>
      <c r="C39" s="3"/>
      <c r="D39" s="3"/>
      <c r="E39" s="3"/>
      <c r="F39" s="3"/>
      <c r="G39" s="3"/>
      <c r="H39" s="60">
        <f>E32+E31+E30+E29+E28</f>
        <v>6581.2249189526065</v>
      </c>
      <c r="I39" s="60">
        <f>E34+E29</f>
        <v>1858.3770059528429</v>
      </c>
      <c r="J39" s="60">
        <f>E36</f>
        <v>217.030650281731</v>
      </c>
      <c r="K39" s="60">
        <f>E32+E31</f>
        <v>703.57350792873899</v>
      </c>
      <c r="L39" s="61">
        <f>E28+E29</f>
        <v>4951.9977148899397</v>
      </c>
    </row>
    <row r="40" spans="2:12" ht="30" customHeight="1" x14ac:dyDescent="0.45">
      <c r="B40" s="2" t="s">
        <v>30</v>
      </c>
      <c r="C40" s="2"/>
      <c r="D40" s="2"/>
      <c r="E40" s="2"/>
      <c r="F40" s="2"/>
      <c r="G40" s="2"/>
      <c r="H40" s="53" t="s">
        <v>15</v>
      </c>
      <c r="I40" s="62" t="s">
        <v>16</v>
      </c>
      <c r="J40" s="62" t="s">
        <v>16</v>
      </c>
      <c r="K40" s="63" t="s">
        <v>16</v>
      </c>
      <c r="L40" s="64" t="s">
        <v>15</v>
      </c>
    </row>
    <row r="41" spans="2:12" ht="30" customHeight="1" x14ac:dyDescent="0.5">
      <c r="B41" s="1" t="s">
        <v>31</v>
      </c>
      <c r="C41" s="1"/>
      <c r="D41" s="1"/>
      <c r="E41" s="1"/>
      <c r="F41" s="1"/>
      <c r="G41" s="1"/>
      <c r="H41" s="65">
        <v>2.4</v>
      </c>
      <c r="I41" s="65">
        <v>16</v>
      </c>
      <c r="J41" s="65">
        <v>35</v>
      </c>
      <c r="K41" s="65">
        <v>120</v>
      </c>
      <c r="L41" s="66">
        <v>10</v>
      </c>
    </row>
  </sheetData>
  <mergeCells count="9">
    <mergeCell ref="B38:G38"/>
    <mergeCell ref="B39:G39"/>
    <mergeCell ref="B40:G40"/>
    <mergeCell ref="B41:G41"/>
    <mergeCell ref="M2:M18"/>
    <mergeCell ref="B15:G15"/>
    <mergeCell ref="B16:G16"/>
    <mergeCell ref="B17:G17"/>
    <mergeCell ref="B18:G18"/>
  </mergeCells>
  <dataValidations count="2">
    <dataValidation type="list" allowBlank="1" showInputMessage="1" showErrorMessage="1" sqref="G5:G14 G28:G37">
      <formula1>$P$4:$P$7</formula1>
      <formula2>0</formula2>
    </dataValidation>
    <dataValidation type="list" allowBlank="1" showInputMessage="1" showErrorMessage="1" sqref="H5:L14 I17:L17 H28:L37 H40:L40">
      <formula1>$P$6:$P$9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9"/>
  <sheetViews>
    <sheetView showGridLines="0" zoomScale="76" zoomScaleNormal="76" workbookViewId="0">
      <selection activeCell="B3" sqref="B3:F15"/>
    </sheetView>
  </sheetViews>
  <sheetFormatPr defaultColWidth="8.86328125" defaultRowHeight="14.25" x14ac:dyDescent="0.45"/>
  <cols>
    <col min="2" max="2" width="12" bestFit="1" customWidth="1"/>
    <col min="3" max="3" width="11.796875" style="8" customWidth="1"/>
    <col min="9" max="9" width="12.9296875" bestFit="1" customWidth="1"/>
    <col min="10" max="10" width="19" bestFit="1" customWidth="1"/>
    <col min="12" max="12" width="11" bestFit="1" customWidth="1"/>
  </cols>
  <sheetData>
    <row r="2" spans="2:12" ht="14.65" thickBot="1" x14ac:dyDescent="0.5"/>
    <row r="3" spans="2:12" ht="63" x14ac:dyDescent="0.45">
      <c r="B3" s="30" t="s">
        <v>0</v>
      </c>
      <c r="C3" s="31" t="s">
        <v>1</v>
      </c>
      <c r="D3" s="32" t="s">
        <v>2</v>
      </c>
      <c r="E3" s="31" t="s">
        <v>3</v>
      </c>
      <c r="F3" s="32" t="s">
        <v>4</v>
      </c>
      <c r="G3" s="33" t="s">
        <v>5</v>
      </c>
      <c r="H3" s="32" t="s">
        <v>6</v>
      </c>
      <c r="I3" s="32" t="s">
        <v>7</v>
      </c>
      <c r="J3" s="32" t="s">
        <v>8</v>
      </c>
      <c r="K3" s="31" t="s">
        <v>9</v>
      </c>
      <c r="L3" s="34" t="s">
        <v>10</v>
      </c>
    </row>
    <row r="4" spans="2:12" ht="16.149999999999999" thickBot="1" x14ac:dyDescent="0.55000000000000004">
      <c r="B4" s="35"/>
      <c r="C4" s="36"/>
      <c r="D4" s="36"/>
      <c r="E4" s="36"/>
      <c r="F4" s="36"/>
      <c r="G4" s="37"/>
      <c r="H4" s="36"/>
      <c r="I4" s="36"/>
      <c r="J4" s="36"/>
      <c r="K4" s="36"/>
      <c r="L4" s="38"/>
    </row>
    <row r="5" spans="2:12" ht="15.75" x14ac:dyDescent="0.5">
      <c r="B5" s="67" t="s">
        <v>12</v>
      </c>
      <c r="C5" s="68"/>
      <c r="D5" s="68"/>
      <c r="E5" s="68"/>
      <c r="F5" s="68"/>
      <c r="G5" s="69"/>
      <c r="H5" s="70">
        <v>2.6</v>
      </c>
      <c r="I5" s="70">
        <v>13</v>
      </c>
      <c r="J5" s="70">
        <v>25</v>
      </c>
      <c r="K5" s="70">
        <v>110</v>
      </c>
      <c r="L5" s="71">
        <v>12</v>
      </c>
    </row>
    <row r="6" spans="2:12" ht="15.75" x14ac:dyDescent="0.5">
      <c r="B6" s="72" t="s">
        <v>14</v>
      </c>
      <c r="C6" s="73">
        <v>4410.0599484761096</v>
      </c>
      <c r="D6" s="74">
        <v>3.3002128084293099E-2</v>
      </c>
      <c r="E6" s="73">
        <v>3345.03246815595</v>
      </c>
      <c r="F6" s="74">
        <v>3.61903112420595E-2</v>
      </c>
      <c r="G6" s="42" t="s">
        <v>13</v>
      </c>
      <c r="H6" s="75" t="s">
        <v>15</v>
      </c>
      <c r="I6" s="75" t="s">
        <v>16</v>
      </c>
      <c r="J6" s="75" t="s">
        <v>17</v>
      </c>
      <c r="K6" s="75" t="s">
        <v>17</v>
      </c>
      <c r="L6" s="75" t="s">
        <v>15</v>
      </c>
    </row>
    <row r="7" spans="2:12" ht="15.75" x14ac:dyDescent="0.5">
      <c r="B7" s="72" t="s">
        <v>19</v>
      </c>
      <c r="C7" s="73">
        <v>2089.0823628921798</v>
      </c>
      <c r="D7" s="74">
        <v>0.63861970551702296</v>
      </c>
      <c r="E7" s="73">
        <v>1606.9652467339899</v>
      </c>
      <c r="F7" s="74">
        <v>0.69055394436675599</v>
      </c>
      <c r="G7" s="42" t="s">
        <v>18</v>
      </c>
      <c r="H7" s="75" t="s">
        <v>16</v>
      </c>
      <c r="I7" s="75" t="s">
        <v>15</v>
      </c>
      <c r="J7" s="75" t="s">
        <v>16</v>
      </c>
      <c r="K7" s="75" t="s">
        <v>16</v>
      </c>
      <c r="L7" s="75" t="s">
        <v>15</v>
      </c>
    </row>
    <row r="8" spans="2:12" ht="15.75" x14ac:dyDescent="0.5">
      <c r="B8" s="72" t="s">
        <v>20</v>
      </c>
      <c r="C8" s="73">
        <v>1290.1243639402001</v>
      </c>
      <c r="D8" s="76">
        <v>0.58286141343641096</v>
      </c>
      <c r="E8" s="73">
        <v>925.65369613392704</v>
      </c>
      <c r="F8" s="76">
        <v>0.60694346678297395</v>
      </c>
      <c r="G8" s="42" t="s">
        <v>18</v>
      </c>
      <c r="H8" s="75" t="s">
        <v>15</v>
      </c>
      <c r="I8" s="75" t="s">
        <v>15</v>
      </c>
      <c r="J8" s="75" t="s">
        <v>16</v>
      </c>
      <c r="K8" s="75" t="s">
        <v>16</v>
      </c>
      <c r="L8" s="75" t="s">
        <v>15</v>
      </c>
    </row>
    <row r="9" spans="2:12" ht="15.75" x14ac:dyDescent="0.5">
      <c r="B9" s="72" t="s">
        <v>22</v>
      </c>
      <c r="C9" s="73">
        <v>428.740688725513</v>
      </c>
      <c r="D9" s="74">
        <v>0.30373552153372801</v>
      </c>
      <c r="E9" s="73">
        <v>369.67316276019199</v>
      </c>
      <c r="F9" s="76">
        <v>0.36478207221771802</v>
      </c>
      <c r="G9" s="42" t="s">
        <v>13</v>
      </c>
      <c r="H9" s="79" t="s">
        <v>15</v>
      </c>
      <c r="I9" s="75" t="s">
        <v>15</v>
      </c>
      <c r="J9" s="79" t="s">
        <v>17</v>
      </c>
      <c r="K9" s="79" t="s">
        <v>15</v>
      </c>
      <c r="L9" s="75" t="s">
        <v>15</v>
      </c>
    </row>
    <row r="10" spans="2:12" ht="15.75" x14ac:dyDescent="0.5">
      <c r="B10" s="72" t="s">
        <v>21</v>
      </c>
      <c r="C10" s="73">
        <v>369.27932466580501</v>
      </c>
      <c r="D10" s="76">
        <v>0.31308474680638498</v>
      </c>
      <c r="E10" s="73">
        <v>333.90034516854701</v>
      </c>
      <c r="F10" s="74">
        <v>0.35453163631262002</v>
      </c>
      <c r="G10" s="42" t="s">
        <v>13</v>
      </c>
      <c r="H10" s="79" t="s">
        <v>17</v>
      </c>
      <c r="I10" s="79" t="s">
        <v>17</v>
      </c>
      <c r="J10" s="79" t="s">
        <v>17</v>
      </c>
      <c r="K10" s="79" t="s">
        <v>15</v>
      </c>
      <c r="L10" s="79" t="s">
        <v>17</v>
      </c>
    </row>
    <row r="11" spans="2:12" ht="15.75" x14ac:dyDescent="0.5">
      <c r="B11" s="72" t="s">
        <v>24</v>
      </c>
      <c r="C11" s="73">
        <v>339.23923211077602</v>
      </c>
      <c r="D11" s="74">
        <v>0.57203039233188002</v>
      </c>
      <c r="E11" s="73">
        <v>291.81319224071302</v>
      </c>
      <c r="F11" s="74">
        <v>0.63263813933833701</v>
      </c>
      <c r="G11" s="42" t="s">
        <v>17</v>
      </c>
      <c r="H11" s="79" t="s">
        <v>17</v>
      </c>
      <c r="I11" s="79" t="s">
        <v>17</v>
      </c>
      <c r="J11" s="79" t="s">
        <v>17</v>
      </c>
      <c r="K11" s="79" t="s">
        <v>17</v>
      </c>
      <c r="L11" s="79" t="s">
        <v>17</v>
      </c>
    </row>
    <row r="12" spans="2:12" ht="15.75" x14ac:dyDescent="0.5">
      <c r="B12" s="72" t="s">
        <v>26</v>
      </c>
      <c r="C12" s="73">
        <v>240.82170199699399</v>
      </c>
      <c r="D12" s="76">
        <v>0.29889407615915198</v>
      </c>
      <c r="E12" s="73">
        <v>251.41175921885301</v>
      </c>
      <c r="F12" s="76">
        <v>0.35342041808970198</v>
      </c>
      <c r="G12" s="42" t="s">
        <v>13</v>
      </c>
      <c r="H12" s="79" t="s">
        <v>15</v>
      </c>
      <c r="I12" s="79" t="s">
        <v>15</v>
      </c>
      <c r="J12" s="79" t="s">
        <v>17</v>
      </c>
      <c r="K12" s="79" t="s">
        <v>16</v>
      </c>
      <c r="L12" s="79" t="s">
        <v>17</v>
      </c>
    </row>
    <row r="13" spans="2:12" ht="15.75" x14ac:dyDescent="0.5">
      <c r="B13" s="72" t="s">
        <v>25</v>
      </c>
      <c r="C13" s="73">
        <v>213.67108843903</v>
      </c>
      <c r="D13" s="74">
        <v>0.61598376826200896</v>
      </c>
      <c r="E13" s="73">
        <v>223.992782755582</v>
      </c>
      <c r="F13" s="76">
        <v>0.67103311635347995</v>
      </c>
      <c r="G13" s="42" t="s">
        <v>17</v>
      </c>
      <c r="H13" s="79" t="s">
        <v>17</v>
      </c>
      <c r="I13" s="79" t="s">
        <v>17</v>
      </c>
      <c r="J13" s="79" t="s">
        <v>17</v>
      </c>
      <c r="K13" s="79" t="s">
        <v>17</v>
      </c>
      <c r="L13" s="79" t="s">
        <v>17</v>
      </c>
    </row>
    <row r="14" spans="2:12" ht="15.75" x14ac:dyDescent="0.5">
      <c r="B14" s="72" t="s">
        <v>23</v>
      </c>
      <c r="C14" s="73">
        <v>130.218390169038</v>
      </c>
      <c r="D14" s="74">
        <v>0.93</v>
      </c>
      <c r="E14" s="73">
        <v>217.030650281731</v>
      </c>
      <c r="F14" s="74">
        <v>0.93</v>
      </c>
      <c r="G14" s="88" t="s">
        <v>18</v>
      </c>
      <c r="H14" s="79" t="s">
        <v>17</v>
      </c>
      <c r="I14" s="79" t="s">
        <v>17</v>
      </c>
      <c r="J14" s="79" t="s">
        <v>15</v>
      </c>
      <c r="K14" s="79" t="s">
        <v>17</v>
      </c>
      <c r="L14" s="79" t="s">
        <v>17</v>
      </c>
    </row>
    <row r="15" spans="2:12" ht="15.75" x14ac:dyDescent="0.5">
      <c r="B15" s="72" t="s">
        <v>27</v>
      </c>
      <c r="C15" s="77">
        <v>204.64550355304499</v>
      </c>
      <c r="D15" s="78">
        <v>0.51603543255048301</v>
      </c>
      <c r="E15" s="73">
        <v>208.33719745560299</v>
      </c>
      <c r="F15" s="76">
        <v>0.57108300034826898</v>
      </c>
      <c r="G15" s="42" t="s">
        <v>17</v>
      </c>
      <c r="H15" s="79" t="s">
        <v>17</v>
      </c>
      <c r="I15" s="79" t="s">
        <v>17</v>
      </c>
      <c r="J15" s="79" t="s">
        <v>17</v>
      </c>
      <c r="K15" s="79" t="s">
        <v>17</v>
      </c>
      <c r="L15" s="79" t="s">
        <v>17</v>
      </c>
    </row>
    <row r="16" spans="2:12" ht="15.75" x14ac:dyDescent="0.45">
      <c r="B16" s="3" t="s">
        <v>28</v>
      </c>
      <c r="C16" s="3"/>
      <c r="D16" s="3"/>
      <c r="E16" s="3"/>
      <c r="F16" s="3"/>
      <c r="G16" s="3"/>
      <c r="H16" s="80">
        <f>E7</f>
        <v>1606.9652467339899</v>
      </c>
      <c r="I16" s="80">
        <f>E6</f>
        <v>3345.03246815595</v>
      </c>
      <c r="J16" s="80">
        <f>E8+E7</f>
        <v>2532.6189428679172</v>
      </c>
      <c r="K16" s="80">
        <f>E7+E8+E12</f>
        <v>2784.0307020867704</v>
      </c>
      <c r="L16" s="81"/>
    </row>
    <row r="17" spans="2:12" ht="15.75" x14ac:dyDescent="0.45">
      <c r="B17" s="3" t="s">
        <v>29</v>
      </c>
      <c r="C17" s="3"/>
      <c r="D17" s="3"/>
      <c r="E17" s="3"/>
      <c r="F17" s="3"/>
      <c r="G17" s="3"/>
      <c r="H17" s="80">
        <f>E6+E8+E9+E12</f>
        <v>4891.7710862689219</v>
      </c>
      <c r="I17" s="80">
        <f>E7+E8+E9+E12</f>
        <v>3153.7038648469625</v>
      </c>
      <c r="J17" s="80">
        <f>E14</f>
        <v>217.030650281731</v>
      </c>
      <c r="K17" s="80">
        <f>E9+E10</f>
        <v>703.57350792873899</v>
      </c>
      <c r="L17" s="81">
        <f>E6+E7+E8+E9</f>
        <v>6247.3245737840589</v>
      </c>
    </row>
    <row r="18" spans="2:12" ht="16.149999999999999" thickBot="1" x14ac:dyDescent="0.5">
      <c r="B18" s="2" t="s">
        <v>30</v>
      </c>
      <c r="C18" s="2"/>
      <c r="D18" s="2"/>
      <c r="E18" s="2"/>
      <c r="F18" s="2"/>
      <c r="G18" s="2"/>
      <c r="H18" s="82" t="s">
        <v>15</v>
      </c>
      <c r="I18" s="83" t="s">
        <v>16</v>
      </c>
      <c r="J18" s="83" t="s">
        <v>16</v>
      </c>
      <c r="K18" s="84" t="s">
        <v>16</v>
      </c>
      <c r="L18" s="85" t="s">
        <v>15</v>
      </c>
    </row>
    <row r="19" spans="2:12" ht="16.149999999999999" thickBot="1" x14ac:dyDescent="0.55000000000000004">
      <c r="B19" s="1" t="s">
        <v>31</v>
      </c>
      <c r="C19" s="1"/>
      <c r="D19" s="1"/>
      <c r="E19" s="1"/>
      <c r="F19" s="1"/>
      <c r="G19" s="1"/>
      <c r="H19" s="86">
        <v>2.4</v>
      </c>
      <c r="I19" s="86">
        <v>16</v>
      </c>
      <c r="J19" s="86">
        <v>35</v>
      </c>
      <c r="K19" s="86">
        <v>120</v>
      </c>
      <c r="L19" s="87">
        <v>10</v>
      </c>
    </row>
  </sheetData>
  <mergeCells count="4">
    <mergeCell ref="B16:G16"/>
    <mergeCell ref="B17:G17"/>
    <mergeCell ref="B18:G18"/>
    <mergeCell ref="B19:G19"/>
  </mergeCells>
  <dataValidations count="2">
    <dataValidation type="list" allowBlank="1" showInputMessage="1" showErrorMessage="1" sqref="H18:L18 H6:L15">
      <formula1>$P$6:$P$9</formula1>
      <formula2>0</formula2>
    </dataValidation>
    <dataValidation type="list" allowBlank="1" showInputMessage="1" showErrorMessage="1" sqref="G6:G15">
      <formula1>$P$4:$P$7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showGridLines="0" zoomScale="74" zoomScaleNormal="74" workbookViewId="0">
      <selection activeCell="D22" sqref="D21:D22"/>
    </sheetView>
  </sheetViews>
  <sheetFormatPr defaultRowHeight="14.25" x14ac:dyDescent="0.45"/>
  <cols>
    <col min="1" max="1" width="9.06640625" style="89"/>
    <col min="2" max="2" width="11.73046875" style="89" bestFit="1" customWidth="1"/>
    <col min="3" max="3" width="10.46484375" style="89" customWidth="1"/>
    <col min="4" max="4" width="12.19921875" style="89" customWidth="1"/>
    <col min="5" max="5" width="9.265625" style="89" bestFit="1" customWidth="1"/>
    <col min="6" max="6" width="6.46484375" style="89" customWidth="1"/>
    <col min="7" max="7" width="10" style="89" customWidth="1"/>
    <col min="8" max="8" width="13.796875" style="89" customWidth="1"/>
    <col min="9" max="9" width="9.06640625" style="89"/>
    <col min="10" max="10" width="14.33203125" style="89" customWidth="1"/>
    <col min="11" max="16384" width="9.06640625" style="89"/>
  </cols>
  <sheetData>
    <row r="2" spans="2:10" ht="43.15" thickBot="1" x14ac:dyDescent="0.5">
      <c r="B2" s="100" t="s">
        <v>0</v>
      </c>
      <c r="C2" s="101" t="s">
        <v>33</v>
      </c>
      <c r="D2" s="101" t="s">
        <v>41</v>
      </c>
      <c r="E2" s="100" t="s">
        <v>5</v>
      </c>
      <c r="F2" s="100" t="s">
        <v>37</v>
      </c>
      <c r="G2" s="100" t="s">
        <v>38</v>
      </c>
      <c r="H2" s="100" t="s">
        <v>39</v>
      </c>
      <c r="I2" s="102" t="s">
        <v>9</v>
      </c>
      <c r="J2" s="102" t="s">
        <v>40</v>
      </c>
    </row>
    <row r="3" spans="2:10" ht="16.149999999999999" thickTop="1" x14ac:dyDescent="0.5">
      <c r="B3" s="90" t="s">
        <v>14</v>
      </c>
      <c r="C3" s="91">
        <v>3345.03246815595</v>
      </c>
      <c r="D3" s="92">
        <v>3.61903112420595E-2</v>
      </c>
      <c r="E3" s="42" t="s">
        <v>13</v>
      </c>
      <c r="F3" s="94" t="s">
        <v>15</v>
      </c>
      <c r="G3" s="94" t="s">
        <v>16</v>
      </c>
      <c r="H3" s="94" t="s">
        <v>17</v>
      </c>
      <c r="I3" s="94" t="s">
        <v>17</v>
      </c>
      <c r="J3" s="94" t="s">
        <v>15</v>
      </c>
    </row>
    <row r="4" spans="2:10" ht="15.75" x14ac:dyDescent="0.5">
      <c r="B4" s="90" t="s">
        <v>19</v>
      </c>
      <c r="C4" s="91">
        <v>1606.9652467339899</v>
      </c>
      <c r="D4" s="92">
        <v>0.69055394436675599</v>
      </c>
      <c r="E4" s="42" t="s">
        <v>18</v>
      </c>
      <c r="F4" s="94" t="s">
        <v>16</v>
      </c>
      <c r="G4" s="94" t="s">
        <v>15</v>
      </c>
      <c r="H4" s="94" t="s">
        <v>16</v>
      </c>
      <c r="I4" s="94" t="s">
        <v>16</v>
      </c>
      <c r="J4" s="94" t="s">
        <v>15</v>
      </c>
    </row>
    <row r="5" spans="2:10" ht="15.75" x14ac:dyDescent="0.5">
      <c r="B5" s="90" t="s">
        <v>20</v>
      </c>
      <c r="C5" s="91">
        <v>925.65369613392704</v>
      </c>
      <c r="D5" s="93">
        <v>0.60694346678297395</v>
      </c>
      <c r="E5" s="42" t="s">
        <v>18</v>
      </c>
      <c r="F5" s="94" t="s">
        <v>15</v>
      </c>
      <c r="G5" s="94" t="s">
        <v>15</v>
      </c>
      <c r="H5" s="94" t="s">
        <v>16</v>
      </c>
      <c r="I5" s="94" t="s">
        <v>16</v>
      </c>
      <c r="J5" s="94" t="s">
        <v>15</v>
      </c>
    </row>
    <row r="6" spans="2:10" ht="15.75" x14ac:dyDescent="0.5">
      <c r="B6" s="90" t="s">
        <v>22</v>
      </c>
      <c r="C6" s="91">
        <v>369.67316276019199</v>
      </c>
      <c r="D6" s="93">
        <v>0.36478207221771802</v>
      </c>
      <c r="E6" s="42" t="s">
        <v>13</v>
      </c>
      <c r="F6" s="95" t="s">
        <v>15</v>
      </c>
      <c r="G6" s="94" t="s">
        <v>15</v>
      </c>
      <c r="H6" s="95" t="s">
        <v>17</v>
      </c>
      <c r="I6" s="95" t="s">
        <v>15</v>
      </c>
      <c r="J6" s="94" t="s">
        <v>15</v>
      </c>
    </row>
    <row r="7" spans="2:10" ht="15.75" x14ac:dyDescent="0.5">
      <c r="B7" s="90" t="s">
        <v>21</v>
      </c>
      <c r="C7" s="91">
        <v>333.90034516854701</v>
      </c>
      <c r="D7" s="92">
        <v>0.35453163631262002</v>
      </c>
      <c r="E7" s="42" t="s">
        <v>13</v>
      </c>
      <c r="F7" s="95" t="s">
        <v>17</v>
      </c>
      <c r="G7" s="95" t="s">
        <v>17</v>
      </c>
      <c r="H7" s="95" t="s">
        <v>17</v>
      </c>
      <c r="I7" s="95" t="s">
        <v>15</v>
      </c>
      <c r="J7" s="95" t="s">
        <v>17</v>
      </c>
    </row>
    <row r="8" spans="2:10" ht="15.75" x14ac:dyDescent="0.5">
      <c r="B8" s="90" t="s">
        <v>24</v>
      </c>
      <c r="C8" s="91">
        <v>291.81319224071302</v>
      </c>
      <c r="D8" s="92">
        <v>0.63263813933833701</v>
      </c>
      <c r="E8" s="42" t="s">
        <v>17</v>
      </c>
      <c r="F8" s="95" t="s">
        <v>17</v>
      </c>
      <c r="G8" s="95" t="s">
        <v>17</v>
      </c>
      <c r="H8" s="95" t="s">
        <v>17</v>
      </c>
      <c r="I8" s="95" t="s">
        <v>17</v>
      </c>
      <c r="J8" s="95" t="s">
        <v>17</v>
      </c>
    </row>
    <row r="9" spans="2:10" ht="15.75" x14ac:dyDescent="0.5">
      <c r="B9" s="90" t="s">
        <v>26</v>
      </c>
      <c r="C9" s="91">
        <v>251.41175921885301</v>
      </c>
      <c r="D9" s="93">
        <v>0.35342041808970198</v>
      </c>
      <c r="E9" s="42" t="s">
        <v>13</v>
      </c>
      <c r="F9" s="95" t="s">
        <v>15</v>
      </c>
      <c r="G9" s="95" t="s">
        <v>15</v>
      </c>
      <c r="H9" s="95" t="s">
        <v>17</v>
      </c>
      <c r="I9" s="95" t="s">
        <v>16</v>
      </c>
      <c r="J9" s="95" t="s">
        <v>17</v>
      </c>
    </row>
    <row r="10" spans="2:10" ht="15.75" x14ac:dyDescent="0.5">
      <c r="B10" s="90" t="s">
        <v>25</v>
      </c>
      <c r="C10" s="91">
        <v>223.992782755582</v>
      </c>
      <c r="D10" s="93">
        <v>0.67103311635347995</v>
      </c>
      <c r="E10" s="42" t="s">
        <v>17</v>
      </c>
      <c r="F10" s="95" t="s">
        <v>17</v>
      </c>
      <c r="G10" s="95" t="s">
        <v>17</v>
      </c>
      <c r="H10" s="95" t="s">
        <v>17</v>
      </c>
      <c r="I10" s="95" t="s">
        <v>17</v>
      </c>
      <c r="J10" s="95" t="s">
        <v>17</v>
      </c>
    </row>
    <row r="11" spans="2:10" ht="15.75" x14ac:dyDescent="0.5">
      <c r="B11" s="90" t="s">
        <v>23</v>
      </c>
      <c r="C11" s="91">
        <v>217.030650281731</v>
      </c>
      <c r="D11" s="92">
        <v>0.93</v>
      </c>
      <c r="E11" s="88" t="s">
        <v>18</v>
      </c>
      <c r="F11" s="95" t="s">
        <v>17</v>
      </c>
      <c r="G11" s="95" t="s">
        <v>17</v>
      </c>
      <c r="H11" s="95" t="s">
        <v>15</v>
      </c>
      <c r="I11" s="95" t="s">
        <v>17</v>
      </c>
      <c r="J11" s="95" t="s">
        <v>17</v>
      </c>
    </row>
    <row r="12" spans="2:10" ht="15.75" x14ac:dyDescent="0.5">
      <c r="B12" s="90" t="s">
        <v>27</v>
      </c>
      <c r="C12" s="91">
        <v>208.33719745560299</v>
      </c>
      <c r="D12" s="93">
        <v>0.57108300034826898</v>
      </c>
      <c r="E12" s="42" t="s">
        <v>17</v>
      </c>
      <c r="F12" s="95" t="s">
        <v>17</v>
      </c>
      <c r="G12" s="95" t="s">
        <v>17</v>
      </c>
      <c r="H12" s="95" t="s">
        <v>17</v>
      </c>
      <c r="I12" s="95" t="s">
        <v>17</v>
      </c>
      <c r="J12" s="95" t="s">
        <v>17</v>
      </c>
    </row>
    <row r="13" spans="2:10" ht="14.65" thickBot="1" x14ac:dyDescent="0.5">
      <c r="B13" s="96" t="s">
        <v>35</v>
      </c>
      <c r="C13" s="96"/>
      <c r="D13" s="96"/>
      <c r="E13" s="96"/>
      <c r="F13" s="97">
        <f>C4</f>
        <v>1606.9652467339899</v>
      </c>
      <c r="G13" s="97">
        <f>C3</f>
        <v>3345.03246815595</v>
      </c>
      <c r="H13" s="97">
        <f>C5+C4</f>
        <v>2532.6189428679172</v>
      </c>
      <c r="I13" s="97">
        <f>C4+C5+C9</f>
        <v>2784.0307020867704</v>
      </c>
      <c r="J13" s="97"/>
    </row>
    <row r="14" spans="2:10" ht="15" thickTop="1" thickBot="1" x14ac:dyDescent="0.5">
      <c r="B14" s="96" t="s">
        <v>36</v>
      </c>
      <c r="C14" s="96"/>
      <c r="D14" s="96"/>
      <c r="E14" s="96"/>
      <c r="F14" s="97">
        <f>C3+C5+C6+C9</f>
        <v>4891.7710862689219</v>
      </c>
      <c r="G14" s="97">
        <f>C4+C5+C6+C9</f>
        <v>3153.7038648469625</v>
      </c>
      <c r="H14" s="97">
        <f>C11</f>
        <v>217.030650281731</v>
      </c>
      <c r="I14" s="97">
        <f>C6+C7</f>
        <v>703.57350792873899</v>
      </c>
      <c r="J14" s="97">
        <f>C3+C4+C5+C6</f>
        <v>6247.3245737840589</v>
      </c>
    </row>
    <row r="15" spans="2:10" ht="16.5" thickTop="1" thickBot="1" x14ac:dyDescent="0.5">
      <c r="B15" s="98" t="s">
        <v>30</v>
      </c>
      <c r="C15" s="98"/>
      <c r="D15" s="98"/>
      <c r="E15" s="98"/>
      <c r="F15" s="99" t="s">
        <v>15</v>
      </c>
      <c r="G15" s="99" t="s">
        <v>16</v>
      </c>
      <c r="H15" s="99" t="s">
        <v>16</v>
      </c>
      <c r="I15" s="99" t="s">
        <v>16</v>
      </c>
      <c r="J15" s="99" t="s">
        <v>15</v>
      </c>
    </row>
    <row r="16" spans="2:10" ht="14.65" thickTop="1" x14ac:dyDescent="0.45"/>
  </sheetData>
  <mergeCells count="3">
    <mergeCell ref="B13:E13"/>
    <mergeCell ref="B14:E14"/>
    <mergeCell ref="B15:E15"/>
  </mergeCells>
  <dataValidations count="2">
    <dataValidation type="list" allowBlank="1" showInputMessage="1" showErrorMessage="1" sqref="E3:E12">
      <formula1>$N$3:$N$5</formula1>
      <formula2>0</formula2>
    </dataValidation>
    <dataValidation type="list" allowBlank="1" showInputMessage="1" showErrorMessage="1" sqref="F15:J15 F3:J12">
      <formula1>$N$4:$N$7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zoomScale="77" zoomScaleNormal="77" workbookViewId="0">
      <selection activeCell="E1" sqref="E1"/>
    </sheetView>
  </sheetViews>
  <sheetFormatPr defaultRowHeight="14.25" x14ac:dyDescent="0.45"/>
  <cols>
    <col min="1" max="1" width="12.19921875" style="89" bestFit="1" customWidth="1"/>
    <col min="2" max="2" width="17.86328125" style="89" customWidth="1"/>
    <col min="3" max="3" width="13.53125" style="89" customWidth="1"/>
    <col min="4" max="4" width="15.19921875" style="89" customWidth="1"/>
    <col min="5" max="5" width="19.265625" style="89" customWidth="1"/>
    <col min="6" max="16384" width="9.06640625" style="89"/>
  </cols>
  <sheetData>
    <row r="1" spans="1:5" ht="31.5" x14ac:dyDescent="0.45">
      <c r="A1" s="88" t="s">
        <v>0</v>
      </c>
      <c r="B1" s="103" t="s">
        <v>44</v>
      </c>
      <c r="C1" s="88" t="s">
        <v>2</v>
      </c>
      <c r="D1" s="103" t="s">
        <v>43</v>
      </c>
      <c r="E1" s="88" t="s">
        <v>34</v>
      </c>
    </row>
    <row r="2" spans="1:5" ht="15.75" x14ac:dyDescent="0.5">
      <c r="A2" s="104" t="s">
        <v>14</v>
      </c>
      <c r="B2" s="105">
        <v>4410.0599484761096</v>
      </c>
      <c r="C2" s="106">
        <v>3.3002128084293099E-2</v>
      </c>
      <c r="D2" s="105">
        <v>3345.03246815595</v>
      </c>
      <c r="E2" s="106">
        <v>3.61903112420595E-2</v>
      </c>
    </row>
    <row r="3" spans="1:5" ht="15.75" x14ac:dyDescent="0.5">
      <c r="A3" s="104" t="s">
        <v>19</v>
      </c>
      <c r="B3" s="105">
        <v>2089.0823628921798</v>
      </c>
      <c r="C3" s="106">
        <v>0.63861970551702296</v>
      </c>
      <c r="D3" s="105">
        <v>1606.9652467339899</v>
      </c>
      <c r="E3" s="106">
        <v>0.69055394436675599</v>
      </c>
    </row>
    <row r="4" spans="1:5" ht="15.75" x14ac:dyDescent="0.5">
      <c r="A4" s="104" t="s">
        <v>20</v>
      </c>
      <c r="B4" s="105">
        <v>1290.1243639402001</v>
      </c>
      <c r="C4" s="107">
        <v>0.58286141343641096</v>
      </c>
      <c r="D4" s="105">
        <v>925.65369613392704</v>
      </c>
      <c r="E4" s="107">
        <v>0.60694346678297395</v>
      </c>
    </row>
    <row r="5" spans="1:5" ht="15.75" x14ac:dyDescent="0.5">
      <c r="A5" s="104" t="s">
        <v>22</v>
      </c>
      <c r="B5" s="105">
        <v>428.740688725513</v>
      </c>
      <c r="C5" s="106">
        <v>0.30373552153372801</v>
      </c>
      <c r="D5" s="105">
        <v>369.67316276019199</v>
      </c>
      <c r="E5" s="107">
        <v>0.36478207221771802</v>
      </c>
    </row>
    <row r="6" spans="1:5" ht="15.75" x14ac:dyDescent="0.5">
      <c r="A6" s="104" t="s">
        <v>21</v>
      </c>
      <c r="B6" s="105">
        <v>369.27932466580501</v>
      </c>
      <c r="C6" s="107">
        <v>0.31308474680638498</v>
      </c>
      <c r="D6" s="105">
        <v>333.90034516854701</v>
      </c>
      <c r="E6" s="106">
        <v>0.35453163631262002</v>
      </c>
    </row>
    <row r="7" spans="1:5" ht="15.75" x14ac:dyDescent="0.5">
      <c r="A7" s="104" t="s">
        <v>24</v>
      </c>
      <c r="B7" s="105">
        <v>339.23923211077602</v>
      </c>
      <c r="C7" s="106">
        <v>0.57203039233188002</v>
      </c>
      <c r="D7" s="105">
        <v>291.81319224071302</v>
      </c>
      <c r="E7" s="106">
        <v>0.63263813933833701</v>
      </c>
    </row>
    <row r="8" spans="1:5" ht="15.75" x14ac:dyDescent="0.5">
      <c r="A8" s="104" t="s">
        <v>26</v>
      </c>
      <c r="B8" s="105">
        <v>240.82170199699399</v>
      </c>
      <c r="C8" s="107">
        <v>0.29889407615915198</v>
      </c>
      <c r="D8" s="105">
        <v>251.41175921885301</v>
      </c>
      <c r="E8" s="107">
        <v>0.35342041808970198</v>
      </c>
    </row>
    <row r="9" spans="1:5" ht="15.75" x14ac:dyDescent="0.5">
      <c r="A9" s="104" t="s">
        <v>25</v>
      </c>
      <c r="B9" s="105">
        <v>213.67108843903</v>
      </c>
      <c r="C9" s="106">
        <v>0.61598376826200896</v>
      </c>
      <c r="D9" s="105">
        <v>223.992782755582</v>
      </c>
      <c r="E9" s="107">
        <v>0.67103311635347995</v>
      </c>
    </row>
    <row r="10" spans="1:5" ht="15.75" x14ac:dyDescent="0.5">
      <c r="A10" s="104" t="s">
        <v>23</v>
      </c>
      <c r="B10" s="105">
        <v>130.218390169038</v>
      </c>
      <c r="C10" s="106">
        <v>0.93</v>
      </c>
      <c r="D10" s="105">
        <v>217.030650281731</v>
      </c>
      <c r="E10" s="106">
        <v>0.93</v>
      </c>
    </row>
    <row r="11" spans="1:5" ht="15.75" x14ac:dyDescent="0.5">
      <c r="A11" s="104" t="s">
        <v>27</v>
      </c>
      <c r="B11" s="108">
        <v>204.64550355304499</v>
      </c>
      <c r="C11" s="109">
        <v>0.51603543255048301</v>
      </c>
      <c r="D11" s="105">
        <v>208.33719745560299</v>
      </c>
      <c r="E11" s="107">
        <v>0.57108300034826898</v>
      </c>
    </row>
    <row r="12" spans="1:5" x14ac:dyDescent="0.45">
      <c r="A12" s="110" t="s">
        <v>42</v>
      </c>
      <c r="B12" s="110">
        <v>9520.9500000000007</v>
      </c>
      <c r="C12" s="110">
        <v>0.39</v>
      </c>
      <c r="D12" s="110">
        <v>7777.53</v>
      </c>
      <c r="E12" s="110">
        <v>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showGridLines="0" workbookViewId="0">
      <selection activeCell="D5" sqref="D5"/>
    </sheetView>
  </sheetViews>
  <sheetFormatPr defaultRowHeight="14.25" x14ac:dyDescent="0.45"/>
  <cols>
    <col min="1" max="1" width="9.06640625" style="89"/>
    <col min="2" max="2" width="29.19921875" style="89" customWidth="1"/>
    <col min="3" max="3" width="28.19921875" style="89" bestFit="1" customWidth="1"/>
    <col min="4" max="4" width="26.796875" style="89" customWidth="1"/>
    <col min="5" max="5" width="14.46484375" style="89" customWidth="1"/>
    <col min="6" max="6" width="14.796875" style="89" bestFit="1" customWidth="1"/>
    <col min="7" max="16384" width="9.06640625" style="89"/>
  </cols>
  <sheetData>
    <row r="1" spans="2:4" x14ac:dyDescent="0.45">
      <c r="B1" s="110" t="s">
        <v>47</v>
      </c>
      <c r="C1" s="110" t="s">
        <v>46</v>
      </c>
      <c r="D1" s="110" t="s">
        <v>45</v>
      </c>
    </row>
    <row r="2" spans="2:4" x14ac:dyDescent="0.45">
      <c r="B2" s="110" t="s">
        <v>49</v>
      </c>
      <c r="C2" s="113">
        <v>928005.21499999997</v>
      </c>
      <c r="D2" s="113">
        <v>865704.75800000003</v>
      </c>
    </row>
    <row r="3" spans="2:4" x14ac:dyDescent="0.45">
      <c r="B3" s="110" t="s">
        <v>48</v>
      </c>
      <c r="C3" s="112">
        <v>93.375</v>
      </c>
      <c r="D3" s="114">
        <v>91.402939000000003</v>
      </c>
    </row>
    <row r="4" spans="2:4" x14ac:dyDescent="0.45">
      <c r="B4" s="110" t="s">
        <v>50</v>
      </c>
      <c r="C4" s="111">
        <v>0.54600000000000004</v>
      </c>
      <c r="D4" s="111">
        <v>0.55400000000000005</v>
      </c>
    </row>
    <row r="5" spans="2:4" x14ac:dyDescent="0.45">
      <c r="B5" s="110" t="s">
        <v>51</v>
      </c>
      <c r="C5" s="111">
        <v>0.60299999999999998</v>
      </c>
      <c r="D5" s="111">
        <v>0.61199999999999999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GridLines="0" tabSelected="1" workbookViewId="0">
      <selection activeCell="C16" sqref="C16"/>
    </sheetView>
  </sheetViews>
  <sheetFormatPr defaultRowHeight="14.25" x14ac:dyDescent="0.45"/>
  <cols>
    <col min="1" max="1" width="10.3984375" bestFit="1" customWidth="1"/>
    <col min="2" max="2" width="29.86328125" customWidth="1"/>
    <col min="3" max="3" width="26.9296875" customWidth="1"/>
    <col min="4" max="4" width="15.19921875" customWidth="1"/>
    <col min="5" max="5" width="16.9296875" customWidth="1"/>
  </cols>
  <sheetData>
    <row r="1" spans="1:5" x14ac:dyDescent="0.45">
      <c r="A1" s="110" t="s">
        <v>52</v>
      </c>
      <c r="B1" s="110" t="s">
        <v>49</v>
      </c>
      <c r="C1" s="110" t="s">
        <v>48</v>
      </c>
      <c r="D1" s="110" t="s">
        <v>50</v>
      </c>
      <c r="E1" s="110" t="s">
        <v>51</v>
      </c>
    </row>
    <row r="2" spans="1:5" x14ac:dyDescent="0.45">
      <c r="A2" s="110" t="s">
        <v>46</v>
      </c>
      <c r="B2" s="113">
        <v>928005.21499999997</v>
      </c>
      <c r="C2" s="112">
        <v>93.375</v>
      </c>
      <c r="D2" s="111">
        <v>0.54600000000000004</v>
      </c>
      <c r="E2" s="111">
        <v>0.60299999999999998</v>
      </c>
    </row>
    <row r="3" spans="1:5" x14ac:dyDescent="0.45">
      <c r="A3" s="110" t="s">
        <v>53</v>
      </c>
      <c r="B3" s="113">
        <v>865704.75800000003</v>
      </c>
      <c r="C3" s="114">
        <v>91.402939000000003</v>
      </c>
      <c r="D3" s="111">
        <v>0.55400000000000005</v>
      </c>
      <c r="E3" s="111">
        <v>0.61199999999999999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Sheet1</vt:lpstr>
      <vt:lpstr>Sheet2</vt:lpstr>
      <vt:lpstr>data</vt:lpstr>
      <vt:lpstr>data2</vt:lpstr>
      <vt:lpstr>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Schütze</dc:creator>
  <dc:description/>
  <cp:lastModifiedBy>User</cp:lastModifiedBy>
  <cp:revision>5</cp:revision>
  <dcterms:created xsi:type="dcterms:W3CDTF">2024-01-24T15:04:15Z</dcterms:created>
  <dcterms:modified xsi:type="dcterms:W3CDTF">2024-02-09T10:57:56Z</dcterms:modified>
  <dc:language>de-DE</dc:language>
</cp:coreProperties>
</file>